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Project Management\Logging\"/>
    </mc:Choice>
  </mc:AlternateContent>
  <bookViews>
    <workbookView xWindow="0" yWindow="0" windowWidth="16380" windowHeight="8190" tabRatio="500"/>
  </bookViews>
  <sheets>
    <sheet name="Burn Report" sheetId="1" r:id="rId1"/>
    <sheet name="Meeting Costs" sheetId="2" r:id="rId2"/>
    <sheet name="Total Metrics" sheetId="3" r:id="rId3"/>
    <sheet name="Task Metrics" sheetId="4" r:id="rId4"/>
    <sheet name="Meeting Metrics" sheetId="5" r:id="rId5"/>
    <sheet name="Total Data" sheetId="6" r:id="rId6"/>
  </sheets>
  <definedNames>
    <definedName name="_xlnm._FilterDatabase" localSheetId="1" hidden="1">'Meeting Costs'!$A$2:$J$2</definedName>
    <definedName name="_xlnm._FilterDatabase" localSheetId="5" hidden="1">'Total Data'!$A$2:$G$2</definedName>
    <definedName name="_FilterDatabase_0" localSheetId="1">'Meeting Costs'!$A$2:$J$21</definedName>
    <definedName name="Actual" localSheetId="1">#N/A</definedName>
    <definedName name="Actual" localSheetId="4">('Meeting Metrics'!PeriodInActual*(#REF!&gt;0))*'Meeting Metrics'!PeriodInPlan</definedName>
    <definedName name="Actual" localSheetId="3">('Task Metrics'!PeriodInActual*(#REF!&gt;0))*'Task Metrics'!PeriodInPlan</definedName>
    <definedName name="Actual" localSheetId="5">('Total Data'!PeriodInActual*(#REF!&gt;0))*'Total Data'!PeriodInPlan</definedName>
    <definedName name="Actual">(PeriodInActual*(#REF!&gt;0))*PeriodInPlan</definedName>
    <definedName name="ActualBeyond" localSheetId="1">#N/A</definedName>
    <definedName name="ActualBeyond" localSheetId="4">'Meeting Metrics'!PeriodInActual*(#REF!&gt;0)</definedName>
    <definedName name="ActualBeyond" localSheetId="3">'Task Metrics'!PeriodInActual*(#REF!&gt;0)</definedName>
    <definedName name="ActualBeyond" localSheetId="5">'Total Data'!PeriodInActual*(#REF!&gt;0)</definedName>
    <definedName name="ActualBeyond">PeriodInActual*(#REF!&gt;0)</definedName>
    <definedName name="Metrics" localSheetId="4">(#REF!=MEDIAN(#REF!,#REF!,#REF!+#REF!)*(#REF!&gt;0))*((#REF!&lt;(INT(#REF!+#REF!*#REF!)))+(#REF!=#REF!))*(#REF!&gt;0)</definedName>
    <definedName name="Metrics" localSheetId="3">(#REF!=MEDIAN(#REF!,#REF!,#REF!+#REF!)*(#REF!&gt;0))*((#REF!&lt;(INT(#REF!+#REF!*#REF!)))+(#REF!=#REF!))*(#REF!&gt;0)</definedName>
    <definedName name="Metrics" localSheetId="5">(#REF!=MEDIAN(#REF!,#REF!,#REF!+#REF!)*(#REF!&gt;0))*((#REF!&lt;(INT(#REF!+#REF!*#REF!)))+(#REF!=#REF!))*(#REF!&gt;0)</definedName>
    <definedName name="Metrics">(#REF!=MEDIAN(#REF!,#REF!,#REF!+#REF!)*(#REF!&gt;0))*((#REF!&lt;(INT(#REF!+#REF!*#REF!)))+(#REF!=#REF!))*(#REF!&gt;0)</definedName>
    <definedName name="PercentComplete" localSheetId="1">#N/A</definedName>
    <definedName name="PercentComplete" localSheetId="4">'Meeting Metrics'!PercentCompleteBeyond*'Meeting Metrics'!PeriodInPlan</definedName>
    <definedName name="PercentComplete" localSheetId="3">'Task Metrics'!PercentCompleteBeyond*'Task Metrics'!PeriodInPlan</definedName>
    <definedName name="PercentComplete" localSheetId="5">'Total Data'!PercentCompleteBeyond*'Total Data'!PeriodInPlan</definedName>
    <definedName name="PercentComplete">PercentCompleteBeyond*PeriodInPlan</definedName>
    <definedName name="PercentCompleteBeyond" localSheetId="1">(#REF!=MEDIAN(#REF!,#REF!,#REF!+#REF!)*(#REF!&gt;0))*((#REF!&lt;(INT(#REF!+#REF!*#REF!)))+(#REF!=#REF!))*(#REF!&gt;0)</definedName>
    <definedName name="PercentCompleteBeyond" localSheetId="4">(#REF!=MEDIAN(#REF!,#REF!,#REF!+#REF!)*(#REF!&gt;0))*((#REF!&lt;(INT(#REF!+#REF!*#REF!)))+(#REF!=#REF!))*(#REF!&gt;0)</definedName>
    <definedName name="PercentCompleteBeyond" localSheetId="3">(#REF!=MEDIAN(#REF!,#REF!,#REF!+#REF!)*(#REF!&gt;0))*((#REF!&lt;(INT(#REF!+#REF!*#REF!)))+(#REF!=#REF!))*(#REF!&gt;0)</definedName>
    <definedName name="PercentCompleteBeyond" localSheetId="5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1">#REF!</definedName>
    <definedName name="period_selected" localSheetId="4">#REF!</definedName>
    <definedName name="period_selected" localSheetId="3">#REF!</definedName>
    <definedName name="period_selected" localSheetId="5">#REF!</definedName>
    <definedName name="period_selected">#REF!</definedName>
    <definedName name="PeriodInActual" localSheetId="1">#REF!=MEDIAN(#REF!,#REF!,#REF!+#REF!-1)</definedName>
    <definedName name="PeriodInActual" localSheetId="4">#REF!=MEDIAN(#REF!,#REF!,#REF!+#REF!-1)</definedName>
    <definedName name="PeriodInActual" localSheetId="3">#REF!=MEDIAN(#REF!,#REF!,#REF!+#REF!-1)</definedName>
    <definedName name="PeriodInActual" localSheetId="5">#REF!=MEDIAN(#REF!,#REF!,#REF!+#REF!-1)</definedName>
    <definedName name="PeriodInActual">#REF!=MEDIAN(#REF!,#REF!,#REF!+#REF!-1)</definedName>
    <definedName name="PeriodInPlan" localSheetId="1">#REF!=MEDIAN(#REF!,#REF!,#REF!+#REF!-1)</definedName>
    <definedName name="PeriodInPlan" localSheetId="4">#REF!=MEDIAN(#REF!,#REF!,#REF!+#REF!-1)</definedName>
    <definedName name="PeriodInPlan" localSheetId="3">#REF!=MEDIAN(#REF!,#REF!,#REF!+#REF!-1)</definedName>
    <definedName name="PeriodInPlan" localSheetId="5">#REF!=MEDIAN(#REF!,#REF!,#REF!+#REF!-1)</definedName>
    <definedName name="PeriodInPlan">#REF!=MEDIAN(#REF!,#REF!,#REF!+#REF!-1)</definedName>
    <definedName name="Plan" localSheetId="1">'Meeting Costs'!PeriodInPlan*(#REF!&gt;0)</definedName>
    <definedName name="Plan" localSheetId="4">'Meeting Metrics'!PeriodInPlan*(#REF!&gt;0)</definedName>
    <definedName name="Plan" localSheetId="3">'Task Metrics'!PeriodInPlan*(#REF!&gt;0)</definedName>
    <definedName name="Plan" localSheetId="5">'Total Data'!PeriodInPlan*(#REF!&gt;0)</definedName>
    <definedName name="Plan">PeriodInPlan*(#REF!&gt;0)</definedName>
    <definedName name="Test12" localSheetId="4">'Meeting Metrics'!PeriodInActual*(#REF!&gt;0)</definedName>
    <definedName name="Test12" localSheetId="3">'Task Metrics'!PeriodInActual*(#REF!&gt;0)</definedName>
    <definedName name="Test12" localSheetId="5">'Total Data'!PeriodInActual*(#REF!&gt;0)</definedName>
    <definedName name="Test12">PeriodInActual*(#REF!&gt;0)</definedName>
    <definedName name="TitleRegion..BO60" localSheetId="4">#REF!</definedName>
    <definedName name="TitleRegion..BO60" localSheetId="3">#REF!</definedName>
    <definedName name="TitleRegion..BO60" localSheetId="5">#REF!</definedName>
    <definedName name="TitleRegion..BO60">#REF!</definedName>
    <definedName name="Um" localSheetId="4">'Meeting Metrics'!PeriodInPlan*(#REF!&gt;0)</definedName>
    <definedName name="Um" localSheetId="3">'Task Metrics'!PeriodInPlan*(#REF!&gt;0)</definedName>
    <definedName name="Um" localSheetId="5">'Total Data'!PeriodInPlan*(#REF!&gt;0)</definedName>
    <definedName name="Um">PeriodInPlan*(#REF!&gt;0)</definedName>
  </definedNames>
  <calcPr calcId="162913" calcMode="manual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6" l="1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51" i="6"/>
  <c r="Q55" i="6" s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3" i="6"/>
  <c r="Q54" i="6"/>
  <c r="Q59" i="6"/>
  <c r="Q61" i="6"/>
  <c r="Q62" i="6"/>
  <c r="Q67" i="6"/>
  <c r="Q69" i="6"/>
  <c r="Q70" i="6"/>
  <c r="Q75" i="6"/>
  <c r="Q77" i="6"/>
  <c r="Q78" i="6"/>
  <c r="Q83" i="6"/>
  <c r="Q85" i="6"/>
  <c r="Q86" i="6"/>
  <c r="Q91" i="6"/>
  <c r="Q93" i="6"/>
  <c r="Q94" i="6"/>
  <c r="Q99" i="6"/>
  <c r="Q101" i="6"/>
  <c r="Q102" i="6"/>
  <c r="Q107" i="6"/>
  <c r="Q109" i="6"/>
  <c r="Q110" i="6"/>
  <c r="Q115" i="6"/>
  <c r="Q117" i="6"/>
  <c r="Q118" i="6"/>
  <c r="Q123" i="6"/>
  <c r="Q125" i="6"/>
  <c r="Q126" i="6"/>
  <c r="Q131" i="6"/>
  <c r="Q133" i="6"/>
  <c r="Q134" i="6"/>
  <c r="Q139" i="6"/>
  <c r="Q141" i="6"/>
  <c r="Q142" i="6"/>
  <c r="Q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K20" i="6"/>
  <c r="P3" i="6"/>
  <c r="K5" i="6"/>
  <c r="L5" i="6"/>
  <c r="M5" i="6"/>
  <c r="N5" i="6"/>
  <c r="O5" i="6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1" i="6" s="1"/>
  <c r="L6" i="6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M6" i="6"/>
  <c r="N6" i="6"/>
  <c r="O6" i="6"/>
  <c r="M7" i="6"/>
  <c r="M8" i="6" s="1"/>
  <c r="M9" i="6" s="1"/>
  <c r="M10" i="6" s="1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O7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L4" i="6"/>
  <c r="M4" i="6"/>
  <c r="N4" i="6"/>
  <c r="O4" i="6"/>
  <c r="P4" i="6"/>
  <c r="K4" i="6"/>
  <c r="L3" i="6"/>
  <c r="M3" i="6"/>
  <c r="N3" i="6"/>
  <c r="O3" i="6"/>
  <c r="K3" i="6"/>
  <c r="J98" i="6"/>
  <c r="J105" i="6"/>
  <c r="J106" i="6"/>
  <c r="J113" i="6"/>
  <c r="J114" i="6"/>
  <c r="J121" i="6"/>
  <c r="J122" i="6"/>
  <c r="J129" i="6"/>
  <c r="J130" i="6"/>
  <c r="J137" i="6"/>
  <c r="J138" i="6"/>
  <c r="I146" i="6"/>
  <c r="J146" i="6"/>
  <c r="K146" i="6"/>
  <c r="L146" i="6"/>
  <c r="M146" i="6"/>
  <c r="N146" i="6"/>
  <c r="O146" i="6"/>
  <c r="P146" i="6"/>
  <c r="Q146" i="6"/>
  <c r="A98" i="6"/>
  <c r="B98" i="6"/>
  <c r="C98" i="6"/>
  <c r="D98" i="6"/>
  <c r="E98" i="6"/>
  <c r="F98" i="6"/>
  <c r="G98" i="6"/>
  <c r="A99" i="6"/>
  <c r="J99" i="6" s="1"/>
  <c r="B99" i="6"/>
  <c r="C99" i="6"/>
  <c r="D99" i="6"/>
  <c r="E99" i="6"/>
  <c r="F99" i="6"/>
  <c r="G99" i="6"/>
  <c r="A100" i="6"/>
  <c r="J100" i="6" s="1"/>
  <c r="B100" i="6"/>
  <c r="C100" i="6"/>
  <c r="D100" i="6"/>
  <c r="E100" i="6"/>
  <c r="F100" i="6"/>
  <c r="G100" i="6"/>
  <c r="A101" i="6"/>
  <c r="J101" i="6" s="1"/>
  <c r="B101" i="6"/>
  <c r="C101" i="6"/>
  <c r="D101" i="6"/>
  <c r="E101" i="6"/>
  <c r="F101" i="6"/>
  <c r="G101" i="6"/>
  <c r="A102" i="6"/>
  <c r="J102" i="6" s="1"/>
  <c r="B102" i="6"/>
  <c r="C102" i="6"/>
  <c r="D102" i="6"/>
  <c r="E102" i="6"/>
  <c r="F102" i="6"/>
  <c r="G102" i="6"/>
  <c r="A103" i="6"/>
  <c r="J103" i="6" s="1"/>
  <c r="B103" i="6"/>
  <c r="C103" i="6"/>
  <c r="D103" i="6"/>
  <c r="E103" i="6"/>
  <c r="F103" i="6"/>
  <c r="G103" i="6"/>
  <c r="A104" i="6"/>
  <c r="J104" i="6" s="1"/>
  <c r="B104" i="6"/>
  <c r="C104" i="6"/>
  <c r="D104" i="6"/>
  <c r="E104" i="6"/>
  <c r="F104" i="6"/>
  <c r="G104" i="6"/>
  <c r="A105" i="6"/>
  <c r="B105" i="6"/>
  <c r="C105" i="6"/>
  <c r="D105" i="6"/>
  <c r="E105" i="6"/>
  <c r="F105" i="6"/>
  <c r="G105" i="6"/>
  <c r="A106" i="6"/>
  <c r="B106" i="6"/>
  <c r="C106" i="6"/>
  <c r="D106" i="6"/>
  <c r="E106" i="6"/>
  <c r="F106" i="6"/>
  <c r="G106" i="6"/>
  <c r="A107" i="6"/>
  <c r="J107" i="6" s="1"/>
  <c r="B107" i="6"/>
  <c r="C107" i="6"/>
  <c r="D107" i="6"/>
  <c r="E107" i="6"/>
  <c r="F107" i="6"/>
  <c r="G107" i="6"/>
  <c r="A108" i="6"/>
  <c r="J108" i="6" s="1"/>
  <c r="B108" i="6"/>
  <c r="C108" i="6"/>
  <c r="D108" i="6"/>
  <c r="E108" i="6"/>
  <c r="F108" i="6"/>
  <c r="G108" i="6"/>
  <c r="A109" i="6"/>
  <c r="J109" i="6" s="1"/>
  <c r="B109" i="6"/>
  <c r="C109" i="6"/>
  <c r="D109" i="6"/>
  <c r="E109" i="6"/>
  <c r="F109" i="6"/>
  <c r="G109" i="6"/>
  <c r="A110" i="6"/>
  <c r="J110" i="6" s="1"/>
  <c r="B110" i="6"/>
  <c r="C110" i="6"/>
  <c r="D110" i="6"/>
  <c r="E110" i="6"/>
  <c r="F110" i="6"/>
  <c r="G110" i="6"/>
  <c r="A111" i="6"/>
  <c r="J111" i="6" s="1"/>
  <c r="B111" i="6"/>
  <c r="C111" i="6"/>
  <c r="D111" i="6"/>
  <c r="E111" i="6"/>
  <c r="F111" i="6"/>
  <c r="G111" i="6"/>
  <c r="A112" i="6"/>
  <c r="J112" i="6" s="1"/>
  <c r="B112" i="6"/>
  <c r="C112" i="6"/>
  <c r="D112" i="6"/>
  <c r="E112" i="6"/>
  <c r="F112" i="6"/>
  <c r="G112" i="6"/>
  <c r="A113" i="6"/>
  <c r="B113" i="6"/>
  <c r="C113" i="6"/>
  <c r="D113" i="6"/>
  <c r="E113" i="6"/>
  <c r="F113" i="6"/>
  <c r="G113" i="6"/>
  <c r="A114" i="6"/>
  <c r="B114" i="6"/>
  <c r="C114" i="6"/>
  <c r="D114" i="6"/>
  <c r="E114" i="6"/>
  <c r="F114" i="6"/>
  <c r="G114" i="6"/>
  <c r="A115" i="6"/>
  <c r="J115" i="6" s="1"/>
  <c r="B115" i="6"/>
  <c r="C115" i="6"/>
  <c r="D115" i="6"/>
  <c r="E115" i="6"/>
  <c r="F115" i="6"/>
  <c r="G115" i="6"/>
  <c r="A116" i="6"/>
  <c r="J116" i="6" s="1"/>
  <c r="B116" i="6"/>
  <c r="C116" i="6"/>
  <c r="D116" i="6"/>
  <c r="E116" i="6"/>
  <c r="F116" i="6"/>
  <c r="G116" i="6"/>
  <c r="A117" i="6"/>
  <c r="J117" i="6" s="1"/>
  <c r="B117" i="6"/>
  <c r="C117" i="6"/>
  <c r="D117" i="6"/>
  <c r="E117" i="6"/>
  <c r="F117" i="6"/>
  <c r="G117" i="6"/>
  <c r="A118" i="6"/>
  <c r="J118" i="6" s="1"/>
  <c r="B118" i="6"/>
  <c r="C118" i="6"/>
  <c r="D118" i="6"/>
  <c r="E118" i="6"/>
  <c r="F118" i="6"/>
  <c r="G118" i="6"/>
  <c r="A119" i="6"/>
  <c r="J119" i="6" s="1"/>
  <c r="B119" i="6"/>
  <c r="C119" i="6"/>
  <c r="D119" i="6"/>
  <c r="E119" i="6"/>
  <c r="F119" i="6"/>
  <c r="G119" i="6"/>
  <c r="A120" i="6"/>
  <c r="J120" i="6" s="1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A122" i="6"/>
  <c r="B122" i="6"/>
  <c r="C122" i="6"/>
  <c r="D122" i="6"/>
  <c r="E122" i="6"/>
  <c r="F122" i="6"/>
  <c r="G122" i="6"/>
  <c r="A123" i="6"/>
  <c r="J123" i="6" s="1"/>
  <c r="B123" i="6"/>
  <c r="C123" i="6"/>
  <c r="D123" i="6"/>
  <c r="E123" i="6"/>
  <c r="F123" i="6"/>
  <c r="G123" i="6"/>
  <c r="A124" i="6"/>
  <c r="J124" i="6" s="1"/>
  <c r="B124" i="6"/>
  <c r="C124" i="6"/>
  <c r="D124" i="6"/>
  <c r="E124" i="6"/>
  <c r="F124" i="6"/>
  <c r="G124" i="6"/>
  <c r="A125" i="6"/>
  <c r="J125" i="6" s="1"/>
  <c r="B125" i="6"/>
  <c r="C125" i="6"/>
  <c r="D125" i="6"/>
  <c r="E125" i="6"/>
  <c r="F125" i="6"/>
  <c r="G125" i="6"/>
  <c r="A126" i="6"/>
  <c r="J126" i="6" s="1"/>
  <c r="B126" i="6"/>
  <c r="C126" i="6"/>
  <c r="D126" i="6"/>
  <c r="E126" i="6"/>
  <c r="F126" i="6"/>
  <c r="G126" i="6"/>
  <c r="A127" i="6"/>
  <c r="J127" i="6" s="1"/>
  <c r="B127" i="6"/>
  <c r="C127" i="6"/>
  <c r="D127" i="6"/>
  <c r="E127" i="6"/>
  <c r="F127" i="6"/>
  <c r="G127" i="6"/>
  <c r="A128" i="6"/>
  <c r="J128" i="6" s="1"/>
  <c r="B128" i="6"/>
  <c r="C128" i="6"/>
  <c r="D128" i="6"/>
  <c r="E128" i="6"/>
  <c r="F128" i="6"/>
  <c r="G128" i="6"/>
  <c r="A129" i="6"/>
  <c r="B129" i="6"/>
  <c r="C129" i="6"/>
  <c r="D129" i="6"/>
  <c r="E129" i="6"/>
  <c r="F129" i="6"/>
  <c r="G129" i="6"/>
  <c r="A130" i="6"/>
  <c r="B130" i="6"/>
  <c r="C130" i="6"/>
  <c r="D130" i="6"/>
  <c r="E130" i="6"/>
  <c r="F130" i="6"/>
  <c r="G130" i="6"/>
  <c r="A131" i="6"/>
  <c r="J131" i="6" s="1"/>
  <c r="B131" i="6"/>
  <c r="C131" i="6"/>
  <c r="D131" i="6"/>
  <c r="E131" i="6"/>
  <c r="F131" i="6"/>
  <c r="G131" i="6"/>
  <c r="A132" i="6"/>
  <c r="J132" i="6" s="1"/>
  <c r="B132" i="6"/>
  <c r="C132" i="6"/>
  <c r="D132" i="6"/>
  <c r="E132" i="6"/>
  <c r="F132" i="6"/>
  <c r="G132" i="6"/>
  <c r="A133" i="6"/>
  <c r="J133" i="6" s="1"/>
  <c r="B133" i="6"/>
  <c r="C133" i="6"/>
  <c r="D133" i="6"/>
  <c r="E133" i="6"/>
  <c r="F133" i="6"/>
  <c r="G133" i="6"/>
  <c r="A134" i="6"/>
  <c r="J134" i="6" s="1"/>
  <c r="B134" i="6"/>
  <c r="C134" i="6"/>
  <c r="D134" i="6"/>
  <c r="E134" i="6"/>
  <c r="F134" i="6"/>
  <c r="G134" i="6"/>
  <c r="A135" i="6"/>
  <c r="J135" i="6" s="1"/>
  <c r="B135" i="6"/>
  <c r="C135" i="6"/>
  <c r="D135" i="6"/>
  <c r="E135" i="6"/>
  <c r="F135" i="6"/>
  <c r="G135" i="6"/>
  <c r="A136" i="6"/>
  <c r="J136" i="6" s="1"/>
  <c r="B136" i="6"/>
  <c r="C136" i="6"/>
  <c r="D136" i="6"/>
  <c r="E136" i="6"/>
  <c r="F136" i="6"/>
  <c r="G136" i="6"/>
  <c r="A137" i="6"/>
  <c r="B137" i="6"/>
  <c r="C137" i="6"/>
  <c r="D137" i="6"/>
  <c r="E137" i="6"/>
  <c r="F137" i="6"/>
  <c r="G137" i="6"/>
  <c r="A138" i="6"/>
  <c r="B138" i="6"/>
  <c r="C138" i="6"/>
  <c r="D138" i="6"/>
  <c r="E138" i="6"/>
  <c r="F138" i="6"/>
  <c r="G138" i="6"/>
  <c r="A139" i="6"/>
  <c r="J139" i="6" s="1"/>
  <c r="B139" i="6"/>
  <c r="C139" i="6"/>
  <c r="D139" i="6"/>
  <c r="E139" i="6"/>
  <c r="F139" i="6"/>
  <c r="G139" i="6"/>
  <c r="H44" i="4"/>
  <c r="P79" i="4"/>
  <c r="B7" i="3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83" i="4"/>
  <c r="A84" i="4"/>
  <c r="A85" i="4"/>
  <c r="A86" i="4"/>
  <c r="A87" i="4"/>
  <c r="A88" i="4"/>
  <c r="A89" i="4"/>
  <c r="A90" i="4"/>
  <c r="A91" i="4"/>
  <c r="B83" i="4"/>
  <c r="C83" i="4"/>
  <c r="D83" i="4"/>
  <c r="E83" i="4"/>
  <c r="F83" i="4"/>
  <c r="G83" i="4"/>
  <c r="I83" i="4"/>
  <c r="J83" i="4"/>
  <c r="K83" i="4"/>
  <c r="L83" i="4"/>
  <c r="M83" i="4"/>
  <c r="N83" i="4"/>
  <c r="O83" i="4"/>
  <c r="R83" i="4"/>
  <c r="Z83" i="4"/>
  <c r="B84" i="4"/>
  <c r="C84" i="4"/>
  <c r="D84" i="4"/>
  <c r="E84" i="4"/>
  <c r="F84" i="4"/>
  <c r="G84" i="4"/>
  <c r="I84" i="4"/>
  <c r="J84" i="4"/>
  <c r="K84" i="4"/>
  <c r="L84" i="4"/>
  <c r="M84" i="4"/>
  <c r="N84" i="4"/>
  <c r="O84" i="4"/>
  <c r="R84" i="4"/>
  <c r="Z84" i="4"/>
  <c r="B85" i="4"/>
  <c r="C85" i="4"/>
  <c r="D85" i="4"/>
  <c r="E85" i="4"/>
  <c r="F85" i="4"/>
  <c r="G85" i="4"/>
  <c r="I85" i="4"/>
  <c r="J85" i="4"/>
  <c r="K85" i="4"/>
  <c r="L85" i="4"/>
  <c r="M85" i="4"/>
  <c r="N85" i="4"/>
  <c r="O85" i="4"/>
  <c r="R85" i="4"/>
  <c r="Z85" i="4"/>
  <c r="B86" i="4"/>
  <c r="C86" i="4"/>
  <c r="D86" i="4"/>
  <c r="E86" i="4"/>
  <c r="F86" i="4"/>
  <c r="G86" i="4"/>
  <c r="I86" i="4"/>
  <c r="J86" i="4"/>
  <c r="K86" i="4"/>
  <c r="L86" i="4"/>
  <c r="M86" i="4"/>
  <c r="N86" i="4"/>
  <c r="O86" i="4"/>
  <c r="R86" i="4"/>
  <c r="Z86" i="4"/>
  <c r="B87" i="4"/>
  <c r="C87" i="4"/>
  <c r="D87" i="4"/>
  <c r="E87" i="4"/>
  <c r="F87" i="4"/>
  <c r="G87" i="4"/>
  <c r="I87" i="4"/>
  <c r="J87" i="4"/>
  <c r="K87" i="4"/>
  <c r="L87" i="4"/>
  <c r="M87" i="4"/>
  <c r="N87" i="4"/>
  <c r="O87" i="4"/>
  <c r="R87" i="4"/>
  <c r="Z87" i="4"/>
  <c r="B88" i="4"/>
  <c r="C88" i="4"/>
  <c r="D88" i="4"/>
  <c r="E88" i="4"/>
  <c r="F88" i="4"/>
  <c r="G88" i="4"/>
  <c r="I88" i="4"/>
  <c r="J88" i="4"/>
  <c r="K88" i="4"/>
  <c r="L88" i="4"/>
  <c r="M88" i="4"/>
  <c r="N88" i="4"/>
  <c r="O88" i="4"/>
  <c r="R88" i="4"/>
  <c r="Z88" i="4"/>
  <c r="B89" i="4"/>
  <c r="C89" i="4"/>
  <c r="D89" i="4"/>
  <c r="E89" i="4"/>
  <c r="F89" i="4"/>
  <c r="G89" i="4"/>
  <c r="I89" i="4"/>
  <c r="J89" i="4"/>
  <c r="K89" i="4"/>
  <c r="L89" i="4"/>
  <c r="M89" i="4"/>
  <c r="N89" i="4"/>
  <c r="O89" i="4"/>
  <c r="R89" i="4"/>
  <c r="Z89" i="4"/>
  <c r="B90" i="4"/>
  <c r="C90" i="4"/>
  <c r="D90" i="4"/>
  <c r="E90" i="4"/>
  <c r="F90" i="4"/>
  <c r="G90" i="4"/>
  <c r="I90" i="4"/>
  <c r="J90" i="4"/>
  <c r="K90" i="4"/>
  <c r="L90" i="4"/>
  <c r="M90" i="4"/>
  <c r="N90" i="4"/>
  <c r="O90" i="4"/>
  <c r="R90" i="4"/>
  <c r="Z90" i="4"/>
  <c r="B91" i="4"/>
  <c r="C91" i="4"/>
  <c r="D91" i="4"/>
  <c r="E91" i="4"/>
  <c r="F91" i="4"/>
  <c r="G91" i="4"/>
  <c r="I91" i="4"/>
  <c r="J91" i="4"/>
  <c r="K91" i="4"/>
  <c r="L91" i="4"/>
  <c r="M91" i="4"/>
  <c r="N91" i="4"/>
  <c r="O91" i="4"/>
  <c r="R91" i="4"/>
  <c r="Z91" i="4"/>
  <c r="B92" i="4"/>
  <c r="C92" i="4"/>
  <c r="D92" i="4"/>
  <c r="E92" i="4"/>
  <c r="F92" i="4"/>
  <c r="G92" i="4"/>
  <c r="I92" i="4"/>
  <c r="J92" i="4"/>
  <c r="K92" i="4"/>
  <c r="L92" i="4"/>
  <c r="M92" i="4"/>
  <c r="N92" i="4"/>
  <c r="O92" i="4"/>
  <c r="R92" i="4"/>
  <c r="Z92" i="4"/>
  <c r="B93" i="4"/>
  <c r="C93" i="4"/>
  <c r="D93" i="4"/>
  <c r="E93" i="4"/>
  <c r="F93" i="4"/>
  <c r="G93" i="4"/>
  <c r="I93" i="4"/>
  <c r="J93" i="4"/>
  <c r="K93" i="4"/>
  <c r="L93" i="4"/>
  <c r="M93" i="4"/>
  <c r="N93" i="4"/>
  <c r="O93" i="4"/>
  <c r="R93" i="4"/>
  <c r="Z93" i="4"/>
  <c r="B94" i="4"/>
  <c r="C94" i="4"/>
  <c r="D94" i="4"/>
  <c r="E94" i="4"/>
  <c r="F94" i="4"/>
  <c r="G94" i="4"/>
  <c r="I94" i="4"/>
  <c r="J94" i="4"/>
  <c r="K94" i="4"/>
  <c r="L94" i="4"/>
  <c r="M94" i="4"/>
  <c r="N94" i="4"/>
  <c r="O94" i="4"/>
  <c r="R94" i="4"/>
  <c r="Z94" i="4"/>
  <c r="B95" i="4"/>
  <c r="C95" i="4"/>
  <c r="D95" i="4"/>
  <c r="E95" i="4"/>
  <c r="F95" i="4"/>
  <c r="G95" i="4"/>
  <c r="I95" i="4"/>
  <c r="J95" i="4"/>
  <c r="K95" i="4"/>
  <c r="L95" i="4"/>
  <c r="M95" i="4"/>
  <c r="N95" i="4"/>
  <c r="O95" i="4"/>
  <c r="R95" i="4"/>
  <c r="Z95" i="4"/>
  <c r="B96" i="4"/>
  <c r="C96" i="4"/>
  <c r="D96" i="4"/>
  <c r="E96" i="4"/>
  <c r="F96" i="4"/>
  <c r="G96" i="4"/>
  <c r="I96" i="4"/>
  <c r="J96" i="4"/>
  <c r="K96" i="4"/>
  <c r="L96" i="4"/>
  <c r="M96" i="4"/>
  <c r="N96" i="4"/>
  <c r="O96" i="4"/>
  <c r="R96" i="4"/>
  <c r="Z96" i="4"/>
  <c r="B97" i="4"/>
  <c r="C97" i="4"/>
  <c r="D97" i="4"/>
  <c r="E97" i="4"/>
  <c r="F97" i="4"/>
  <c r="G97" i="4"/>
  <c r="I97" i="4"/>
  <c r="J97" i="4"/>
  <c r="K97" i="4"/>
  <c r="L97" i="4"/>
  <c r="M97" i="4"/>
  <c r="N97" i="4"/>
  <c r="O97" i="4"/>
  <c r="R97" i="4"/>
  <c r="Z97" i="4"/>
  <c r="B98" i="4"/>
  <c r="C98" i="4"/>
  <c r="D98" i="4"/>
  <c r="E98" i="4"/>
  <c r="F98" i="4"/>
  <c r="G98" i="4"/>
  <c r="I98" i="4"/>
  <c r="J98" i="4"/>
  <c r="K98" i="4"/>
  <c r="L98" i="4"/>
  <c r="M98" i="4"/>
  <c r="N98" i="4"/>
  <c r="O98" i="4"/>
  <c r="R98" i="4"/>
  <c r="Z98" i="4"/>
  <c r="B99" i="4"/>
  <c r="C99" i="4"/>
  <c r="D99" i="4"/>
  <c r="E99" i="4"/>
  <c r="F99" i="4"/>
  <c r="G99" i="4"/>
  <c r="I99" i="4"/>
  <c r="J99" i="4"/>
  <c r="K99" i="4"/>
  <c r="L99" i="4"/>
  <c r="M99" i="4"/>
  <c r="N99" i="4"/>
  <c r="O99" i="4"/>
  <c r="R99" i="4"/>
  <c r="Z99" i="4"/>
  <c r="B100" i="4"/>
  <c r="C100" i="4"/>
  <c r="D100" i="4"/>
  <c r="E100" i="4"/>
  <c r="F100" i="4"/>
  <c r="G100" i="4"/>
  <c r="I100" i="4"/>
  <c r="J100" i="4"/>
  <c r="K100" i="4"/>
  <c r="L100" i="4"/>
  <c r="M100" i="4"/>
  <c r="N100" i="4"/>
  <c r="O100" i="4"/>
  <c r="R100" i="4"/>
  <c r="Z100" i="4"/>
  <c r="B101" i="4"/>
  <c r="C101" i="4"/>
  <c r="D101" i="4"/>
  <c r="E101" i="4"/>
  <c r="F101" i="4"/>
  <c r="G101" i="4"/>
  <c r="I101" i="4"/>
  <c r="J101" i="4"/>
  <c r="K101" i="4"/>
  <c r="L101" i="4"/>
  <c r="M101" i="4"/>
  <c r="N101" i="4"/>
  <c r="O101" i="4"/>
  <c r="R101" i="4"/>
  <c r="Z101" i="4"/>
  <c r="B102" i="4"/>
  <c r="C102" i="4"/>
  <c r="D102" i="4"/>
  <c r="E102" i="4"/>
  <c r="F102" i="4"/>
  <c r="G102" i="4"/>
  <c r="I102" i="4"/>
  <c r="J102" i="4"/>
  <c r="K102" i="4"/>
  <c r="L102" i="4"/>
  <c r="M102" i="4"/>
  <c r="N102" i="4"/>
  <c r="O102" i="4"/>
  <c r="R102" i="4"/>
  <c r="Z102" i="4"/>
  <c r="B103" i="4"/>
  <c r="C103" i="4"/>
  <c r="D103" i="4"/>
  <c r="E103" i="4"/>
  <c r="F103" i="4"/>
  <c r="G103" i="4"/>
  <c r="I103" i="4"/>
  <c r="J103" i="4"/>
  <c r="K103" i="4"/>
  <c r="L103" i="4"/>
  <c r="M103" i="4"/>
  <c r="N103" i="4"/>
  <c r="O103" i="4"/>
  <c r="R103" i="4"/>
  <c r="Z103" i="4"/>
  <c r="B104" i="4"/>
  <c r="C104" i="4"/>
  <c r="D104" i="4"/>
  <c r="E104" i="4"/>
  <c r="F104" i="4"/>
  <c r="G104" i="4"/>
  <c r="I104" i="4"/>
  <c r="J104" i="4"/>
  <c r="K104" i="4"/>
  <c r="L104" i="4"/>
  <c r="M104" i="4"/>
  <c r="N104" i="4"/>
  <c r="O104" i="4"/>
  <c r="R104" i="4"/>
  <c r="Z104" i="4"/>
  <c r="B105" i="4"/>
  <c r="C105" i="4"/>
  <c r="D105" i="4"/>
  <c r="E105" i="4"/>
  <c r="F105" i="4"/>
  <c r="G105" i="4"/>
  <c r="I105" i="4"/>
  <c r="J105" i="4"/>
  <c r="K105" i="4"/>
  <c r="L105" i="4"/>
  <c r="M105" i="4"/>
  <c r="N105" i="4"/>
  <c r="O105" i="4"/>
  <c r="R105" i="4"/>
  <c r="Z105" i="4"/>
  <c r="B106" i="4"/>
  <c r="C106" i="4"/>
  <c r="D106" i="4"/>
  <c r="E106" i="4"/>
  <c r="F106" i="4"/>
  <c r="G106" i="4"/>
  <c r="I106" i="4"/>
  <c r="J106" i="4"/>
  <c r="K106" i="4"/>
  <c r="L106" i="4"/>
  <c r="M106" i="4"/>
  <c r="N106" i="4"/>
  <c r="O106" i="4"/>
  <c r="R106" i="4"/>
  <c r="Z106" i="4"/>
  <c r="B107" i="4"/>
  <c r="C107" i="4"/>
  <c r="D107" i="4"/>
  <c r="E107" i="4"/>
  <c r="F107" i="4"/>
  <c r="G107" i="4"/>
  <c r="I107" i="4"/>
  <c r="J107" i="4"/>
  <c r="K107" i="4"/>
  <c r="L107" i="4"/>
  <c r="M107" i="4"/>
  <c r="N107" i="4"/>
  <c r="O107" i="4"/>
  <c r="R107" i="4"/>
  <c r="Z107" i="4"/>
  <c r="B108" i="4"/>
  <c r="C108" i="4"/>
  <c r="D108" i="4"/>
  <c r="E108" i="4"/>
  <c r="F108" i="4"/>
  <c r="G108" i="4"/>
  <c r="I108" i="4"/>
  <c r="J108" i="4"/>
  <c r="K108" i="4"/>
  <c r="L108" i="4"/>
  <c r="M108" i="4"/>
  <c r="N108" i="4"/>
  <c r="O108" i="4"/>
  <c r="R108" i="4"/>
  <c r="Z108" i="4"/>
  <c r="B109" i="4"/>
  <c r="C109" i="4"/>
  <c r="D109" i="4"/>
  <c r="E109" i="4"/>
  <c r="F109" i="4"/>
  <c r="G109" i="4"/>
  <c r="I109" i="4"/>
  <c r="J109" i="4"/>
  <c r="K109" i="4"/>
  <c r="L109" i="4"/>
  <c r="M109" i="4"/>
  <c r="N109" i="4"/>
  <c r="O109" i="4"/>
  <c r="R109" i="4"/>
  <c r="Z109" i="4"/>
  <c r="B110" i="4"/>
  <c r="C110" i="4"/>
  <c r="D110" i="4"/>
  <c r="E110" i="4"/>
  <c r="F110" i="4"/>
  <c r="G110" i="4"/>
  <c r="I110" i="4"/>
  <c r="J110" i="4"/>
  <c r="K110" i="4"/>
  <c r="L110" i="4"/>
  <c r="M110" i="4"/>
  <c r="N110" i="4"/>
  <c r="O110" i="4"/>
  <c r="R110" i="4"/>
  <c r="Z110" i="4"/>
  <c r="B111" i="4"/>
  <c r="C111" i="4"/>
  <c r="D111" i="4"/>
  <c r="E111" i="4"/>
  <c r="F111" i="4"/>
  <c r="G111" i="4"/>
  <c r="I111" i="4"/>
  <c r="J111" i="4"/>
  <c r="K111" i="4"/>
  <c r="L111" i="4"/>
  <c r="M111" i="4"/>
  <c r="N111" i="4"/>
  <c r="O111" i="4"/>
  <c r="R111" i="4"/>
  <c r="Z111" i="4"/>
  <c r="B112" i="4"/>
  <c r="C112" i="4"/>
  <c r="D112" i="4"/>
  <c r="E112" i="4"/>
  <c r="F112" i="4"/>
  <c r="G112" i="4"/>
  <c r="I112" i="4"/>
  <c r="J112" i="4"/>
  <c r="K112" i="4"/>
  <c r="L112" i="4"/>
  <c r="M112" i="4"/>
  <c r="N112" i="4"/>
  <c r="O112" i="4"/>
  <c r="R112" i="4"/>
  <c r="Z112" i="4"/>
  <c r="B113" i="4"/>
  <c r="C113" i="4"/>
  <c r="D113" i="4"/>
  <c r="E113" i="4"/>
  <c r="F113" i="4"/>
  <c r="G113" i="4"/>
  <c r="I113" i="4"/>
  <c r="J113" i="4"/>
  <c r="K113" i="4"/>
  <c r="L113" i="4"/>
  <c r="M113" i="4"/>
  <c r="N113" i="4"/>
  <c r="O113" i="4"/>
  <c r="R113" i="4"/>
  <c r="Z113" i="4"/>
  <c r="B114" i="4"/>
  <c r="C114" i="4"/>
  <c r="D114" i="4"/>
  <c r="E114" i="4"/>
  <c r="F114" i="4"/>
  <c r="G114" i="4"/>
  <c r="I114" i="4"/>
  <c r="J114" i="4"/>
  <c r="K114" i="4"/>
  <c r="L114" i="4"/>
  <c r="M114" i="4"/>
  <c r="N114" i="4"/>
  <c r="O114" i="4"/>
  <c r="R114" i="4"/>
  <c r="Z114" i="4"/>
  <c r="B115" i="4"/>
  <c r="C115" i="4"/>
  <c r="D115" i="4"/>
  <c r="E115" i="4"/>
  <c r="F115" i="4"/>
  <c r="G115" i="4"/>
  <c r="I115" i="4"/>
  <c r="J115" i="4"/>
  <c r="K115" i="4"/>
  <c r="L115" i="4"/>
  <c r="M115" i="4"/>
  <c r="N115" i="4"/>
  <c r="O115" i="4"/>
  <c r="R115" i="4"/>
  <c r="Z115" i="4"/>
  <c r="B116" i="4"/>
  <c r="C116" i="4"/>
  <c r="D116" i="4"/>
  <c r="E116" i="4"/>
  <c r="F116" i="4"/>
  <c r="G116" i="4"/>
  <c r="I116" i="4"/>
  <c r="J116" i="4"/>
  <c r="K116" i="4"/>
  <c r="L116" i="4"/>
  <c r="M116" i="4"/>
  <c r="N116" i="4"/>
  <c r="O116" i="4"/>
  <c r="R116" i="4"/>
  <c r="Z116" i="4"/>
  <c r="B117" i="4"/>
  <c r="C117" i="4"/>
  <c r="D117" i="4"/>
  <c r="E117" i="4"/>
  <c r="F117" i="4"/>
  <c r="G117" i="4"/>
  <c r="I117" i="4"/>
  <c r="J117" i="4"/>
  <c r="K117" i="4"/>
  <c r="L117" i="4"/>
  <c r="M117" i="4"/>
  <c r="N117" i="4"/>
  <c r="O117" i="4"/>
  <c r="R117" i="4"/>
  <c r="Z117" i="4"/>
  <c r="B118" i="4"/>
  <c r="C118" i="4"/>
  <c r="D118" i="4"/>
  <c r="E118" i="4"/>
  <c r="F118" i="4"/>
  <c r="G118" i="4"/>
  <c r="I118" i="4"/>
  <c r="J118" i="4"/>
  <c r="K118" i="4"/>
  <c r="L118" i="4"/>
  <c r="M118" i="4"/>
  <c r="N118" i="4"/>
  <c r="O118" i="4"/>
  <c r="R118" i="4"/>
  <c r="Z118" i="4"/>
  <c r="B119" i="4"/>
  <c r="C119" i="4"/>
  <c r="D119" i="4"/>
  <c r="E119" i="4"/>
  <c r="F119" i="4"/>
  <c r="G119" i="4"/>
  <c r="I119" i="4"/>
  <c r="J119" i="4"/>
  <c r="K119" i="4"/>
  <c r="L119" i="4"/>
  <c r="M119" i="4"/>
  <c r="N119" i="4"/>
  <c r="O119" i="4"/>
  <c r="R119" i="4"/>
  <c r="Z119" i="4"/>
  <c r="B120" i="4"/>
  <c r="C120" i="4"/>
  <c r="D120" i="4"/>
  <c r="E120" i="4"/>
  <c r="F120" i="4"/>
  <c r="G120" i="4"/>
  <c r="I120" i="4"/>
  <c r="J120" i="4"/>
  <c r="K120" i="4"/>
  <c r="L120" i="4"/>
  <c r="M120" i="4"/>
  <c r="N120" i="4"/>
  <c r="O120" i="4"/>
  <c r="R120" i="4"/>
  <c r="Z120" i="4"/>
  <c r="B121" i="4"/>
  <c r="C121" i="4"/>
  <c r="D121" i="4"/>
  <c r="E121" i="4"/>
  <c r="F121" i="4"/>
  <c r="G121" i="4"/>
  <c r="I121" i="4"/>
  <c r="J121" i="4"/>
  <c r="K121" i="4"/>
  <c r="L121" i="4"/>
  <c r="M121" i="4"/>
  <c r="N121" i="4"/>
  <c r="O121" i="4"/>
  <c r="R121" i="4"/>
  <c r="Z121" i="4"/>
  <c r="B122" i="4"/>
  <c r="C122" i="4"/>
  <c r="D122" i="4"/>
  <c r="E122" i="4"/>
  <c r="F122" i="4"/>
  <c r="G122" i="4"/>
  <c r="I122" i="4"/>
  <c r="J122" i="4"/>
  <c r="K122" i="4"/>
  <c r="L122" i="4"/>
  <c r="M122" i="4"/>
  <c r="N122" i="4"/>
  <c r="O122" i="4"/>
  <c r="R122" i="4"/>
  <c r="Z122" i="4"/>
  <c r="B123" i="4"/>
  <c r="C123" i="4"/>
  <c r="D123" i="4"/>
  <c r="E123" i="4"/>
  <c r="F123" i="4"/>
  <c r="G123" i="4"/>
  <c r="I123" i="4"/>
  <c r="J123" i="4"/>
  <c r="K123" i="4"/>
  <c r="L123" i="4"/>
  <c r="M123" i="4"/>
  <c r="N123" i="4"/>
  <c r="O123" i="4"/>
  <c r="R123" i="4"/>
  <c r="Z123" i="4"/>
  <c r="B124" i="4"/>
  <c r="C124" i="4"/>
  <c r="D124" i="4"/>
  <c r="E124" i="4"/>
  <c r="F124" i="4"/>
  <c r="G124" i="4"/>
  <c r="I124" i="4"/>
  <c r="J124" i="4"/>
  <c r="K124" i="4"/>
  <c r="L124" i="4"/>
  <c r="M124" i="4"/>
  <c r="N124" i="4"/>
  <c r="O124" i="4"/>
  <c r="R124" i="4"/>
  <c r="Z124" i="4"/>
  <c r="B125" i="4"/>
  <c r="C125" i="4"/>
  <c r="D125" i="4"/>
  <c r="E125" i="4"/>
  <c r="F125" i="4"/>
  <c r="G125" i="4"/>
  <c r="I125" i="4"/>
  <c r="J125" i="4"/>
  <c r="K125" i="4"/>
  <c r="L125" i="4"/>
  <c r="M125" i="4"/>
  <c r="N125" i="4"/>
  <c r="O125" i="4"/>
  <c r="R125" i="4"/>
  <c r="Z125" i="4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Q140" i="6" l="1"/>
  <c r="Q132" i="6"/>
  <c r="Q124" i="6"/>
  <c r="Q116" i="6"/>
  <c r="Q108" i="6"/>
  <c r="Q100" i="6"/>
  <c r="Q92" i="6"/>
  <c r="Q84" i="6"/>
  <c r="Q76" i="6"/>
  <c r="Q68" i="6"/>
  <c r="Q60" i="6"/>
  <c r="Q52" i="6"/>
  <c r="Q138" i="6"/>
  <c r="Q130" i="6"/>
  <c r="Q122" i="6"/>
  <c r="Q114" i="6"/>
  <c r="Q106" i="6"/>
  <c r="Q98" i="6"/>
  <c r="Q90" i="6"/>
  <c r="Q82" i="6"/>
  <c r="Q74" i="6"/>
  <c r="Q66" i="6"/>
  <c r="Q58" i="6"/>
  <c r="Q145" i="6"/>
  <c r="Q137" i="6"/>
  <c r="Q129" i="6"/>
  <c r="Q121" i="6"/>
  <c r="Q113" i="6"/>
  <c r="Q105" i="6"/>
  <c r="Q97" i="6"/>
  <c r="Q89" i="6"/>
  <c r="Q81" i="6"/>
  <c r="Q73" i="6"/>
  <c r="Q65" i="6"/>
  <c r="Q57" i="6"/>
  <c r="Q144" i="6"/>
  <c r="Q136" i="6"/>
  <c r="Q128" i="6"/>
  <c r="Q120" i="6"/>
  <c r="Q112" i="6"/>
  <c r="Q104" i="6"/>
  <c r="Q96" i="6"/>
  <c r="Q88" i="6"/>
  <c r="Q80" i="6"/>
  <c r="Q72" i="6"/>
  <c r="Q64" i="6"/>
  <c r="Q56" i="6"/>
  <c r="Q143" i="6"/>
  <c r="Q135" i="6"/>
  <c r="Q127" i="6"/>
  <c r="Q119" i="6"/>
  <c r="Q111" i="6"/>
  <c r="Q103" i="6"/>
  <c r="Q95" i="6"/>
  <c r="Q87" i="6"/>
  <c r="Q79" i="6"/>
  <c r="Q71" i="6"/>
  <c r="Q63" i="6"/>
  <c r="K22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A5" i="6"/>
  <c r="J5" i="6" s="1"/>
  <c r="B5" i="6"/>
  <c r="C5" i="6"/>
  <c r="D5" i="6"/>
  <c r="E5" i="6"/>
  <c r="F5" i="6"/>
  <c r="G5" i="6"/>
  <c r="A6" i="6"/>
  <c r="J6" i="6" s="1"/>
  <c r="B6" i="6"/>
  <c r="C6" i="6"/>
  <c r="D6" i="6"/>
  <c r="E6" i="6"/>
  <c r="F6" i="6"/>
  <c r="G6" i="6"/>
  <c r="A8" i="6"/>
  <c r="J8" i="6" s="1"/>
  <c r="B8" i="6"/>
  <c r="C8" i="6"/>
  <c r="D8" i="6"/>
  <c r="E8" i="6"/>
  <c r="F8" i="6"/>
  <c r="G8" i="6"/>
  <c r="A9" i="6"/>
  <c r="J9" i="6" s="1"/>
  <c r="B9" i="6"/>
  <c r="C9" i="6"/>
  <c r="D9" i="6"/>
  <c r="E9" i="6"/>
  <c r="F9" i="6"/>
  <c r="G9" i="6"/>
  <c r="A14" i="6"/>
  <c r="J14" i="6" s="1"/>
  <c r="B14" i="6"/>
  <c r="C14" i="6"/>
  <c r="D14" i="6"/>
  <c r="E14" i="6"/>
  <c r="F14" i="6"/>
  <c r="G14" i="6"/>
  <c r="A20" i="6"/>
  <c r="J20" i="6" s="1"/>
  <c r="B20" i="6"/>
  <c r="C20" i="6"/>
  <c r="D20" i="6"/>
  <c r="E20" i="6"/>
  <c r="F20" i="6"/>
  <c r="G20" i="6"/>
  <c r="A26" i="6"/>
  <c r="J26" i="6" s="1"/>
  <c r="B26" i="6"/>
  <c r="C26" i="6"/>
  <c r="D26" i="6"/>
  <c r="E26" i="6"/>
  <c r="F26" i="6"/>
  <c r="G26" i="6"/>
  <c r="A28" i="6"/>
  <c r="J28" i="6" s="1"/>
  <c r="B28" i="6"/>
  <c r="C28" i="6"/>
  <c r="D28" i="6"/>
  <c r="E28" i="6"/>
  <c r="F28" i="6"/>
  <c r="G28" i="6"/>
  <c r="A32" i="6"/>
  <c r="J32" i="6" s="1"/>
  <c r="B32" i="6"/>
  <c r="C32" i="6"/>
  <c r="D32" i="6"/>
  <c r="E32" i="6"/>
  <c r="F32" i="6"/>
  <c r="G32" i="6"/>
  <c r="A36" i="6"/>
  <c r="J36" i="6" s="1"/>
  <c r="B36" i="6"/>
  <c r="C36" i="6"/>
  <c r="D36" i="6"/>
  <c r="E36" i="6"/>
  <c r="F36" i="6"/>
  <c r="G36" i="6"/>
  <c r="A47" i="6"/>
  <c r="J47" i="6" s="1"/>
  <c r="B47" i="6"/>
  <c r="C47" i="6"/>
  <c r="D47" i="6"/>
  <c r="E47" i="6"/>
  <c r="F47" i="6"/>
  <c r="G47" i="6"/>
  <c r="A57" i="6"/>
  <c r="J57" i="6" s="1"/>
  <c r="B57" i="6"/>
  <c r="C57" i="6"/>
  <c r="D57" i="6"/>
  <c r="E57" i="6"/>
  <c r="F57" i="6"/>
  <c r="G57" i="6"/>
  <c r="A61" i="6"/>
  <c r="J61" i="6" s="1"/>
  <c r="B61" i="6"/>
  <c r="C61" i="6"/>
  <c r="D61" i="6"/>
  <c r="E61" i="6"/>
  <c r="F61" i="6"/>
  <c r="G61" i="6"/>
  <c r="A67" i="6"/>
  <c r="J67" i="6" s="1"/>
  <c r="B67" i="6"/>
  <c r="C67" i="6"/>
  <c r="D67" i="6"/>
  <c r="E67" i="6"/>
  <c r="F67" i="6"/>
  <c r="G67" i="6"/>
  <c r="A69" i="6"/>
  <c r="J69" i="6" s="1"/>
  <c r="B69" i="6"/>
  <c r="C69" i="6"/>
  <c r="D69" i="6"/>
  <c r="E69" i="6"/>
  <c r="F69" i="6"/>
  <c r="G69" i="6"/>
  <c r="A140" i="6"/>
  <c r="J140" i="6" s="1"/>
  <c r="B140" i="6"/>
  <c r="C140" i="6"/>
  <c r="D140" i="6"/>
  <c r="E140" i="6"/>
  <c r="F140" i="6"/>
  <c r="G140" i="6"/>
  <c r="A141" i="6"/>
  <c r="J141" i="6" s="1"/>
  <c r="B141" i="6"/>
  <c r="C141" i="6"/>
  <c r="D141" i="6"/>
  <c r="E141" i="6"/>
  <c r="F141" i="6"/>
  <c r="G141" i="6"/>
  <c r="A142" i="6"/>
  <c r="J142" i="6" s="1"/>
  <c r="B142" i="6"/>
  <c r="C142" i="6"/>
  <c r="D142" i="6"/>
  <c r="E142" i="6"/>
  <c r="F142" i="6"/>
  <c r="G142" i="6"/>
  <c r="A143" i="6"/>
  <c r="J143" i="6" s="1"/>
  <c r="B143" i="6"/>
  <c r="C143" i="6"/>
  <c r="D143" i="6"/>
  <c r="E143" i="6"/>
  <c r="F143" i="6"/>
  <c r="G143" i="6"/>
  <c r="A144" i="6"/>
  <c r="J144" i="6" s="1"/>
  <c r="B144" i="6"/>
  <c r="C144" i="6"/>
  <c r="D144" i="6"/>
  <c r="E144" i="6"/>
  <c r="F144" i="6"/>
  <c r="G144" i="6"/>
  <c r="A145" i="6"/>
  <c r="J145" i="6" s="1"/>
  <c r="B145" i="6"/>
  <c r="C145" i="6"/>
  <c r="D145" i="6"/>
  <c r="E145" i="6"/>
  <c r="F145" i="6"/>
  <c r="G145" i="6"/>
  <c r="B3" i="6"/>
  <c r="C3" i="6"/>
  <c r="D3" i="6"/>
  <c r="E3" i="6"/>
  <c r="F3" i="6"/>
  <c r="G3" i="6"/>
  <c r="A3" i="6"/>
  <c r="J3" i="6" s="1"/>
  <c r="G97" i="6"/>
  <c r="F97" i="6"/>
  <c r="E97" i="6"/>
  <c r="D97" i="6"/>
  <c r="C97" i="6"/>
  <c r="B97" i="6"/>
  <c r="A97" i="6"/>
  <c r="J97" i="6" s="1"/>
  <c r="G96" i="6"/>
  <c r="F96" i="6"/>
  <c r="E96" i="6"/>
  <c r="D96" i="6"/>
  <c r="C96" i="6"/>
  <c r="B96" i="6"/>
  <c r="A96" i="6"/>
  <c r="J96" i="6" s="1"/>
  <c r="G95" i="6"/>
  <c r="F95" i="6"/>
  <c r="E95" i="6"/>
  <c r="D95" i="6"/>
  <c r="C95" i="6"/>
  <c r="B95" i="6"/>
  <c r="A95" i="6"/>
  <c r="J95" i="6" s="1"/>
  <c r="G94" i="6"/>
  <c r="F94" i="6"/>
  <c r="E94" i="6"/>
  <c r="D94" i="6"/>
  <c r="C94" i="6"/>
  <c r="B94" i="6"/>
  <c r="A94" i="6"/>
  <c r="J94" i="6" s="1"/>
  <c r="G93" i="6"/>
  <c r="F93" i="6"/>
  <c r="E93" i="6"/>
  <c r="D93" i="6"/>
  <c r="C93" i="6"/>
  <c r="B93" i="6"/>
  <c r="A93" i="6"/>
  <c r="J93" i="6" s="1"/>
  <c r="G92" i="6"/>
  <c r="F92" i="6"/>
  <c r="E92" i="6"/>
  <c r="D92" i="6"/>
  <c r="C92" i="6"/>
  <c r="B92" i="6"/>
  <c r="A92" i="6"/>
  <c r="J92" i="6" s="1"/>
  <c r="G91" i="6"/>
  <c r="F91" i="6"/>
  <c r="E91" i="6"/>
  <c r="D91" i="6"/>
  <c r="C91" i="6"/>
  <c r="B91" i="6"/>
  <c r="A91" i="6"/>
  <c r="J91" i="6" s="1"/>
  <c r="G90" i="6"/>
  <c r="F90" i="6"/>
  <c r="E90" i="6"/>
  <c r="D90" i="6"/>
  <c r="C90" i="6"/>
  <c r="B90" i="6"/>
  <c r="A90" i="6"/>
  <c r="J90" i="6" s="1"/>
  <c r="G89" i="6"/>
  <c r="F89" i="6"/>
  <c r="E89" i="6"/>
  <c r="D89" i="6"/>
  <c r="C89" i="6"/>
  <c r="B89" i="6"/>
  <c r="A89" i="6"/>
  <c r="J89" i="6" s="1"/>
  <c r="G88" i="6"/>
  <c r="F88" i="6"/>
  <c r="E88" i="6"/>
  <c r="D88" i="6"/>
  <c r="C88" i="6"/>
  <c r="B88" i="6"/>
  <c r="A88" i="6"/>
  <c r="J88" i="6" s="1"/>
  <c r="G87" i="6"/>
  <c r="F87" i="6"/>
  <c r="E87" i="6"/>
  <c r="D87" i="6"/>
  <c r="C87" i="6"/>
  <c r="B87" i="6"/>
  <c r="A87" i="6"/>
  <c r="J87" i="6" s="1"/>
  <c r="G86" i="6"/>
  <c r="F86" i="6"/>
  <c r="E86" i="6"/>
  <c r="D86" i="6"/>
  <c r="C86" i="6"/>
  <c r="B86" i="6"/>
  <c r="A86" i="6"/>
  <c r="J86" i="6" s="1"/>
  <c r="G85" i="6"/>
  <c r="F85" i="6"/>
  <c r="E85" i="6"/>
  <c r="D85" i="6"/>
  <c r="C85" i="6"/>
  <c r="B85" i="6"/>
  <c r="A85" i="6"/>
  <c r="J85" i="6" s="1"/>
  <c r="G84" i="6"/>
  <c r="F84" i="6"/>
  <c r="E84" i="6"/>
  <c r="D84" i="6"/>
  <c r="C84" i="6"/>
  <c r="B84" i="6"/>
  <c r="A84" i="6"/>
  <c r="J84" i="6" s="1"/>
  <c r="G83" i="6"/>
  <c r="F83" i="6"/>
  <c r="E83" i="6"/>
  <c r="D83" i="6"/>
  <c r="C83" i="6"/>
  <c r="B83" i="6"/>
  <c r="A83" i="6"/>
  <c r="J83" i="6" s="1"/>
  <c r="G82" i="6"/>
  <c r="F82" i="6"/>
  <c r="E82" i="6"/>
  <c r="D82" i="6"/>
  <c r="C82" i="6"/>
  <c r="B82" i="6"/>
  <c r="A82" i="6"/>
  <c r="J82" i="6" s="1"/>
  <c r="G81" i="6"/>
  <c r="F81" i="6"/>
  <c r="E81" i="6"/>
  <c r="D81" i="6"/>
  <c r="C81" i="6"/>
  <c r="B81" i="6"/>
  <c r="A81" i="6"/>
  <c r="J81" i="6" s="1"/>
  <c r="G80" i="6"/>
  <c r="F80" i="6"/>
  <c r="E80" i="6"/>
  <c r="D80" i="6"/>
  <c r="C80" i="6"/>
  <c r="B80" i="6"/>
  <c r="A80" i="6"/>
  <c r="J80" i="6" s="1"/>
  <c r="G79" i="6"/>
  <c r="F79" i="6"/>
  <c r="E79" i="6"/>
  <c r="D79" i="6"/>
  <c r="C79" i="6"/>
  <c r="B79" i="6"/>
  <c r="A79" i="6"/>
  <c r="J79" i="6" s="1"/>
  <c r="G78" i="6"/>
  <c r="F78" i="6"/>
  <c r="E78" i="6"/>
  <c r="D78" i="6"/>
  <c r="C78" i="6"/>
  <c r="B78" i="6"/>
  <c r="A78" i="6"/>
  <c r="J78" i="6" s="1"/>
  <c r="G77" i="6"/>
  <c r="F77" i="6"/>
  <c r="E77" i="6"/>
  <c r="D77" i="6"/>
  <c r="C77" i="6"/>
  <c r="B77" i="6"/>
  <c r="A77" i="6"/>
  <c r="J77" i="6" s="1"/>
  <c r="G76" i="6"/>
  <c r="F76" i="6"/>
  <c r="E76" i="6"/>
  <c r="D76" i="6"/>
  <c r="C76" i="6"/>
  <c r="B76" i="6"/>
  <c r="A76" i="6"/>
  <c r="J76" i="6" s="1"/>
  <c r="G75" i="6"/>
  <c r="F75" i="6"/>
  <c r="E75" i="6"/>
  <c r="D75" i="6"/>
  <c r="C75" i="6"/>
  <c r="B75" i="6"/>
  <c r="A75" i="6"/>
  <c r="J75" i="6" s="1"/>
  <c r="G74" i="6"/>
  <c r="F74" i="6"/>
  <c r="E74" i="6"/>
  <c r="D74" i="6"/>
  <c r="C74" i="6"/>
  <c r="B74" i="6"/>
  <c r="A74" i="6"/>
  <c r="J74" i="6" s="1"/>
  <c r="G73" i="6"/>
  <c r="F73" i="6"/>
  <c r="E73" i="6"/>
  <c r="D73" i="6"/>
  <c r="C73" i="6"/>
  <c r="B73" i="6"/>
  <c r="A73" i="6"/>
  <c r="J73" i="6" s="1"/>
  <c r="G72" i="6"/>
  <c r="F72" i="6"/>
  <c r="E72" i="6"/>
  <c r="D72" i="6"/>
  <c r="C72" i="6"/>
  <c r="B72" i="6"/>
  <c r="A72" i="6"/>
  <c r="J72" i="6" s="1"/>
  <c r="G71" i="6"/>
  <c r="F71" i="6"/>
  <c r="E71" i="6"/>
  <c r="D71" i="6"/>
  <c r="C71" i="6"/>
  <c r="B71" i="6"/>
  <c r="A71" i="6"/>
  <c r="J71" i="6" s="1"/>
  <c r="G70" i="6"/>
  <c r="F70" i="6"/>
  <c r="E70" i="6"/>
  <c r="D70" i="6"/>
  <c r="C70" i="6"/>
  <c r="B70" i="6"/>
  <c r="A70" i="6"/>
  <c r="J70" i="6" s="1"/>
  <c r="G68" i="6"/>
  <c r="F68" i="6"/>
  <c r="E68" i="6"/>
  <c r="D68" i="6"/>
  <c r="C68" i="6"/>
  <c r="B68" i="6"/>
  <c r="A68" i="6"/>
  <c r="J68" i="6" s="1"/>
  <c r="G66" i="6"/>
  <c r="F66" i="6"/>
  <c r="E66" i="6"/>
  <c r="D66" i="6"/>
  <c r="C66" i="6"/>
  <c r="B66" i="6"/>
  <c r="A66" i="6"/>
  <c r="J66" i="6" s="1"/>
  <c r="G65" i="6"/>
  <c r="F65" i="6"/>
  <c r="E65" i="6"/>
  <c r="D65" i="6"/>
  <c r="C65" i="6"/>
  <c r="B65" i="6"/>
  <c r="A65" i="6"/>
  <c r="J65" i="6" s="1"/>
  <c r="G64" i="6"/>
  <c r="F64" i="6"/>
  <c r="E64" i="6"/>
  <c r="D64" i="6"/>
  <c r="C64" i="6"/>
  <c r="B64" i="6"/>
  <c r="A64" i="6"/>
  <c r="J64" i="6" s="1"/>
  <c r="G63" i="6"/>
  <c r="F63" i="6"/>
  <c r="E63" i="6"/>
  <c r="D63" i="6"/>
  <c r="C63" i="6"/>
  <c r="B63" i="6"/>
  <c r="A63" i="6"/>
  <c r="J63" i="6" s="1"/>
  <c r="G62" i="6"/>
  <c r="F62" i="6"/>
  <c r="E62" i="6"/>
  <c r="D62" i="6"/>
  <c r="C62" i="6"/>
  <c r="B62" i="6"/>
  <c r="A62" i="6"/>
  <c r="J62" i="6" s="1"/>
  <c r="G60" i="6"/>
  <c r="F60" i="6"/>
  <c r="E60" i="6"/>
  <c r="D60" i="6"/>
  <c r="C60" i="6"/>
  <c r="B60" i="6"/>
  <c r="A60" i="6"/>
  <c r="J60" i="6" s="1"/>
  <c r="G59" i="6"/>
  <c r="F59" i="6"/>
  <c r="E59" i="6"/>
  <c r="D59" i="6"/>
  <c r="C59" i="6"/>
  <c r="B59" i="6"/>
  <c r="A59" i="6"/>
  <c r="J59" i="6" s="1"/>
  <c r="G58" i="6"/>
  <c r="F58" i="6"/>
  <c r="E58" i="6"/>
  <c r="D58" i="6"/>
  <c r="C58" i="6"/>
  <c r="B58" i="6"/>
  <c r="A58" i="6"/>
  <c r="J58" i="6" s="1"/>
  <c r="G56" i="6"/>
  <c r="F56" i="6"/>
  <c r="E56" i="6"/>
  <c r="D56" i="6"/>
  <c r="C56" i="6"/>
  <c r="B56" i="6"/>
  <c r="A56" i="6"/>
  <c r="J56" i="6" s="1"/>
  <c r="G55" i="6"/>
  <c r="F55" i="6"/>
  <c r="E55" i="6"/>
  <c r="D55" i="6"/>
  <c r="C55" i="6"/>
  <c r="B55" i="6"/>
  <c r="A55" i="6"/>
  <c r="J55" i="6" s="1"/>
  <c r="G54" i="6"/>
  <c r="F54" i="6"/>
  <c r="E54" i="6"/>
  <c r="D54" i="6"/>
  <c r="C54" i="6"/>
  <c r="B54" i="6"/>
  <c r="A54" i="6"/>
  <c r="J54" i="6" s="1"/>
  <c r="G53" i="6"/>
  <c r="F53" i="6"/>
  <c r="E53" i="6"/>
  <c r="D53" i="6"/>
  <c r="C53" i="6"/>
  <c r="B53" i="6"/>
  <c r="A53" i="6"/>
  <c r="J53" i="6" s="1"/>
  <c r="G52" i="6"/>
  <c r="F52" i="6"/>
  <c r="E52" i="6"/>
  <c r="D52" i="6"/>
  <c r="C52" i="6"/>
  <c r="B52" i="6"/>
  <c r="A52" i="6"/>
  <c r="J52" i="6" s="1"/>
  <c r="G51" i="6"/>
  <c r="F51" i="6"/>
  <c r="E51" i="6"/>
  <c r="D51" i="6"/>
  <c r="C51" i="6"/>
  <c r="B51" i="6"/>
  <c r="A51" i="6"/>
  <c r="J51" i="6" s="1"/>
  <c r="G50" i="6"/>
  <c r="F50" i="6"/>
  <c r="E50" i="6"/>
  <c r="D50" i="6"/>
  <c r="C50" i="6"/>
  <c r="B50" i="6"/>
  <c r="A50" i="6"/>
  <c r="J50" i="6" s="1"/>
  <c r="G49" i="6"/>
  <c r="F49" i="6"/>
  <c r="E49" i="6"/>
  <c r="D49" i="6"/>
  <c r="C49" i="6"/>
  <c r="B49" i="6"/>
  <c r="A49" i="6"/>
  <c r="J49" i="6" s="1"/>
  <c r="G48" i="6"/>
  <c r="F48" i="6"/>
  <c r="E48" i="6"/>
  <c r="D48" i="6"/>
  <c r="C48" i="6"/>
  <c r="B48" i="6"/>
  <c r="A48" i="6"/>
  <c r="J48" i="6" s="1"/>
  <c r="G46" i="6"/>
  <c r="F46" i="6"/>
  <c r="E46" i="6"/>
  <c r="D46" i="6"/>
  <c r="C46" i="6"/>
  <c r="B46" i="6"/>
  <c r="A46" i="6"/>
  <c r="J46" i="6" s="1"/>
  <c r="G45" i="6"/>
  <c r="F45" i="6"/>
  <c r="E45" i="6"/>
  <c r="D45" i="6"/>
  <c r="C45" i="6"/>
  <c r="B45" i="6"/>
  <c r="A45" i="6"/>
  <c r="J45" i="6" s="1"/>
  <c r="G44" i="6"/>
  <c r="F44" i="6"/>
  <c r="E44" i="6"/>
  <c r="D44" i="6"/>
  <c r="C44" i="6"/>
  <c r="B44" i="6"/>
  <c r="A44" i="6"/>
  <c r="J44" i="6" s="1"/>
  <c r="G43" i="6"/>
  <c r="F43" i="6"/>
  <c r="E43" i="6"/>
  <c r="D43" i="6"/>
  <c r="C43" i="6"/>
  <c r="B43" i="6"/>
  <c r="A43" i="6"/>
  <c r="J43" i="6" s="1"/>
  <c r="G42" i="6"/>
  <c r="F42" i="6"/>
  <c r="E42" i="6"/>
  <c r="D42" i="6"/>
  <c r="C42" i="6"/>
  <c r="B42" i="6"/>
  <c r="A42" i="6"/>
  <c r="J42" i="6" s="1"/>
  <c r="G41" i="6"/>
  <c r="F41" i="6"/>
  <c r="E41" i="6"/>
  <c r="D41" i="6"/>
  <c r="C41" i="6"/>
  <c r="B41" i="6"/>
  <c r="A41" i="6"/>
  <c r="J41" i="6" s="1"/>
  <c r="G40" i="6"/>
  <c r="F40" i="6"/>
  <c r="E40" i="6"/>
  <c r="D40" i="6"/>
  <c r="C40" i="6"/>
  <c r="B40" i="6"/>
  <c r="A40" i="6"/>
  <c r="J40" i="6" s="1"/>
  <c r="G39" i="6"/>
  <c r="F39" i="6"/>
  <c r="E39" i="6"/>
  <c r="D39" i="6"/>
  <c r="C39" i="6"/>
  <c r="B39" i="6"/>
  <c r="A39" i="6"/>
  <c r="J39" i="6" s="1"/>
  <c r="G38" i="6"/>
  <c r="F38" i="6"/>
  <c r="E38" i="6"/>
  <c r="D38" i="6"/>
  <c r="C38" i="6"/>
  <c r="B38" i="6"/>
  <c r="A38" i="6"/>
  <c r="J38" i="6" s="1"/>
  <c r="G37" i="6"/>
  <c r="F37" i="6"/>
  <c r="E37" i="6"/>
  <c r="D37" i="6"/>
  <c r="C37" i="6"/>
  <c r="B37" i="6"/>
  <c r="A37" i="6"/>
  <c r="J37" i="6" s="1"/>
  <c r="G35" i="6"/>
  <c r="F35" i="6"/>
  <c r="E35" i="6"/>
  <c r="D35" i="6"/>
  <c r="C35" i="6"/>
  <c r="B35" i="6"/>
  <c r="A35" i="6"/>
  <c r="J35" i="6" s="1"/>
  <c r="G34" i="6"/>
  <c r="F34" i="6"/>
  <c r="E34" i="6"/>
  <c r="D34" i="6"/>
  <c r="C34" i="6"/>
  <c r="B34" i="6"/>
  <c r="A34" i="6"/>
  <c r="J34" i="6" s="1"/>
  <c r="G33" i="6"/>
  <c r="F33" i="6"/>
  <c r="E33" i="6"/>
  <c r="D33" i="6"/>
  <c r="C33" i="6"/>
  <c r="B33" i="6"/>
  <c r="A33" i="6"/>
  <c r="J33" i="6" s="1"/>
  <c r="G31" i="6"/>
  <c r="F31" i="6"/>
  <c r="E31" i="6"/>
  <c r="D31" i="6"/>
  <c r="C31" i="6"/>
  <c r="B31" i="6"/>
  <c r="A31" i="6"/>
  <c r="J31" i="6" s="1"/>
  <c r="G30" i="6"/>
  <c r="F30" i="6"/>
  <c r="E30" i="6"/>
  <c r="D30" i="6"/>
  <c r="C30" i="6"/>
  <c r="B30" i="6"/>
  <c r="A30" i="6"/>
  <c r="J30" i="6" s="1"/>
  <c r="G29" i="6"/>
  <c r="F29" i="6"/>
  <c r="E29" i="6"/>
  <c r="D29" i="6"/>
  <c r="C29" i="6"/>
  <c r="B29" i="6"/>
  <c r="A29" i="6"/>
  <c r="J29" i="6" s="1"/>
  <c r="G27" i="6"/>
  <c r="F27" i="6"/>
  <c r="E27" i="6"/>
  <c r="D27" i="6"/>
  <c r="C27" i="6"/>
  <c r="B27" i="6"/>
  <c r="A27" i="6"/>
  <c r="J27" i="6" s="1"/>
  <c r="G25" i="6"/>
  <c r="F25" i="6"/>
  <c r="E25" i="6"/>
  <c r="D25" i="6"/>
  <c r="C25" i="6"/>
  <c r="B25" i="6"/>
  <c r="A25" i="6"/>
  <c r="J25" i="6" s="1"/>
  <c r="G24" i="6"/>
  <c r="F24" i="6"/>
  <c r="E24" i="6"/>
  <c r="D24" i="6"/>
  <c r="C24" i="6"/>
  <c r="B24" i="6"/>
  <c r="A24" i="6"/>
  <c r="J24" i="6" s="1"/>
  <c r="G23" i="6"/>
  <c r="F23" i="6"/>
  <c r="E23" i="6"/>
  <c r="D23" i="6"/>
  <c r="C23" i="6"/>
  <c r="B23" i="6"/>
  <c r="A23" i="6"/>
  <c r="J23" i="6" s="1"/>
  <c r="G22" i="6"/>
  <c r="F22" i="6"/>
  <c r="E22" i="6"/>
  <c r="D22" i="6"/>
  <c r="C22" i="6"/>
  <c r="B22" i="6"/>
  <c r="A22" i="6"/>
  <c r="J22" i="6" s="1"/>
  <c r="G21" i="6"/>
  <c r="F21" i="6"/>
  <c r="E21" i="6"/>
  <c r="D21" i="6"/>
  <c r="C21" i="6"/>
  <c r="B21" i="6"/>
  <c r="A21" i="6"/>
  <c r="J21" i="6" s="1"/>
  <c r="G19" i="6"/>
  <c r="F19" i="6"/>
  <c r="E19" i="6"/>
  <c r="D19" i="6"/>
  <c r="C19" i="6"/>
  <c r="B19" i="6"/>
  <c r="A19" i="6"/>
  <c r="J19" i="6" s="1"/>
  <c r="G18" i="6"/>
  <c r="F18" i="6"/>
  <c r="E18" i="6"/>
  <c r="D18" i="6"/>
  <c r="C18" i="6"/>
  <c r="B18" i="6"/>
  <c r="A18" i="6"/>
  <c r="J18" i="6" s="1"/>
  <c r="G17" i="6"/>
  <c r="F17" i="6"/>
  <c r="E17" i="6"/>
  <c r="D17" i="6"/>
  <c r="C17" i="6"/>
  <c r="B17" i="6"/>
  <c r="A17" i="6"/>
  <c r="J17" i="6" s="1"/>
  <c r="G16" i="6"/>
  <c r="F16" i="6"/>
  <c r="E16" i="6"/>
  <c r="D16" i="6"/>
  <c r="C16" i="6"/>
  <c r="B16" i="6"/>
  <c r="A16" i="6"/>
  <c r="J16" i="6" s="1"/>
  <c r="G15" i="6"/>
  <c r="F15" i="6"/>
  <c r="E15" i="6"/>
  <c r="D15" i="6"/>
  <c r="C15" i="6"/>
  <c r="B15" i="6"/>
  <c r="A15" i="6"/>
  <c r="J15" i="6" s="1"/>
  <c r="G13" i="6"/>
  <c r="F13" i="6"/>
  <c r="E13" i="6"/>
  <c r="D13" i="6"/>
  <c r="C13" i="6"/>
  <c r="B13" i="6"/>
  <c r="A13" i="6"/>
  <c r="J13" i="6" s="1"/>
  <c r="G12" i="6"/>
  <c r="F12" i="6"/>
  <c r="E12" i="6"/>
  <c r="D12" i="6"/>
  <c r="C12" i="6"/>
  <c r="B12" i="6"/>
  <c r="A12" i="6"/>
  <c r="J12" i="6" s="1"/>
  <c r="G11" i="6"/>
  <c r="F11" i="6"/>
  <c r="E11" i="6"/>
  <c r="D11" i="6"/>
  <c r="C11" i="6"/>
  <c r="B11" i="6"/>
  <c r="A11" i="6"/>
  <c r="J11" i="6" s="1"/>
  <c r="G10" i="6"/>
  <c r="F10" i="6"/>
  <c r="E10" i="6"/>
  <c r="D10" i="6"/>
  <c r="C10" i="6"/>
  <c r="B10" i="6"/>
  <c r="A10" i="6"/>
  <c r="J10" i="6" s="1"/>
  <c r="G7" i="6"/>
  <c r="F7" i="6"/>
  <c r="E7" i="6"/>
  <c r="D7" i="6"/>
  <c r="C7" i="6"/>
  <c r="B7" i="6"/>
  <c r="A7" i="6"/>
  <c r="J7" i="6" s="1"/>
  <c r="G4" i="6"/>
  <c r="F4" i="6"/>
  <c r="E4" i="6"/>
  <c r="D4" i="6"/>
  <c r="C4" i="6"/>
  <c r="B4" i="6"/>
  <c r="A4" i="6"/>
  <c r="J4" i="6" s="1"/>
  <c r="N62" i="4"/>
  <c r="L64" i="4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4" i="5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126" i="4"/>
  <c r="Z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126" i="4"/>
  <c r="R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126" i="4"/>
  <c r="I5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B5" i="4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V5" i="4"/>
  <c r="V6" i="4" s="1"/>
  <c r="W5" i="4"/>
  <c r="X5" i="4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C5" i="4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D5" i="4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E5" i="4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F5" i="4"/>
  <c r="W6" i="4"/>
  <c r="X6" i="4"/>
  <c r="X7" i="4" s="1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V7" i="4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W7" i="4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C5" i="4"/>
  <c r="D5" i="4"/>
  <c r="E5" i="4"/>
  <c r="F5" i="4"/>
  <c r="G5" i="4"/>
  <c r="J5" i="4"/>
  <c r="K5" i="4"/>
  <c r="L5" i="4"/>
  <c r="M5" i="4"/>
  <c r="N5" i="4"/>
  <c r="O5" i="4"/>
  <c r="B6" i="4"/>
  <c r="C6" i="4"/>
  <c r="D6" i="4"/>
  <c r="E6" i="4"/>
  <c r="F6" i="4"/>
  <c r="G6" i="4"/>
  <c r="J6" i="4"/>
  <c r="K6" i="4"/>
  <c r="L6" i="4"/>
  <c r="M6" i="4"/>
  <c r="N6" i="4"/>
  <c r="O6" i="4"/>
  <c r="B7" i="4"/>
  <c r="C7" i="4"/>
  <c r="D7" i="4"/>
  <c r="E7" i="4"/>
  <c r="F7" i="4"/>
  <c r="G7" i="4"/>
  <c r="J7" i="4"/>
  <c r="K7" i="4"/>
  <c r="L7" i="4"/>
  <c r="M7" i="4"/>
  <c r="N7" i="4"/>
  <c r="O7" i="4"/>
  <c r="B8" i="4"/>
  <c r="C8" i="4"/>
  <c r="D8" i="4"/>
  <c r="E8" i="4"/>
  <c r="F8" i="4"/>
  <c r="G8" i="4"/>
  <c r="J8" i="4"/>
  <c r="K8" i="4"/>
  <c r="L8" i="4"/>
  <c r="M8" i="4"/>
  <c r="N8" i="4"/>
  <c r="O8" i="4"/>
  <c r="B9" i="4"/>
  <c r="C9" i="4"/>
  <c r="D9" i="4"/>
  <c r="E9" i="4"/>
  <c r="F9" i="4"/>
  <c r="G9" i="4"/>
  <c r="J9" i="4"/>
  <c r="K9" i="4"/>
  <c r="L9" i="4"/>
  <c r="M9" i="4"/>
  <c r="N9" i="4"/>
  <c r="O9" i="4"/>
  <c r="B10" i="4"/>
  <c r="C10" i="4"/>
  <c r="D10" i="4"/>
  <c r="E10" i="4"/>
  <c r="F10" i="4"/>
  <c r="G10" i="4"/>
  <c r="J10" i="4"/>
  <c r="K10" i="4"/>
  <c r="L10" i="4"/>
  <c r="M10" i="4"/>
  <c r="N10" i="4"/>
  <c r="O10" i="4"/>
  <c r="B11" i="4"/>
  <c r="C11" i="4"/>
  <c r="D11" i="4"/>
  <c r="E11" i="4"/>
  <c r="F11" i="4"/>
  <c r="G11" i="4"/>
  <c r="J11" i="4"/>
  <c r="K11" i="4"/>
  <c r="L11" i="4"/>
  <c r="M11" i="4"/>
  <c r="N11" i="4"/>
  <c r="O11" i="4"/>
  <c r="B12" i="4"/>
  <c r="C12" i="4"/>
  <c r="D12" i="4"/>
  <c r="E12" i="4"/>
  <c r="F12" i="4"/>
  <c r="G12" i="4"/>
  <c r="J12" i="4"/>
  <c r="K12" i="4"/>
  <c r="L12" i="4"/>
  <c r="M12" i="4"/>
  <c r="N12" i="4"/>
  <c r="O12" i="4"/>
  <c r="B13" i="4"/>
  <c r="C13" i="4"/>
  <c r="D13" i="4"/>
  <c r="E13" i="4"/>
  <c r="F13" i="4"/>
  <c r="G13" i="4"/>
  <c r="J13" i="4"/>
  <c r="K13" i="4"/>
  <c r="L13" i="4"/>
  <c r="M13" i="4"/>
  <c r="N13" i="4"/>
  <c r="O13" i="4"/>
  <c r="B14" i="4"/>
  <c r="C14" i="4"/>
  <c r="D14" i="4"/>
  <c r="E14" i="4"/>
  <c r="F14" i="4"/>
  <c r="G14" i="4"/>
  <c r="J14" i="4"/>
  <c r="K14" i="4"/>
  <c r="L14" i="4"/>
  <c r="M14" i="4"/>
  <c r="N14" i="4"/>
  <c r="O14" i="4"/>
  <c r="B15" i="4"/>
  <c r="C15" i="4"/>
  <c r="D15" i="4"/>
  <c r="E15" i="4"/>
  <c r="F15" i="4"/>
  <c r="G15" i="4"/>
  <c r="J15" i="4"/>
  <c r="K15" i="4"/>
  <c r="L15" i="4"/>
  <c r="M15" i="4"/>
  <c r="N15" i="4"/>
  <c r="O15" i="4"/>
  <c r="B16" i="4"/>
  <c r="C16" i="4"/>
  <c r="D16" i="4"/>
  <c r="E16" i="4"/>
  <c r="F16" i="4"/>
  <c r="G16" i="4"/>
  <c r="J16" i="4"/>
  <c r="K16" i="4"/>
  <c r="L16" i="4"/>
  <c r="M16" i="4"/>
  <c r="N16" i="4"/>
  <c r="O16" i="4"/>
  <c r="B17" i="4"/>
  <c r="C17" i="4"/>
  <c r="D17" i="4"/>
  <c r="E17" i="4"/>
  <c r="F17" i="4"/>
  <c r="G17" i="4"/>
  <c r="J17" i="4"/>
  <c r="K17" i="4"/>
  <c r="L17" i="4"/>
  <c r="M17" i="4"/>
  <c r="N17" i="4"/>
  <c r="O17" i="4"/>
  <c r="B18" i="4"/>
  <c r="C18" i="4"/>
  <c r="D18" i="4"/>
  <c r="E18" i="4"/>
  <c r="F18" i="4"/>
  <c r="G18" i="4"/>
  <c r="J18" i="4"/>
  <c r="K18" i="4"/>
  <c r="L18" i="4"/>
  <c r="M18" i="4"/>
  <c r="N18" i="4"/>
  <c r="O18" i="4"/>
  <c r="B19" i="4"/>
  <c r="C19" i="4"/>
  <c r="D19" i="4"/>
  <c r="E19" i="4"/>
  <c r="F19" i="4"/>
  <c r="G19" i="4"/>
  <c r="J19" i="4"/>
  <c r="K19" i="4"/>
  <c r="L19" i="4"/>
  <c r="M19" i="4"/>
  <c r="N19" i="4"/>
  <c r="O19" i="4"/>
  <c r="B20" i="4"/>
  <c r="C20" i="4"/>
  <c r="D20" i="4"/>
  <c r="E20" i="4"/>
  <c r="F20" i="4"/>
  <c r="G20" i="4"/>
  <c r="J20" i="4"/>
  <c r="K20" i="4"/>
  <c r="L20" i="4"/>
  <c r="M20" i="4"/>
  <c r="N20" i="4"/>
  <c r="O20" i="4"/>
  <c r="B21" i="4"/>
  <c r="C21" i="4"/>
  <c r="D21" i="4"/>
  <c r="E21" i="4"/>
  <c r="F21" i="4"/>
  <c r="G21" i="4"/>
  <c r="J21" i="4"/>
  <c r="K21" i="4"/>
  <c r="L21" i="4"/>
  <c r="M21" i="4"/>
  <c r="N21" i="4"/>
  <c r="O21" i="4"/>
  <c r="B22" i="4"/>
  <c r="C22" i="4"/>
  <c r="D22" i="4"/>
  <c r="E22" i="4"/>
  <c r="F22" i="4"/>
  <c r="G22" i="4"/>
  <c r="J22" i="4"/>
  <c r="K22" i="4"/>
  <c r="L22" i="4"/>
  <c r="M22" i="4"/>
  <c r="N22" i="4"/>
  <c r="O22" i="4"/>
  <c r="B23" i="4"/>
  <c r="C23" i="4"/>
  <c r="D23" i="4"/>
  <c r="E23" i="4"/>
  <c r="F23" i="4"/>
  <c r="G23" i="4"/>
  <c r="J23" i="4"/>
  <c r="K23" i="4"/>
  <c r="L23" i="4"/>
  <c r="M23" i="4"/>
  <c r="N23" i="4"/>
  <c r="O23" i="4"/>
  <c r="B24" i="4"/>
  <c r="C24" i="4"/>
  <c r="D24" i="4"/>
  <c r="E24" i="4"/>
  <c r="F24" i="4"/>
  <c r="G24" i="4"/>
  <c r="J24" i="4"/>
  <c r="K24" i="4"/>
  <c r="L24" i="4"/>
  <c r="M24" i="4"/>
  <c r="N24" i="4"/>
  <c r="O24" i="4"/>
  <c r="B25" i="4"/>
  <c r="C25" i="4"/>
  <c r="D25" i="4"/>
  <c r="E25" i="4"/>
  <c r="F25" i="4"/>
  <c r="G25" i="4"/>
  <c r="J25" i="4"/>
  <c r="K25" i="4"/>
  <c r="L25" i="4"/>
  <c r="M25" i="4"/>
  <c r="N25" i="4"/>
  <c r="O25" i="4"/>
  <c r="B26" i="4"/>
  <c r="C26" i="4"/>
  <c r="D26" i="4"/>
  <c r="E26" i="4"/>
  <c r="F26" i="4"/>
  <c r="G26" i="4"/>
  <c r="J26" i="4"/>
  <c r="K26" i="4"/>
  <c r="L26" i="4"/>
  <c r="M26" i="4"/>
  <c r="N26" i="4"/>
  <c r="O26" i="4"/>
  <c r="B27" i="4"/>
  <c r="C27" i="4"/>
  <c r="D27" i="4"/>
  <c r="E27" i="4"/>
  <c r="F27" i="4"/>
  <c r="G27" i="4"/>
  <c r="J27" i="4"/>
  <c r="K27" i="4"/>
  <c r="L27" i="4"/>
  <c r="M27" i="4"/>
  <c r="N27" i="4"/>
  <c r="O27" i="4"/>
  <c r="B28" i="4"/>
  <c r="C28" i="4"/>
  <c r="D28" i="4"/>
  <c r="E28" i="4"/>
  <c r="F28" i="4"/>
  <c r="G28" i="4"/>
  <c r="J28" i="4"/>
  <c r="K28" i="4"/>
  <c r="L28" i="4"/>
  <c r="M28" i="4"/>
  <c r="N28" i="4"/>
  <c r="O28" i="4"/>
  <c r="B29" i="4"/>
  <c r="C29" i="4"/>
  <c r="D29" i="4"/>
  <c r="E29" i="4"/>
  <c r="F29" i="4"/>
  <c r="G29" i="4"/>
  <c r="J29" i="4"/>
  <c r="K29" i="4"/>
  <c r="L29" i="4"/>
  <c r="M29" i="4"/>
  <c r="N29" i="4"/>
  <c r="O29" i="4"/>
  <c r="B30" i="4"/>
  <c r="C30" i="4"/>
  <c r="D30" i="4"/>
  <c r="E30" i="4"/>
  <c r="F30" i="4"/>
  <c r="G30" i="4"/>
  <c r="J30" i="4"/>
  <c r="K30" i="4"/>
  <c r="L30" i="4"/>
  <c r="M30" i="4"/>
  <c r="N30" i="4"/>
  <c r="O30" i="4"/>
  <c r="B31" i="4"/>
  <c r="C31" i="4"/>
  <c r="D31" i="4"/>
  <c r="E31" i="4"/>
  <c r="F31" i="4"/>
  <c r="G31" i="4"/>
  <c r="J31" i="4"/>
  <c r="K31" i="4"/>
  <c r="L31" i="4"/>
  <c r="M31" i="4"/>
  <c r="N31" i="4"/>
  <c r="O31" i="4"/>
  <c r="B32" i="4"/>
  <c r="C32" i="4"/>
  <c r="D32" i="4"/>
  <c r="E32" i="4"/>
  <c r="F32" i="4"/>
  <c r="G32" i="4"/>
  <c r="J32" i="4"/>
  <c r="K32" i="4"/>
  <c r="L32" i="4"/>
  <c r="M32" i="4"/>
  <c r="N32" i="4"/>
  <c r="O32" i="4"/>
  <c r="B33" i="4"/>
  <c r="C33" i="4"/>
  <c r="D33" i="4"/>
  <c r="E33" i="4"/>
  <c r="F33" i="4"/>
  <c r="G33" i="4"/>
  <c r="J33" i="4"/>
  <c r="K33" i="4"/>
  <c r="L33" i="4"/>
  <c r="M33" i="4"/>
  <c r="N33" i="4"/>
  <c r="O33" i="4"/>
  <c r="B34" i="4"/>
  <c r="C34" i="4"/>
  <c r="D34" i="4"/>
  <c r="E34" i="4"/>
  <c r="F34" i="4"/>
  <c r="G34" i="4"/>
  <c r="J34" i="4"/>
  <c r="K34" i="4"/>
  <c r="L34" i="4"/>
  <c r="M34" i="4"/>
  <c r="N34" i="4"/>
  <c r="O34" i="4"/>
  <c r="B35" i="4"/>
  <c r="C35" i="4"/>
  <c r="D35" i="4"/>
  <c r="E35" i="4"/>
  <c r="F35" i="4"/>
  <c r="G35" i="4"/>
  <c r="J35" i="4"/>
  <c r="K35" i="4"/>
  <c r="L35" i="4"/>
  <c r="M35" i="4"/>
  <c r="N35" i="4"/>
  <c r="O35" i="4"/>
  <c r="B36" i="4"/>
  <c r="C36" i="4"/>
  <c r="D36" i="4"/>
  <c r="E36" i="4"/>
  <c r="F36" i="4"/>
  <c r="G36" i="4"/>
  <c r="J36" i="4"/>
  <c r="K36" i="4"/>
  <c r="L36" i="4"/>
  <c r="M36" i="4"/>
  <c r="N36" i="4"/>
  <c r="O36" i="4"/>
  <c r="B37" i="4"/>
  <c r="C37" i="4"/>
  <c r="D37" i="4"/>
  <c r="E37" i="4"/>
  <c r="F37" i="4"/>
  <c r="G37" i="4"/>
  <c r="J37" i="4"/>
  <c r="K37" i="4"/>
  <c r="L37" i="4"/>
  <c r="M37" i="4"/>
  <c r="N37" i="4"/>
  <c r="O37" i="4"/>
  <c r="B38" i="4"/>
  <c r="C38" i="4"/>
  <c r="D38" i="4"/>
  <c r="E38" i="4"/>
  <c r="F38" i="4"/>
  <c r="G38" i="4"/>
  <c r="J38" i="4"/>
  <c r="K38" i="4"/>
  <c r="L38" i="4"/>
  <c r="M38" i="4"/>
  <c r="N38" i="4"/>
  <c r="O38" i="4"/>
  <c r="B39" i="4"/>
  <c r="C39" i="4"/>
  <c r="D39" i="4"/>
  <c r="E39" i="4"/>
  <c r="F39" i="4"/>
  <c r="G39" i="4"/>
  <c r="J39" i="4"/>
  <c r="K39" i="4"/>
  <c r="L39" i="4"/>
  <c r="M39" i="4"/>
  <c r="N39" i="4"/>
  <c r="O39" i="4"/>
  <c r="B40" i="4"/>
  <c r="C40" i="4"/>
  <c r="D40" i="4"/>
  <c r="E40" i="4"/>
  <c r="F40" i="4"/>
  <c r="G40" i="4"/>
  <c r="J40" i="4"/>
  <c r="K40" i="4"/>
  <c r="L40" i="4"/>
  <c r="M40" i="4"/>
  <c r="N40" i="4"/>
  <c r="O40" i="4"/>
  <c r="B41" i="4"/>
  <c r="C41" i="4"/>
  <c r="D41" i="4"/>
  <c r="E41" i="4"/>
  <c r="F41" i="4"/>
  <c r="G41" i="4"/>
  <c r="J41" i="4"/>
  <c r="K41" i="4"/>
  <c r="L41" i="4"/>
  <c r="M41" i="4"/>
  <c r="N41" i="4"/>
  <c r="O41" i="4"/>
  <c r="B42" i="4"/>
  <c r="C42" i="4"/>
  <c r="D42" i="4"/>
  <c r="E42" i="4"/>
  <c r="F42" i="4"/>
  <c r="G42" i="4"/>
  <c r="J42" i="4"/>
  <c r="K42" i="4"/>
  <c r="L42" i="4"/>
  <c r="M42" i="4"/>
  <c r="N42" i="4"/>
  <c r="O42" i="4"/>
  <c r="B43" i="4"/>
  <c r="C43" i="4"/>
  <c r="D43" i="4"/>
  <c r="E43" i="4"/>
  <c r="F43" i="4"/>
  <c r="G43" i="4"/>
  <c r="J43" i="4"/>
  <c r="K43" i="4"/>
  <c r="L43" i="4"/>
  <c r="M43" i="4"/>
  <c r="N43" i="4"/>
  <c r="O43" i="4"/>
  <c r="B44" i="4"/>
  <c r="C44" i="4"/>
  <c r="D44" i="4"/>
  <c r="E44" i="4"/>
  <c r="F44" i="4"/>
  <c r="G44" i="4"/>
  <c r="J44" i="4"/>
  <c r="K44" i="4"/>
  <c r="L44" i="4"/>
  <c r="M44" i="4"/>
  <c r="N44" i="4"/>
  <c r="O44" i="4"/>
  <c r="B45" i="4"/>
  <c r="C45" i="4"/>
  <c r="D45" i="4"/>
  <c r="E45" i="4"/>
  <c r="F45" i="4"/>
  <c r="G45" i="4"/>
  <c r="J45" i="4"/>
  <c r="K45" i="4"/>
  <c r="L45" i="4"/>
  <c r="M45" i="4"/>
  <c r="N45" i="4"/>
  <c r="O45" i="4"/>
  <c r="B46" i="4"/>
  <c r="C46" i="4"/>
  <c r="D46" i="4"/>
  <c r="E46" i="4"/>
  <c r="F46" i="4"/>
  <c r="G46" i="4"/>
  <c r="J46" i="4"/>
  <c r="K46" i="4"/>
  <c r="L46" i="4"/>
  <c r="M46" i="4"/>
  <c r="N46" i="4"/>
  <c r="O46" i="4"/>
  <c r="B47" i="4"/>
  <c r="C47" i="4"/>
  <c r="D47" i="4"/>
  <c r="E47" i="4"/>
  <c r="F47" i="4"/>
  <c r="G47" i="4"/>
  <c r="J47" i="4"/>
  <c r="K47" i="4"/>
  <c r="L47" i="4"/>
  <c r="M47" i="4"/>
  <c r="N47" i="4"/>
  <c r="O47" i="4"/>
  <c r="B48" i="4"/>
  <c r="C48" i="4"/>
  <c r="D48" i="4"/>
  <c r="E48" i="4"/>
  <c r="F48" i="4"/>
  <c r="G48" i="4"/>
  <c r="J48" i="4"/>
  <c r="K48" i="4"/>
  <c r="L48" i="4"/>
  <c r="M48" i="4"/>
  <c r="N48" i="4"/>
  <c r="O48" i="4"/>
  <c r="B49" i="4"/>
  <c r="C49" i="4"/>
  <c r="D49" i="4"/>
  <c r="E49" i="4"/>
  <c r="F49" i="4"/>
  <c r="G49" i="4"/>
  <c r="J49" i="4"/>
  <c r="K49" i="4"/>
  <c r="L49" i="4"/>
  <c r="M49" i="4"/>
  <c r="N49" i="4"/>
  <c r="O49" i="4"/>
  <c r="B50" i="4"/>
  <c r="C50" i="4"/>
  <c r="D50" i="4"/>
  <c r="E50" i="4"/>
  <c r="F50" i="4"/>
  <c r="G50" i="4"/>
  <c r="J50" i="4"/>
  <c r="K50" i="4"/>
  <c r="L50" i="4"/>
  <c r="M50" i="4"/>
  <c r="N50" i="4"/>
  <c r="O50" i="4"/>
  <c r="B51" i="4"/>
  <c r="C51" i="4"/>
  <c r="D51" i="4"/>
  <c r="E51" i="4"/>
  <c r="F51" i="4"/>
  <c r="G51" i="4"/>
  <c r="J51" i="4"/>
  <c r="K51" i="4"/>
  <c r="L51" i="4"/>
  <c r="M51" i="4"/>
  <c r="N51" i="4"/>
  <c r="O51" i="4"/>
  <c r="B52" i="4"/>
  <c r="C52" i="4"/>
  <c r="D52" i="4"/>
  <c r="E52" i="4"/>
  <c r="F52" i="4"/>
  <c r="G52" i="4"/>
  <c r="J52" i="4"/>
  <c r="K52" i="4"/>
  <c r="L52" i="4"/>
  <c r="M52" i="4"/>
  <c r="N52" i="4"/>
  <c r="O52" i="4"/>
  <c r="B53" i="4"/>
  <c r="C53" i="4"/>
  <c r="D53" i="4"/>
  <c r="E53" i="4"/>
  <c r="F53" i="4"/>
  <c r="G53" i="4"/>
  <c r="J53" i="4"/>
  <c r="K53" i="4"/>
  <c r="L53" i="4"/>
  <c r="M53" i="4"/>
  <c r="N53" i="4"/>
  <c r="O53" i="4"/>
  <c r="B54" i="4"/>
  <c r="C54" i="4"/>
  <c r="D54" i="4"/>
  <c r="E54" i="4"/>
  <c r="F54" i="4"/>
  <c r="G54" i="4"/>
  <c r="J54" i="4"/>
  <c r="K54" i="4"/>
  <c r="L54" i="4"/>
  <c r="M54" i="4"/>
  <c r="N54" i="4"/>
  <c r="O54" i="4"/>
  <c r="B55" i="4"/>
  <c r="C55" i="4"/>
  <c r="D55" i="4"/>
  <c r="E55" i="4"/>
  <c r="F55" i="4"/>
  <c r="G55" i="4"/>
  <c r="J55" i="4"/>
  <c r="K55" i="4"/>
  <c r="L55" i="4"/>
  <c r="M55" i="4"/>
  <c r="N55" i="4"/>
  <c r="O55" i="4"/>
  <c r="B56" i="4"/>
  <c r="C56" i="4"/>
  <c r="D56" i="4"/>
  <c r="E56" i="4"/>
  <c r="F56" i="4"/>
  <c r="G56" i="4"/>
  <c r="J56" i="4"/>
  <c r="K56" i="4"/>
  <c r="L56" i="4"/>
  <c r="M56" i="4"/>
  <c r="N56" i="4"/>
  <c r="O56" i="4"/>
  <c r="B57" i="4"/>
  <c r="C57" i="4"/>
  <c r="D57" i="4"/>
  <c r="E57" i="4"/>
  <c r="F57" i="4"/>
  <c r="G57" i="4"/>
  <c r="J57" i="4"/>
  <c r="K57" i="4"/>
  <c r="L57" i="4"/>
  <c r="M57" i="4"/>
  <c r="N57" i="4"/>
  <c r="O57" i="4"/>
  <c r="B58" i="4"/>
  <c r="C58" i="4"/>
  <c r="D58" i="4"/>
  <c r="E58" i="4"/>
  <c r="F58" i="4"/>
  <c r="G58" i="4"/>
  <c r="J58" i="4"/>
  <c r="K58" i="4"/>
  <c r="L58" i="4"/>
  <c r="M58" i="4"/>
  <c r="N58" i="4"/>
  <c r="O58" i="4"/>
  <c r="B59" i="4"/>
  <c r="C59" i="4"/>
  <c r="D59" i="4"/>
  <c r="E59" i="4"/>
  <c r="F59" i="4"/>
  <c r="G59" i="4"/>
  <c r="J59" i="4"/>
  <c r="K59" i="4"/>
  <c r="L59" i="4"/>
  <c r="M59" i="4"/>
  <c r="N59" i="4"/>
  <c r="O59" i="4"/>
  <c r="B60" i="4"/>
  <c r="C60" i="4"/>
  <c r="D60" i="4"/>
  <c r="E60" i="4"/>
  <c r="F60" i="4"/>
  <c r="G60" i="4"/>
  <c r="J60" i="4"/>
  <c r="K60" i="4"/>
  <c r="L60" i="4"/>
  <c r="M60" i="4"/>
  <c r="N60" i="4"/>
  <c r="O60" i="4"/>
  <c r="B61" i="4"/>
  <c r="C61" i="4"/>
  <c r="D61" i="4"/>
  <c r="E61" i="4"/>
  <c r="F61" i="4"/>
  <c r="G61" i="4"/>
  <c r="J61" i="4"/>
  <c r="K61" i="4"/>
  <c r="L61" i="4"/>
  <c r="M61" i="4"/>
  <c r="N61" i="4"/>
  <c r="O61" i="4"/>
  <c r="B62" i="4"/>
  <c r="C62" i="4"/>
  <c r="D62" i="4"/>
  <c r="E62" i="4"/>
  <c r="F62" i="4"/>
  <c r="G62" i="4"/>
  <c r="J62" i="4"/>
  <c r="K62" i="4"/>
  <c r="L62" i="4"/>
  <c r="M62" i="4"/>
  <c r="O62" i="4"/>
  <c r="B63" i="4"/>
  <c r="C63" i="4"/>
  <c r="D63" i="4"/>
  <c r="E63" i="4"/>
  <c r="F63" i="4"/>
  <c r="G63" i="4"/>
  <c r="J63" i="4"/>
  <c r="K63" i="4"/>
  <c r="L63" i="4"/>
  <c r="M63" i="4"/>
  <c r="N63" i="4"/>
  <c r="O63" i="4"/>
  <c r="B64" i="4"/>
  <c r="C64" i="4"/>
  <c r="D64" i="4"/>
  <c r="E64" i="4"/>
  <c r="F64" i="4"/>
  <c r="G64" i="4"/>
  <c r="J64" i="4"/>
  <c r="K64" i="4"/>
  <c r="M64" i="4"/>
  <c r="N64" i="4"/>
  <c r="O64" i="4"/>
  <c r="B65" i="4"/>
  <c r="C65" i="4"/>
  <c r="D65" i="4"/>
  <c r="E65" i="4"/>
  <c r="F65" i="4"/>
  <c r="G65" i="4"/>
  <c r="J65" i="4"/>
  <c r="K65" i="4"/>
  <c r="L65" i="4"/>
  <c r="M65" i="4"/>
  <c r="N65" i="4"/>
  <c r="O65" i="4"/>
  <c r="B66" i="4"/>
  <c r="C66" i="4"/>
  <c r="D66" i="4"/>
  <c r="E66" i="4"/>
  <c r="F66" i="4"/>
  <c r="G66" i="4"/>
  <c r="J66" i="4"/>
  <c r="K66" i="4"/>
  <c r="L66" i="4"/>
  <c r="M66" i="4"/>
  <c r="N66" i="4"/>
  <c r="O66" i="4"/>
  <c r="B67" i="4"/>
  <c r="C67" i="4"/>
  <c r="D67" i="4"/>
  <c r="E67" i="4"/>
  <c r="F67" i="4"/>
  <c r="G67" i="4"/>
  <c r="J67" i="4"/>
  <c r="K67" i="4"/>
  <c r="L67" i="4"/>
  <c r="M67" i="4"/>
  <c r="N67" i="4"/>
  <c r="O67" i="4"/>
  <c r="B68" i="4"/>
  <c r="C68" i="4"/>
  <c r="D68" i="4"/>
  <c r="E68" i="4"/>
  <c r="F68" i="4"/>
  <c r="G68" i="4"/>
  <c r="J68" i="4"/>
  <c r="K68" i="4"/>
  <c r="L68" i="4"/>
  <c r="M68" i="4"/>
  <c r="N68" i="4"/>
  <c r="O68" i="4"/>
  <c r="B69" i="4"/>
  <c r="C69" i="4"/>
  <c r="D69" i="4"/>
  <c r="E69" i="4"/>
  <c r="F69" i="4"/>
  <c r="G69" i="4"/>
  <c r="J69" i="4"/>
  <c r="K69" i="4"/>
  <c r="L69" i="4"/>
  <c r="M69" i="4"/>
  <c r="N69" i="4"/>
  <c r="O69" i="4"/>
  <c r="B70" i="4"/>
  <c r="C70" i="4"/>
  <c r="D70" i="4"/>
  <c r="E70" i="4"/>
  <c r="F70" i="4"/>
  <c r="G70" i="4"/>
  <c r="J70" i="4"/>
  <c r="K70" i="4"/>
  <c r="L70" i="4"/>
  <c r="M70" i="4"/>
  <c r="N70" i="4"/>
  <c r="O70" i="4"/>
  <c r="B71" i="4"/>
  <c r="C71" i="4"/>
  <c r="D71" i="4"/>
  <c r="E71" i="4"/>
  <c r="F71" i="4"/>
  <c r="G71" i="4"/>
  <c r="J71" i="4"/>
  <c r="K71" i="4"/>
  <c r="L71" i="4"/>
  <c r="M71" i="4"/>
  <c r="N71" i="4"/>
  <c r="O71" i="4"/>
  <c r="B72" i="4"/>
  <c r="C72" i="4"/>
  <c r="D72" i="4"/>
  <c r="E72" i="4"/>
  <c r="F72" i="4"/>
  <c r="G72" i="4"/>
  <c r="J72" i="4"/>
  <c r="K72" i="4"/>
  <c r="L72" i="4"/>
  <c r="M72" i="4"/>
  <c r="N72" i="4"/>
  <c r="O72" i="4"/>
  <c r="B73" i="4"/>
  <c r="C73" i="4"/>
  <c r="D73" i="4"/>
  <c r="E73" i="4"/>
  <c r="F73" i="4"/>
  <c r="G73" i="4"/>
  <c r="J73" i="4"/>
  <c r="K73" i="4"/>
  <c r="L73" i="4"/>
  <c r="M73" i="4"/>
  <c r="N73" i="4"/>
  <c r="O73" i="4"/>
  <c r="B74" i="4"/>
  <c r="C74" i="4"/>
  <c r="D74" i="4"/>
  <c r="E74" i="4"/>
  <c r="F74" i="4"/>
  <c r="G74" i="4"/>
  <c r="J74" i="4"/>
  <c r="K74" i="4"/>
  <c r="L74" i="4"/>
  <c r="M74" i="4"/>
  <c r="N74" i="4"/>
  <c r="O74" i="4"/>
  <c r="B75" i="4"/>
  <c r="C75" i="4"/>
  <c r="D75" i="4"/>
  <c r="E75" i="4"/>
  <c r="F75" i="4"/>
  <c r="G75" i="4"/>
  <c r="J75" i="4"/>
  <c r="K75" i="4"/>
  <c r="L75" i="4"/>
  <c r="M75" i="4"/>
  <c r="N75" i="4"/>
  <c r="O75" i="4"/>
  <c r="B76" i="4"/>
  <c r="C76" i="4"/>
  <c r="D76" i="4"/>
  <c r="E76" i="4"/>
  <c r="F76" i="4"/>
  <c r="G76" i="4"/>
  <c r="J76" i="4"/>
  <c r="K76" i="4"/>
  <c r="L76" i="4"/>
  <c r="M76" i="4"/>
  <c r="N76" i="4"/>
  <c r="O76" i="4"/>
  <c r="B77" i="4"/>
  <c r="C77" i="4"/>
  <c r="D77" i="4"/>
  <c r="E77" i="4"/>
  <c r="F77" i="4"/>
  <c r="G77" i="4"/>
  <c r="J77" i="4"/>
  <c r="K77" i="4"/>
  <c r="L77" i="4"/>
  <c r="M77" i="4"/>
  <c r="N77" i="4"/>
  <c r="O77" i="4"/>
  <c r="B78" i="4"/>
  <c r="C78" i="4"/>
  <c r="D78" i="4"/>
  <c r="E78" i="4"/>
  <c r="F78" i="4"/>
  <c r="G78" i="4"/>
  <c r="J78" i="4"/>
  <c r="K78" i="4"/>
  <c r="L78" i="4"/>
  <c r="M78" i="4"/>
  <c r="N78" i="4"/>
  <c r="O78" i="4"/>
  <c r="B79" i="4"/>
  <c r="C79" i="4"/>
  <c r="D79" i="4"/>
  <c r="E79" i="4"/>
  <c r="F79" i="4"/>
  <c r="G79" i="4"/>
  <c r="J79" i="4"/>
  <c r="K79" i="4"/>
  <c r="L79" i="4"/>
  <c r="M79" i="4"/>
  <c r="N79" i="4"/>
  <c r="O79" i="4"/>
  <c r="B80" i="4"/>
  <c r="C80" i="4"/>
  <c r="D80" i="4"/>
  <c r="E80" i="4"/>
  <c r="F80" i="4"/>
  <c r="G80" i="4"/>
  <c r="J80" i="4"/>
  <c r="K80" i="4"/>
  <c r="L80" i="4"/>
  <c r="M80" i="4"/>
  <c r="N80" i="4"/>
  <c r="O80" i="4"/>
  <c r="B81" i="4"/>
  <c r="C81" i="4"/>
  <c r="D81" i="4"/>
  <c r="E81" i="4"/>
  <c r="F81" i="4"/>
  <c r="G81" i="4"/>
  <c r="J81" i="4"/>
  <c r="K81" i="4"/>
  <c r="L81" i="4"/>
  <c r="M81" i="4"/>
  <c r="N81" i="4"/>
  <c r="O81" i="4"/>
  <c r="B82" i="4"/>
  <c r="C82" i="4"/>
  <c r="D82" i="4"/>
  <c r="E82" i="4"/>
  <c r="F82" i="4"/>
  <c r="G82" i="4"/>
  <c r="J82" i="4"/>
  <c r="K82" i="4"/>
  <c r="L82" i="4"/>
  <c r="M82" i="4"/>
  <c r="N82" i="4"/>
  <c r="O82" i="4"/>
  <c r="B126" i="4"/>
  <c r="C126" i="4"/>
  <c r="D126" i="4"/>
  <c r="E126" i="4"/>
  <c r="F126" i="4"/>
  <c r="G126" i="4"/>
  <c r="J126" i="4"/>
  <c r="K126" i="4"/>
  <c r="L126" i="4"/>
  <c r="M126" i="4"/>
  <c r="N126" i="4"/>
  <c r="O126" i="4"/>
  <c r="F14" i="3"/>
  <c r="T4" i="5"/>
  <c r="T5" i="5" s="1"/>
  <c r="U4" i="5"/>
  <c r="U5" i="5" s="1"/>
  <c r="U6" i="5" s="1"/>
  <c r="V4" i="5"/>
  <c r="V5" i="5" s="1"/>
  <c r="AE5" i="5" s="1"/>
  <c r="W4" i="5"/>
  <c r="AF4" i="5" s="1"/>
  <c r="X4" i="5"/>
  <c r="X5" i="5" s="1"/>
  <c r="Y4" i="5"/>
  <c r="AH4" i="5" s="1"/>
  <c r="AC4" i="5"/>
  <c r="AG4" i="5"/>
  <c r="W5" i="5"/>
  <c r="W6" i="5" s="1"/>
  <c r="Y5" i="5"/>
  <c r="Y6" i="5" s="1"/>
  <c r="AH6" i="5" s="1"/>
  <c r="AF5" i="5"/>
  <c r="AH5" i="5"/>
  <c r="C12" i="5"/>
  <c r="O25" i="5"/>
  <c r="N25" i="5"/>
  <c r="M25" i="5"/>
  <c r="L25" i="5"/>
  <c r="K25" i="5"/>
  <c r="J25" i="5"/>
  <c r="G25" i="5"/>
  <c r="F25" i="5"/>
  <c r="E25" i="5"/>
  <c r="D25" i="5"/>
  <c r="C25" i="5"/>
  <c r="B25" i="5"/>
  <c r="O24" i="5"/>
  <c r="N24" i="5"/>
  <c r="M24" i="5"/>
  <c r="L24" i="5"/>
  <c r="K24" i="5"/>
  <c r="J24" i="5"/>
  <c r="G24" i="5"/>
  <c r="F24" i="5"/>
  <c r="E24" i="5"/>
  <c r="D24" i="5"/>
  <c r="C24" i="5"/>
  <c r="B24" i="5"/>
  <c r="O23" i="5"/>
  <c r="N23" i="5"/>
  <c r="M23" i="5"/>
  <c r="L23" i="5"/>
  <c r="K23" i="5"/>
  <c r="J23" i="5"/>
  <c r="G23" i="5"/>
  <c r="F23" i="5"/>
  <c r="E23" i="5"/>
  <c r="D23" i="5"/>
  <c r="C23" i="5"/>
  <c r="B23" i="5"/>
  <c r="O22" i="5"/>
  <c r="N22" i="5"/>
  <c r="M22" i="5"/>
  <c r="L22" i="5"/>
  <c r="K22" i="5"/>
  <c r="J22" i="5"/>
  <c r="G22" i="5"/>
  <c r="F22" i="5"/>
  <c r="E22" i="5"/>
  <c r="D22" i="5"/>
  <c r="C22" i="5"/>
  <c r="B22" i="5"/>
  <c r="O21" i="5"/>
  <c r="N21" i="5"/>
  <c r="M21" i="5"/>
  <c r="L21" i="5"/>
  <c r="K21" i="5"/>
  <c r="J21" i="5"/>
  <c r="G21" i="5"/>
  <c r="F21" i="5"/>
  <c r="E21" i="5"/>
  <c r="D21" i="5"/>
  <c r="C21" i="5"/>
  <c r="B21" i="5"/>
  <c r="O20" i="5"/>
  <c r="N20" i="5"/>
  <c r="M20" i="5"/>
  <c r="L20" i="5"/>
  <c r="K20" i="5"/>
  <c r="J20" i="5"/>
  <c r="G20" i="5"/>
  <c r="F20" i="5"/>
  <c r="E20" i="5"/>
  <c r="D20" i="5"/>
  <c r="C20" i="5"/>
  <c r="B20" i="5"/>
  <c r="O19" i="5"/>
  <c r="N19" i="5"/>
  <c r="M19" i="5"/>
  <c r="L19" i="5"/>
  <c r="K19" i="5"/>
  <c r="J19" i="5"/>
  <c r="G19" i="5"/>
  <c r="F19" i="5"/>
  <c r="E19" i="5"/>
  <c r="D19" i="5"/>
  <c r="C19" i="5"/>
  <c r="B19" i="5"/>
  <c r="O18" i="5"/>
  <c r="N18" i="5"/>
  <c r="M18" i="5"/>
  <c r="L18" i="5"/>
  <c r="K18" i="5"/>
  <c r="J18" i="5"/>
  <c r="G18" i="5"/>
  <c r="F18" i="5"/>
  <c r="E18" i="5"/>
  <c r="D18" i="5"/>
  <c r="C18" i="5"/>
  <c r="B18" i="5"/>
  <c r="O17" i="5"/>
  <c r="N17" i="5"/>
  <c r="M17" i="5"/>
  <c r="L17" i="5"/>
  <c r="K17" i="5"/>
  <c r="J17" i="5"/>
  <c r="G17" i="5"/>
  <c r="F17" i="5"/>
  <c r="E17" i="5"/>
  <c r="D17" i="5"/>
  <c r="C17" i="5"/>
  <c r="B17" i="5"/>
  <c r="O16" i="5"/>
  <c r="N16" i="5"/>
  <c r="M16" i="5"/>
  <c r="L16" i="5"/>
  <c r="K16" i="5"/>
  <c r="J16" i="5"/>
  <c r="G16" i="5"/>
  <c r="F16" i="5"/>
  <c r="E16" i="5"/>
  <c r="D16" i="5"/>
  <c r="C16" i="5"/>
  <c r="B16" i="5"/>
  <c r="O15" i="5"/>
  <c r="N15" i="5"/>
  <c r="M15" i="5"/>
  <c r="L15" i="5"/>
  <c r="K15" i="5"/>
  <c r="J15" i="5"/>
  <c r="G15" i="5"/>
  <c r="F15" i="5"/>
  <c r="E15" i="5"/>
  <c r="D15" i="5"/>
  <c r="C15" i="5"/>
  <c r="B15" i="5"/>
  <c r="O14" i="5"/>
  <c r="N14" i="5"/>
  <c r="M14" i="5"/>
  <c r="L14" i="5"/>
  <c r="K14" i="5"/>
  <c r="J14" i="5"/>
  <c r="G14" i="5"/>
  <c r="F14" i="5"/>
  <c r="E14" i="5"/>
  <c r="D14" i="5"/>
  <c r="C14" i="5"/>
  <c r="B14" i="5"/>
  <c r="O13" i="5"/>
  <c r="N13" i="5"/>
  <c r="M13" i="5"/>
  <c r="L13" i="5"/>
  <c r="K13" i="5"/>
  <c r="J13" i="5"/>
  <c r="G13" i="5"/>
  <c r="F13" i="5"/>
  <c r="E13" i="5"/>
  <c r="D13" i="5"/>
  <c r="C13" i="5"/>
  <c r="B13" i="5"/>
  <c r="O12" i="5"/>
  <c r="N12" i="5"/>
  <c r="M12" i="5"/>
  <c r="L12" i="5"/>
  <c r="K12" i="5"/>
  <c r="J12" i="5"/>
  <c r="G12" i="5"/>
  <c r="F12" i="5"/>
  <c r="E12" i="5"/>
  <c r="D12" i="5"/>
  <c r="B12" i="5"/>
  <c r="O11" i="5"/>
  <c r="N11" i="5"/>
  <c r="M11" i="5"/>
  <c r="L11" i="5"/>
  <c r="K11" i="5"/>
  <c r="J11" i="5"/>
  <c r="G11" i="5"/>
  <c r="F11" i="5"/>
  <c r="E11" i="5"/>
  <c r="D11" i="5"/>
  <c r="C11" i="5"/>
  <c r="B11" i="5"/>
  <c r="O10" i="5"/>
  <c r="N10" i="5"/>
  <c r="M10" i="5"/>
  <c r="L10" i="5"/>
  <c r="K10" i="5"/>
  <c r="J10" i="5"/>
  <c r="G10" i="5"/>
  <c r="F10" i="5"/>
  <c r="E10" i="5"/>
  <c r="D10" i="5"/>
  <c r="C10" i="5"/>
  <c r="B10" i="5"/>
  <c r="O9" i="5"/>
  <c r="N9" i="5"/>
  <c r="M9" i="5"/>
  <c r="L9" i="5"/>
  <c r="K9" i="5"/>
  <c r="J9" i="5"/>
  <c r="G9" i="5"/>
  <c r="F9" i="5"/>
  <c r="E9" i="5"/>
  <c r="D9" i="5"/>
  <c r="C9" i="5"/>
  <c r="B9" i="5"/>
  <c r="O8" i="5"/>
  <c r="N8" i="5"/>
  <c r="M8" i="5"/>
  <c r="L8" i="5"/>
  <c r="K8" i="5"/>
  <c r="J8" i="5"/>
  <c r="G8" i="5"/>
  <c r="F8" i="5"/>
  <c r="E8" i="5"/>
  <c r="D8" i="5"/>
  <c r="C8" i="5"/>
  <c r="B8" i="5"/>
  <c r="O7" i="5"/>
  <c r="N7" i="5"/>
  <c r="M7" i="5"/>
  <c r="L7" i="5"/>
  <c r="K7" i="5"/>
  <c r="J7" i="5"/>
  <c r="G7" i="5"/>
  <c r="F7" i="5"/>
  <c r="E7" i="5"/>
  <c r="D7" i="5"/>
  <c r="C7" i="5"/>
  <c r="B7" i="5"/>
  <c r="O6" i="5"/>
  <c r="N6" i="5"/>
  <c r="M6" i="5"/>
  <c r="L6" i="5"/>
  <c r="K6" i="5"/>
  <c r="J6" i="5"/>
  <c r="G6" i="5"/>
  <c r="F6" i="5"/>
  <c r="E6" i="5"/>
  <c r="D6" i="5"/>
  <c r="C6" i="5"/>
  <c r="B6" i="5"/>
  <c r="O5" i="5"/>
  <c r="N5" i="5"/>
  <c r="M5" i="5"/>
  <c r="L5" i="5"/>
  <c r="K5" i="5"/>
  <c r="J5" i="5"/>
  <c r="B17" i="3" s="1"/>
  <c r="G5" i="5"/>
  <c r="F5" i="5"/>
  <c r="E5" i="5"/>
  <c r="D5" i="5"/>
  <c r="C5" i="5"/>
  <c r="B5" i="5"/>
  <c r="O4" i="5"/>
  <c r="N4" i="5"/>
  <c r="N26" i="5" s="1"/>
  <c r="M4" i="5"/>
  <c r="E17" i="3" s="1"/>
  <c r="L4" i="5"/>
  <c r="L26" i="5" s="1"/>
  <c r="K4" i="5"/>
  <c r="C17" i="3" s="1"/>
  <c r="J4" i="5"/>
  <c r="G4" i="5"/>
  <c r="G14" i="3" s="1"/>
  <c r="F4" i="5"/>
  <c r="F26" i="5" s="1"/>
  <c r="F15" i="3" s="1"/>
  <c r="F20" i="3" s="1"/>
  <c r="E4" i="5"/>
  <c r="D4" i="5"/>
  <c r="D26" i="5" s="1"/>
  <c r="C4" i="5"/>
  <c r="C14" i="3" s="1"/>
  <c r="B4" i="5"/>
  <c r="B26" i="5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C25" i="2"/>
  <c r="K23" i="6" l="1"/>
  <c r="AC126" i="4"/>
  <c r="AC83" i="4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N127" i="4"/>
  <c r="V126" i="4"/>
  <c r="V83" i="4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S126" i="4"/>
  <c r="S83" i="4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AA126" i="4"/>
  <c r="AA83" i="4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B126" i="4"/>
  <c r="AB83" i="4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F126" i="4"/>
  <c r="AF83" i="4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D6" i="3"/>
  <c r="X126" i="4"/>
  <c r="X83" i="4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AE126" i="4"/>
  <c r="AE83" i="4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U126" i="4"/>
  <c r="U83" i="4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W126" i="4"/>
  <c r="W83" i="4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AD126" i="4"/>
  <c r="AD83" i="4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T126" i="4"/>
  <c r="T83" i="4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C6" i="3"/>
  <c r="B3" i="3"/>
  <c r="Y5" i="4"/>
  <c r="AG5" i="4" s="1"/>
  <c r="E127" i="4"/>
  <c r="D127" i="4"/>
  <c r="D4" i="3" s="1"/>
  <c r="D9" i="3" s="1"/>
  <c r="G3" i="3"/>
  <c r="Y6" i="4"/>
  <c r="AG6" i="4" s="1"/>
  <c r="F3" i="3"/>
  <c r="M127" i="4"/>
  <c r="C127" i="4"/>
  <c r="L127" i="4"/>
  <c r="D7" i="3" s="1"/>
  <c r="D10" i="3" s="1"/>
  <c r="B127" i="4"/>
  <c r="K127" i="4"/>
  <c r="C7" i="3" s="1"/>
  <c r="C10" i="3" s="1"/>
  <c r="O127" i="4"/>
  <c r="E3" i="3"/>
  <c r="J127" i="4"/>
  <c r="F6" i="3"/>
  <c r="D3" i="3"/>
  <c r="G127" i="4"/>
  <c r="E6" i="3"/>
  <c r="C3" i="3"/>
  <c r="F127" i="4"/>
  <c r="F4" i="3" s="1"/>
  <c r="F9" i="3" s="1"/>
  <c r="B4" i="3"/>
  <c r="B9" i="3" s="1"/>
  <c r="B6" i="3"/>
  <c r="P44" i="4"/>
  <c r="G6" i="3"/>
  <c r="C21" i="3"/>
  <c r="X6" i="5"/>
  <c r="X7" i="5" s="1"/>
  <c r="AG5" i="5"/>
  <c r="E26" i="5"/>
  <c r="O26" i="5"/>
  <c r="AE4" i="5"/>
  <c r="D17" i="3"/>
  <c r="AD4" i="5"/>
  <c r="J26" i="5"/>
  <c r="B18" i="3" s="1"/>
  <c r="B21" i="3" s="1"/>
  <c r="Z4" i="5"/>
  <c r="Z5" i="5" s="1"/>
  <c r="E14" i="3"/>
  <c r="K26" i="5"/>
  <c r="C18" i="3" s="1"/>
  <c r="D14" i="3"/>
  <c r="D15" i="3" s="1"/>
  <c r="G17" i="3"/>
  <c r="C26" i="5"/>
  <c r="C15" i="3" s="1"/>
  <c r="C20" i="3" s="1"/>
  <c r="M26" i="5"/>
  <c r="E18" i="3" s="1"/>
  <c r="E21" i="3" s="1"/>
  <c r="F17" i="3"/>
  <c r="F18" i="3" s="1"/>
  <c r="B14" i="3"/>
  <c r="T6" i="5"/>
  <c r="AC5" i="5"/>
  <c r="W7" i="5"/>
  <c r="AF6" i="5"/>
  <c r="X8" i="5"/>
  <c r="AG7" i="5"/>
  <c r="U7" i="5"/>
  <c r="AD6" i="5"/>
  <c r="AG6" i="5"/>
  <c r="AD5" i="5"/>
  <c r="Y7" i="5"/>
  <c r="V6" i="5"/>
  <c r="G26" i="5"/>
  <c r="G15" i="3" s="1"/>
  <c r="G20" i="3" s="1"/>
  <c r="J25" i="2"/>
  <c r="E25" i="2"/>
  <c r="G25" i="2"/>
  <c r="D25" i="2"/>
  <c r="H25" i="2"/>
  <c r="K24" i="6" l="1"/>
  <c r="E7" i="3"/>
  <c r="E10" i="3" s="1"/>
  <c r="C4" i="3"/>
  <c r="C9" i="3" s="1"/>
  <c r="P127" i="4"/>
  <c r="E4" i="3"/>
  <c r="E9" i="3" s="1"/>
  <c r="G7" i="3"/>
  <c r="G10" i="3" s="1"/>
  <c r="H127" i="4"/>
  <c r="H79" i="4" s="1"/>
  <c r="F7" i="3"/>
  <c r="F10" i="3" s="1"/>
  <c r="G4" i="3"/>
  <c r="G9" i="3" s="1"/>
  <c r="Y7" i="4"/>
  <c r="G18" i="3"/>
  <c r="G21" i="3" s="1"/>
  <c r="B10" i="3"/>
  <c r="B20" i="3"/>
  <c r="D18" i="3"/>
  <c r="D21" i="3" s="1"/>
  <c r="F21" i="3"/>
  <c r="P26" i="5"/>
  <c r="B15" i="3"/>
  <c r="D20" i="3"/>
  <c r="E15" i="3"/>
  <c r="E20" i="3" s="1"/>
  <c r="H26" i="5"/>
  <c r="AF7" i="5"/>
  <c r="W8" i="5"/>
  <c r="AD7" i="5"/>
  <c r="U8" i="5"/>
  <c r="V7" i="5"/>
  <c r="AE6" i="5"/>
  <c r="Z6" i="5"/>
  <c r="T7" i="5"/>
  <c r="AC6" i="5"/>
  <c r="Y8" i="5"/>
  <c r="AH7" i="5"/>
  <c r="AG8" i="5"/>
  <c r="X9" i="5"/>
  <c r="F25" i="2"/>
  <c r="I25" i="2"/>
  <c r="K25" i="6" l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AG7" i="4"/>
  <c r="Y8" i="4"/>
  <c r="U9" i="5"/>
  <c r="AD8" i="5"/>
  <c r="T8" i="5"/>
  <c r="Z7" i="5"/>
  <c r="AC7" i="5"/>
  <c r="AE7" i="5"/>
  <c r="V8" i="5"/>
  <c r="AH8" i="5"/>
  <c r="Y9" i="5"/>
  <c r="W9" i="5"/>
  <c r="AF8" i="5"/>
  <c r="X10" i="5"/>
  <c r="AG9" i="5"/>
  <c r="AG8" i="4" l="1"/>
  <c r="Y9" i="4"/>
  <c r="Y10" i="5"/>
  <c r="AH9" i="5"/>
  <c r="V9" i="5"/>
  <c r="AE8" i="5"/>
  <c r="AG10" i="5"/>
  <c r="X11" i="5"/>
  <c r="T9" i="5"/>
  <c r="Z8" i="5"/>
  <c r="AC8" i="5"/>
  <c r="W10" i="5"/>
  <c r="AF9" i="5"/>
  <c r="AD9" i="5"/>
  <c r="U10" i="5"/>
  <c r="C127" i="1"/>
  <c r="J126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27" i="1" l="1"/>
  <c r="AG9" i="4"/>
  <c r="Y10" i="4"/>
  <c r="Y11" i="5"/>
  <c r="AH10" i="5"/>
  <c r="AC9" i="5"/>
  <c r="Z9" i="5"/>
  <c r="T10" i="5"/>
  <c r="U11" i="5"/>
  <c r="AD10" i="5"/>
  <c r="V10" i="5"/>
  <c r="AE9" i="5"/>
  <c r="X12" i="5"/>
  <c r="AG11" i="5"/>
  <c r="AF10" i="5"/>
  <c r="W11" i="5"/>
  <c r="I127" i="1"/>
  <c r="F127" i="1"/>
  <c r="AG10" i="4" l="1"/>
  <c r="Y11" i="4"/>
  <c r="AE10" i="5"/>
  <c r="V11" i="5"/>
  <c r="AH11" i="5"/>
  <c r="Y12" i="5"/>
  <c r="T11" i="5"/>
  <c r="T12" i="5" s="1"/>
  <c r="Z10" i="5"/>
  <c r="AC10" i="5"/>
  <c r="U12" i="5"/>
  <c r="AD11" i="5"/>
  <c r="W12" i="5"/>
  <c r="AF11" i="5"/>
  <c r="X13" i="5"/>
  <c r="AG12" i="5"/>
  <c r="D127" i="1"/>
  <c r="G127" i="1"/>
  <c r="E127" i="1"/>
  <c r="H127" i="1"/>
  <c r="AG11" i="4" l="1"/>
  <c r="Y12" i="4"/>
  <c r="Z11" i="5"/>
  <c r="AC11" i="5"/>
  <c r="Y13" i="5"/>
  <c r="AH12" i="5"/>
  <c r="AD12" i="5"/>
  <c r="U13" i="5"/>
  <c r="AG13" i="5"/>
  <c r="X14" i="5"/>
  <c r="W13" i="5"/>
  <c r="AF12" i="5"/>
  <c r="V12" i="5"/>
  <c r="AE11" i="5"/>
  <c r="Y13" i="4" l="1"/>
  <c r="AG12" i="4"/>
  <c r="AF13" i="5"/>
  <c r="W14" i="5"/>
  <c r="X15" i="5"/>
  <c r="AG14" i="5"/>
  <c r="U14" i="5"/>
  <c r="AD13" i="5"/>
  <c r="AC12" i="5"/>
  <c r="T13" i="5"/>
  <c r="Z12" i="5"/>
  <c r="AE12" i="5"/>
  <c r="V13" i="5"/>
  <c r="AH13" i="5"/>
  <c r="Y14" i="5"/>
  <c r="AG13" i="4" l="1"/>
  <c r="Y14" i="4"/>
  <c r="T14" i="5"/>
  <c r="Z13" i="5"/>
  <c r="AC13" i="5"/>
  <c r="W15" i="5"/>
  <c r="AF14" i="5"/>
  <c r="Y15" i="5"/>
  <c r="AH14" i="5"/>
  <c r="U15" i="5"/>
  <c r="AD14" i="5"/>
  <c r="V14" i="5"/>
  <c r="AE13" i="5"/>
  <c r="X16" i="5"/>
  <c r="AG15" i="5"/>
  <c r="AG14" i="4" l="1"/>
  <c r="Y15" i="4"/>
  <c r="V15" i="5"/>
  <c r="AE14" i="5"/>
  <c r="Z14" i="5"/>
  <c r="T15" i="5"/>
  <c r="AC14" i="5"/>
  <c r="Y16" i="5"/>
  <c r="AH15" i="5"/>
  <c r="AD15" i="5"/>
  <c r="U16" i="5"/>
  <c r="AG16" i="5"/>
  <c r="X17" i="5"/>
  <c r="AF15" i="5"/>
  <c r="W16" i="5"/>
  <c r="AG15" i="4" l="1"/>
  <c r="Y16" i="4"/>
  <c r="U17" i="5"/>
  <c r="AD16" i="5"/>
  <c r="AH16" i="5"/>
  <c r="Y17" i="5"/>
  <c r="AE15" i="5"/>
  <c r="V16" i="5"/>
  <c r="W17" i="5"/>
  <c r="AF16" i="5"/>
  <c r="X18" i="5"/>
  <c r="AG17" i="5"/>
  <c r="T16" i="5"/>
  <c r="Z15" i="5"/>
  <c r="AC15" i="5"/>
  <c r="AG16" i="4" l="1"/>
  <c r="Y17" i="4"/>
  <c r="AG18" i="5"/>
  <c r="X19" i="5"/>
  <c r="AD17" i="5"/>
  <c r="U18" i="5"/>
  <c r="W18" i="5"/>
  <c r="AF17" i="5"/>
  <c r="V17" i="5"/>
  <c r="AE16" i="5"/>
  <c r="Y18" i="5"/>
  <c r="AH17" i="5"/>
  <c r="T17" i="5"/>
  <c r="Z16" i="5"/>
  <c r="AC16" i="5"/>
  <c r="AG17" i="4" l="1"/>
  <c r="Y18" i="4"/>
  <c r="AC17" i="5"/>
  <c r="Z17" i="5"/>
  <c r="T18" i="5"/>
  <c r="V18" i="5"/>
  <c r="AE17" i="5"/>
  <c r="X20" i="5"/>
  <c r="AG19" i="5"/>
  <c r="AF18" i="5"/>
  <c r="W19" i="5"/>
  <c r="AD18" i="5"/>
  <c r="U19" i="5"/>
  <c r="Y19" i="5"/>
  <c r="AH18" i="5"/>
  <c r="AG18" i="4" l="1"/>
  <c r="Y19" i="4"/>
  <c r="AE18" i="5"/>
  <c r="V19" i="5"/>
  <c r="X21" i="5"/>
  <c r="AG20" i="5"/>
  <c r="AH19" i="5"/>
  <c r="Y20" i="5"/>
  <c r="T19" i="5"/>
  <c r="Z18" i="5"/>
  <c r="AC18" i="5"/>
  <c r="U20" i="5"/>
  <c r="AD19" i="5"/>
  <c r="W20" i="5"/>
  <c r="AF19" i="5"/>
  <c r="AG19" i="4" l="1"/>
  <c r="Y20" i="4"/>
  <c r="W21" i="5"/>
  <c r="AF20" i="5"/>
  <c r="Y21" i="5"/>
  <c r="AH20" i="5"/>
  <c r="AG21" i="5"/>
  <c r="X22" i="5"/>
  <c r="T20" i="5"/>
  <c r="Z19" i="5"/>
  <c r="AC19" i="5"/>
  <c r="AD20" i="5"/>
  <c r="U21" i="5"/>
  <c r="V20" i="5"/>
  <c r="AE19" i="5"/>
  <c r="AG20" i="4" l="1"/>
  <c r="Y21" i="4"/>
  <c r="AC20" i="5"/>
  <c r="Z20" i="5"/>
  <c r="T21" i="5"/>
  <c r="U22" i="5"/>
  <c r="AD21" i="5"/>
  <c r="X23" i="5"/>
  <c r="AG22" i="5"/>
  <c r="AE20" i="5"/>
  <c r="V21" i="5"/>
  <c r="AH21" i="5"/>
  <c r="Y22" i="5"/>
  <c r="W22" i="5"/>
  <c r="AF21" i="5"/>
  <c r="AG21" i="4" l="1"/>
  <c r="Y22" i="4"/>
  <c r="W23" i="5"/>
  <c r="AF22" i="5"/>
  <c r="AE21" i="5"/>
  <c r="V22" i="5"/>
  <c r="X24" i="5"/>
  <c r="AG23" i="5"/>
  <c r="U23" i="5"/>
  <c r="AD22" i="5"/>
  <c r="Y23" i="5"/>
  <c r="AH22" i="5"/>
  <c r="T22" i="5"/>
  <c r="Z21" i="5"/>
  <c r="AC21" i="5"/>
  <c r="AG22" i="4" l="1"/>
  <c r="Y23" i="4"/>
  <c r="Y24" i="5"/>
  <c r="AH23" i="5"/>
  <c r="X25" i="5"/>
  <c r="AG25" i="5" s="1"/>
  <c r="AG24" i="5"/>
  <c r="AF23" i="5"/>
  <c r="W24" i="5"/>
  <c r="AD23" i="5"/>
  <c r="U24" i="5"/>
  <c r="V23" i="5"/>
  <c r="AE22" i="5"/>
  <c r="Z22" i="5"/>
  <c r="AC22" i="5"/>
  <c r="T23" i="5"/>
  <c r="AG23" i="4" l="1"/>
  <c r="Y24" i="4"/>
  <c r="U25" i="5"/>
  <c r="AD25" i="5" s="1"/>
  <c r="AD24" i="5"/>
  <c r="AE23" i="5"/>
  <c r="V24" i="5"/>
  <c r="AH24" i="5"/>
  <c r="Y25" i="5"/>
  <c r="AH25" i="5" s="1"/>
  <c r="AF24" i="5"/>
  <c r="W25" i="5"/>
  <c r="AF25" i="5" s="1"/>
  <c r="AC23" i="5"/>
  <c r="T24" i="5"/>
  <c r="Z23" i="5"/>
  <c r="AG24" i="4" l="1"/>
  <c r="Y25" i="4"/>
  <c r="V25" i="5"/>
  <c r="AE25" i="5" s="1"/>
  <c r="AE24" i="5"/>
  <c r="T25" i="5"/>
  <c r="Z24" i="5"/>
  <c r="AC24" i="5"/>
  <c r="AG25" i="4" l="1"/>
  <c r="Y26" i="4"/>
  <c r="AC25" i="5"/>
  <c r="Z25" i="5"/>
  <c r="AG26" i="4" l="1"/>
  <c r="Y27" i="4"/>
  <c r="AG27" i="4" l="1"/>
  <c r="Y28" i="4"/>
  <c r="Y29" i="4" l="1"/>
  <c r="AG28" i="4"/>
  <c r="AG29" i="4" l="1"/>
  <c r="Y30" i="4"/>
  <c r="AG30" i="4" l="1"/>
  <c r="Y31" i="4"/>
  <c r="AG31" i="4" l="1"/>
  <c r="Y32" i="4"/>
  <c r="AG32" i="4" l="1"/>
  <c r="Y33" i="4"/>
  <c r="AG33" i="4" l="1"/>
  <c r="Y34" i="4"/>
  <c r="AG34" i="4" l="1"/>
  <c r="Y35" i="4"/>
  <c r="AG35" i="4" l="1"/>
  <c r="Y36" i="4"/>
  <c r="AG36" i="4" l="1"/>
  <c r="Y37" i="4"/>
  <c r="AG37" i="4" l="1"/>
  <c r="Y38" i="4"/>
  <c r="AG38" i="4" l="1"/>
  <c r="Y39" i="4"/>
  <c r="AG39" i="4" l="1"/>
  <c r="Y40" i="4"/>
  <c r="AG40" i="4" l="1"/>
  <c r="Y41" i="4"/>
  <c r="AG41" i="4" l="1"/>
  <c r="Y42" i="4"/>
  <c r="AG42" i="4" l="1"/>
  <c r="Y43" i="4"/>
  <c r="AG43" i="4" l="1"/>
  <c r="Y44" i="4"/>
  <c r="AG44" i="4" l="1"/>
  <c r="Y45" i="4"/>
  <c r="AG45" i="4" l="1"/>
  <c r="Y46" i="4"/>
  <c r="AG46" i="4" l="1"/>
  <c r="Y47" i="4"/>
  <c r="AG47" i="4" l="1"/>
  <c r="Y48" i="4"/>
  <c r="AG48" i="4" l="1"/>
  <c r="Y49" i="4"/>
  <c r="AG49" i="4" l="1"/>
  <c r="Y50" i="4"/>
  <c r="AG50" i="4" l="1"/>
  <c r="Y51" i="4"/>
  <c r="AG51" i="4" l="1"/>
  <c r="Y52" i="4"/>
  <c r="AG52" i="4" l="1"/>
  <c r="Y53" i="4"/>
  <c r="AG53" i="4" l="1"/>
  <c r="Y54" i="4"/>
  <c r="AG54" i="4" l="1"/>
  <c r="Y55" i="4"/>
  <c r="AG55" i="4" l="1"/>
  <c r="Y56" i="4"/>
  <c r="AG56" i="4" l="1"/>
  <c r="Y57" i="4"/>
  <c r="AG57" i="4" l="1"/>
  <c r="Y58" i="4"/>
  <c r="AG58" i="4" l="1"/>
  <c r="Y59" i="4"/>
  <c r="AG59" i="4" l="1"/>
  <c r="Y60" i="4"/>
  <c r="AG60" i="4" l="1"/>
  <c r="Y61" i="4"/>
  <c r="AG61" i="4" l="1"/>
  <c r="Y62" i="4"/>
  <c r="Y63" i="4" l="1"/>
  <c r="AG62" i="4"/>
  <c r="AG63" i="4" l="1"/>
  <c r="Y64" i="4"/>
  <c r="AG64" i="4" l="1"/>
  <c r="Y65" i="4"/>
  <c r="AG65" i="4" l="1"/>
  <c r="Y66" i="4"/>
  <c r="AG66" i="4" l="1"/>
  <c r="Y67" i="4"/>
  <c r="AG67" i="4" l="1"/>
  <c r="Y68" i="4"/>
  <c r="AG68" i="4" l="1"/>
  <c r="Y69" i="4"/>
  <c r="AG69" i="4" l="1"/>
  <c r="Y70" i="4"/>
  <c r="AG70" i="4" l="1"/>
  <c r="Y71" i="4"/>
  <c r="AG71" i="4" l="1"/>
  <c r="Y72" i="4"/>
  <c r="AG72" i="4" l="1"/>
  <c r="Y73" i="4"/>
  <c r="AG73" i="4" l="1"/>
  <c r="Y74" i="4"/>
  <c r="AG74" i="4" l="1"/>
  <c r="Y75" i="4"/>
  <c r="AG75" i="4" l="1"/>
  <c r="Y76" i="4"/>
  <c r="AG76" i="4" l="1"/>
  <c r="Y77" i="4"/>
  <c r="AG77" i="4" l="1"/>
  <c r="Y78" i="4"/>
  <c r="Y79" i="4" l="1"/>
  <c r="AG78" i="4"/>
  <c r="AG79" i="4" l="1"/>
  <c r="Y80" i="4"/>
  <c r="AG80" i="4" l="1"/>
  <c r="Y81" i="4"/>
  <c r="AG81" i="4" l="1"/>
  <c r="Y82" i="4"/>
  <c r="Y83" i="4" s="1"/>
  <c r="AG83" i="4" l="1"/>
  <c r="Y84" i="4"/>
  <c r="AG82" i="4"/>
  <c r="Y126" i="4"/>
  <c r="AG126" i="4" s="1"/>
  <c r="Y85" i="4" l="1"/>
  <c r="AG84" i="4"/>
  <c r="AG85" i="4" l="1"/>
  <c r="Y86" i="4"/>
  <c r="AG86" i="4" l="1"/>
  <c r="Y87" i="4"/>
  <c r="AG87" i="4" l="1"/>
  <c r="Y88" i="4"/>
  <c r="AG88" i="4" l="1"/>
  <c r="Y89" i="4"/>
  <c r="AG89" i="4" l="1"/>
  <c r="Y90" i="4"/>
  <c r="Y91" i="4" l="1"/>
  <c r="AG90" i="4"/>
  <c r="AG91" i="4" l="1"/>
  <c r="Y92" i="4"/>
  <c r="Y93" i="4" l="1"/>
  <c r="AG92" i="4"/>
  <c r="AG93" i="4" l="1"/>
  <c r="Y94" i="4"/>
  <c r="AG94" i="4" l="1"/>
  <c r="Y95" i="4"/>
  <c r="AG95" i="4" l="1"/>
  <c r="Y96" i="4"/>
  <c r="AG96" i="4" l="1"/>
  <c r="Y97" i="4"/>
  <c r="AG97" i="4" l="1"/>
  <c r="Y98" i="4"/>
  <c r="Y99" i="4" l="1"/>
  <c r="AG98" i="4"/>
  <c r="AG99" i="4" l="1"/>
  <c r="Y100" i="4"/>
  <c r="AG100" i="4" l="1"/>
  <c r="Y101" i="4"/>
  <c r="AG101" i="4" l="1"/>
  <c r="Y102" i="4"/>
  <c r="AG102" i="4" l="1"/>
  <c r="Y103" i="4"/>
  <c r="AG103" i="4" l="1"/>
  <c r="Y104" i="4"/>
  <c r="AG104" i="4" l="1"/>
  <c r="Y105" i="4"/>
  <c r="AG105" i="4" l="1"/>
  <c r="Y106" i="4"/>
  <c r="AG106" i="4" l="1"/>
  <c r="Y107" i="4"/>
  <c r="AG107" i="4" l="1"/>
  <c r="Y108" i="4"/>
  <c r="AG108" i="4" l="1"/>
  <c r="Y109" i="4"/>
  <c r="Y110" i="4" l="1"/>
  <c r="AG109" i="4"/>
  <c r="AG110" i="4" l="1"/>
  <c r="Y111" i="4"/>
  <c r="AG111" i="4" l="1"/>
  <c r="Y112" i="4"/>
  <c r="AG112" i="4" l="1"/>
  <c r="Y113" i="4"/>
  <c r="AG113" i="4" l="1"/>
  <c r="Y114" i="4"/>
  <c r="Y115" i="4" l="1"/>
  <c r="AG114" i="4"/>
  <c r="AG115" i="4" l="1"/>
  <c r="Y116" i="4"/>
  <c r="AG116" i="4" l="1"/>
  <c r="Y117" i="4"/>
  <c r="AG117" i="4" l="1"/>
  <c r="Y118" i="4"/>
  <c r="AG118" i="4" l="1"/>
  <c r="Y119" i="4"/>
  <c r="AG119" i="4" l="1"/>
  <c r="Y120" i="4"/>
  <c r="AG120" i="4" l="1"/>
  <c r="Y121" i="4"/>
  <c r="AG121" i="4" l="1"/>
  <c r="Y122" i="4"/>
  <c r="Y123" i="4" l="1"/>
  <c r="AG122" i="4"/>
  <c r="AG123" i="4" l="1"/>
  <c r="Y124" i="4"/>
  <c r="AG124" i="4" l="1"/>
  <c r="Y125" i="4"/>
  <c r="AG125" i="4" s="1"/>
</calcChain>
</file>

<file path=xl/sharedStrings.xml><?xml version="1.0" encoding="utf-8"?>
<sst xmlns="http://schemas.openxmlformats.org/spreadsheetml/2006/main" count="232" uniqueCount="109">
  <si>
    <t>Per Person</t>
  </si>
  <si>
    <t>Individual Costs</t>
  </si>
  <si>
    <t>Individual Time Spent</t>
  </si>
  <si>
    <t>Date</t>
  </si>
  <si>
    <t>Task</t>
  </si>
  <si>
    <t>Hours</t>
  </si>
  <si>
    <t>Andrei</t>
  </si>
  <si>
    <t>Bach</t>
  </si>
  <si>
    <t>Brandon</t>
  </si>
  <si>
    <t>Cody</t>
  </si>
  <si>
    <t>Peter</t>
  </si>
  <si>
    <t>Zack</t>
  </si>
  <si>
    <t>Task Cost</t>
  </si>
  <si>
    <t>[Ignore] For Chart Formatting</t>
  </si>
  <si>
    <t>Pre PDR Cost</t>
  </si>
  <si>
    <t>Meeting Planning</t>
  </si>
  <si>
    <t>Post PDR Cost</t>
  </si>
  <si>
    <t>Derive Requirements for Motor</t>
  </si>
  <si>
    <t>Pre PDR Hours</t>
  </si>
  <si>
    <t>Post PDR Hours</t>
  </si>
  <si>
    <t>Design GUI and brainstorm ideas for functionality</t>
  </si>
  <si>
    <t>Gather hardware manuals along with examples for hardware implementations</t>
  </si>
  <si>
    <t>Total Cost</t>
  </si>
  <si>
    <t>Block diagram for whole system</t>
  </si>
  <si>
    <t>Total Hours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</si>
  <si>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</si>
  <si>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</si>
  <si>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</si>
  <si>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</si>
  <si>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</si>
  <si>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</si>
  <si>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</si>
  <si>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</si>
  <si>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</si>
  <si>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</si>
  <si>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</si>
  <si>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</si>
  <si>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</si>
  <si>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</si>
  <si>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</si>
  <si>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</si>
  <si>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</si>
  <si>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</si>
  <si>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</si>
  <si>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</si>
  <si>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</si>
  <si>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</si>
  <si>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</si>
  <si>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</si>
  <si>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</si>
  <si>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</si>
  <si>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</si>
  <si>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</si>
  <si>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</si>
  <si>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Total PDR Costs</t>
  </si>
  <si>
    <t>Total PDR hours</t>
  </si>
  <si>
    <t>Researched localization and other algorithms</t>
  </si>
  <si>
    <t>Created Individual Gantt Charts for each team member</t>
  </si>
  <si>
    <t>Created basic Memory Access Unit tests in Python and C</t>
  </si>
  <si>
    <t>Added more metrics to our Planner and combined reports/created dashboard for flexibility</t>
  </si>
  <si>
    <t>Messing around with dashboard and charts</t>
  </si>
  <si>
    <t>Experimenting creation of time card</t>
  </si>
  <si>
    <t>Remapped Python GUI memory and verified functionality</t>
  </si>
  <si>
    <t>Wrote functional test for Professor’s system</t>
  </si>
  <si>
    <t>Researched OpenCV and developed camera calibration script</t>
  </si>
  <si>
    <t>Cleaned up Metrics, polished up burn reports &amp; discarding time card</t>
  </si>
  <si>
    <t>Wrote VHDL for encoder reader and counter.</t>
  </si>
  <si>
    <t>Familiarize/tweak IMU and wrote script integrating turn and IMU</t>
  </si>
  <si>
    <t>Finished sensor python/c unit/integration test</t>
  </si>
  <si>
    <t>Wrote C memory poking for motors</t>
  </si>
  <si>
    <t>Modularized all components in python with shared object use</t>
  </si>
  <si>
    <t>Wrote functional test including sensor, imu and motor components</t>
  </si>
  <si>
    <t>Begun initial work on web interface of rover with straight, left, right, backward, and 360 buttons</t>
  </si>
  <si>
    <t>GUI - Movement Map</t>
  </si>
  <si>
    <t>Finished encoder test bench.</t>
  </si>
  <si>
    <t>1</t>
  </si>
  <si>
    <t>LED Integration and function</t>
  </si>
  <si>
    <t>Led VHDL</t>
  </si>
  <si>
    <t>2</t>
  </si>
  <si>
    <t>Verify C function, wrapper, and functional test logic</t>
  </si>
  <si>
    <t>Refactored C and python wrapper functions</t>
  </si>
  <si>
    <t>Adjusted C offsets, tested wk 13 blink axi on rover</t>
  </si>
  <si>
    <t>Documented diagrams of functional tests and web interface</t>
  </si>
  <si>
    <t>Total CDR Costs</t>
  </si>
  <si>
    <t>Total</t>
  </si>
  <si>
    <t>Reorganized Dashboard</t>
  </si>
  <si>
    <t>1.5</t>
  </si>
  <si>
    <t>Team</t>
  </si>
  <si>
    <t>Cost</t>
  </si>
  <si>
    <t>Zach</t>
  </si>
  <si>
    <t xml:space="preserve">Reviewed what was completed, what the next tasks needed. Demo'd changes </t>
  </si>
  <si>
    <t>Assigned Tasks and talked about what is needed for following week</t>
  </si>
  <si>
    <t>Lessons learned PDR &amp; demoed new gantt system</t>
  </si>
  <si>
    <t>Update status, prepare Powerpoint, go over PDR</t>
  </si>
  <si>
    <t>obj for spring break</t>
  </si>
  <si>
    <t>Project Plan Review &amp; obj for spring break</t>
  </si>
  <si>
    <t>PDR discussion</t>
  </si>
  <si>
    <t>Powerpoint, encoders,</t>
  </si>
  <si>
    <t>Total Costs</t>
  </si>
  <si>
    <t>Sensor Requirements</t>
  </si>
  <si>
    <t>Motor Requirements</t>
  </si>
  <si>
    <t>Overview + Subsystems</t>
  </si>
  <si>
    <t>Post PDR Costs</t>
  </si>
  <si>
    <t>Pre PDR Costs</t>
  </si>
  <si>
    <t>Notes</t>
  </si>
  <si>
    <t>Meeting</t>
  </si>
  <si>
    <t>Tasks</t>
  </si>
  <si>
    <t>Cumulative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</si>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</sst>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\$#,##0.00"/>
    <numFmt numFmtId="165" formatCode="mm/dd/yy"/>
    <numFmt numFmtId="166" formatCode="_(\$* #,##0.00_);_(\$* \(#,##0.00\);_(\$* \-??_);_(@_)"/>
    <numFmt numFmtId="167" formatCode="&quot;$&quot;#,##0.00"/>
  </numFmts>
  <fonts count="9" x14ac:knownFonts="1"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5" fillId="0" borderId="0" applyBorder="0" applyProtection="0"/>
    <xf numFmtId="0" fontId="1" fillId="0" borderId="0" applyBorder="0" applyProtection="0"/>
    <xf numFmtId="0" fontId="2" fillId="0" borderId="0"/>
    <xf numFmtId="166" fontId="5" fillId="0" borderId="0" applyBorder="0" applyProtection="0"/>
    <xf numFmtId="0" fontId="5" fillId="0" borderId="0"/>
  </cellStyleXfs>
  <cellXfs count="120">
    <xf numFmtId="0" fontId="0" fillId="0" borderId="0" xfId="0"/>
    <xf numFmtId="14" fontId="2" fillId="0" borderId="0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left"/>
    </xf>
    <xf numFmtId="0" fontId="2" fillId="0" borderId="0" xfId="2" applyFont="1" applyBorder="1" applyProtection="1"/>
    <xf numFmtId="164" fontId="2" fillId="0" borderId="0" xfId="2" applyNumberFormat="1" applyFont="1" applyBorder="1" applyProtection="1"/>
    <xf numFmtId="0" fontId="3" fillId="0" borderId="0" xfId="2" applyFont="1" applyBorder="1" applyAlignment="1" applyProtection="1"/>
    <xf numFmtId="0" fontId="3" fillId="0" borderId="0" xfId="2" applyFont="1" applyBorder="1" applyProtection="1"/>
    <xf numFmtId="14" fontId="3" fillId="0" borderId="1" xfId="2" applyNumberFormat="1" applyFont="1" applyBorder="1" applyAlignment="1" applyProtection="1">
      <alignment horizontal="center"/>
    </xf>
    <xf numFmtId="14" fontId="3" fillId="0" borderId="2" xfId="2" applyNumberFormat="1" applyFont="1" applyBorder="1" applyAlignment="1" applyProtection="1">
      <alignment horizontal="center"/>
    </xf>
    <xf numFmtId="0" fontId="3" fillId="0" borderId="3" xfId="2" applyFont="1" applyBorder="1" applyAlignment="1" applyProtection="1">
      <alignment horizontal="center"/>
    </xf>
    <xf numFmtId="0" fontId="3" fillId="0" borderId="2" xfId="2" applyFont="1" applyBorder="1" applyAlignment="1" applyProtection="1">
      <alignment horizontal="center"/>
    </xf>
    <xf numFmtId="164" fontId="3" fillId="0" borderId="4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center"/>
    </xf>
    <xf numFmtId="14" fontId="2" fillId="0" borderId="5" xfId="2" applyNumberFormat="1" applyFont="1" applyBorder="1" applyAlignment="1" applyProtection="1">
      <alignment horizontal="center"/>
    </xf>
    <xf numFmtId="14" fontId="2" fillId="0" borderId="0" xfId="2" applyNumberFormat="1" applyFont="1" applyBorder="1" applyAlignment="1" applyProtection="1">
      <alignment horizontal="left" wrapText="1"/>
    </xf>
    <xf numFmtId="0" fontId="2" fillId="0" borderId="6" xfId="2" applyFont="1" applyBorder="1" applyAlignment="1" applyProtection="1">
      <alignment horizontal="center"/>
    </xf>
    <xf numFmtId="0" fontId="3" fillId="0" borderId="7" xfId="2" applyFont="1" applyBorder="1" applyAlignment="1" applyProtection="1">
      <alignment horizontal="center"/>
    </xf>
    <xf numFmtId="0" fontId="3" fillId="0" borderId="8" xfId="2" applyFont="1" applyBorder="1" applyAlignment="1" applyProtection="1">
      <alignment horizontal="center"/>
    </xf>
    <xf numFmtId="164" fontId="2" fillId="0" borderId="9" xfId="2" applyNumberFormat="1" applyFont="1" applyBorder="1" applyAlignment="1" applyProtection="1">
      <alignment horizontal="center"/>
    </xf>
    <xf numFmtId="14" fontId="2" fillId="0" borderId="10" xfId="2" applyNumberFormat="1" applyFont="1" applyBorder="1" applyAlignment="1" applyProtection="1">
      <alignment horizontal="center"/>
    </xf>
    <xf numFmtId="14" fontId="2" fillId="0" borderId="11" xfId="2" applyNumberFormat="1" applyFont="1" applyBorder="1" applyAlignment="1" applyProtection="1">
      <alignment horizontal="left" wrapText="1"/>
    </xf>
    <xf numFmtId="0" fontId="2" fillId="0" borderId="12" xfId="2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center"/>
    </xf>
    <xf numFmtId="2" fontId="2" fillId="0" borderId="0" xfId="2" applyNumberFormat="1" applyFont="1" applyBorder="1" applyProtection="1"/>
    <xf numFmtId="14" fontId="2" fillId="0" borderId="13" xfId="2" applyNumberFormat="1" applyFont="1" applyBorder="1" applyAlignment="1" applyProtection="1">
      <alignment horizontal="center"/>
    </xf>
    <xf numFmtId="14" fontId="2" fillId="0" borderId="11" xfId="2" applyNumberFormat="1" applyFont="1" applyBorder="1" applyAlignment="1" applyProtection="1">
      <alignment wrapText="1"/>
    </xf>
    <xf numFmtId="0" fontId="2" fillId="0" borderId="11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wrapText="1"/>
    </xf>
    <xf numFmtId="165" fontId="2" fillId="0" borderId="13" xfId="2" applyNumberFormat="1" applyFont="1" applyBorder="1" applyAlignment="1" applyProtection="1">
      <alignment horizontal="center"/>
    </xf>
    <xf numFmtId="164" fontId="2" fillId="0" borderId="0" xfId="1" applyNumberFormat="1" applyFont="1" applyBorder="1" applyAlignment="1" applyProtection="1"/>
    <xf numFmtId="0" fontId="2" fillId="0" borderId="7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4" fillId="0" borderId="11" xfId="2" applyFont="1" applyBorder="1" applyAlignment="1" applyProtection="1">
      <alignment wrapText="1"/>
    </xf>
    <xf numFmtId="14" fontId="2" fillId="0" borderId="14" xfId="2" applyNumberFormat="1" applyFont="1" applyBorder="1" applyAlignment="1" applyProtection="1">
      <alignment horizontal="center"/>
    </xf>
    <xf numFmtId="0" fontId="3" fillId="2" borderId="15" xfId="2" applyFont="1" applyFill="1" applyBorder="1" applyAlignment="1" applyProtection="1">
      <alignment horizontal="right"/>
    </xf>
    <xf numFmtId="0" fontId="3" fillId="2" borderId="16" xfId="2" applyFont="1" applyFill="1" applyBorder="1" applyAlignment="1" applyProtection="1">
      <alignment horizontal="center"/>
    </xf>
    <xf numFmtId="2" fontId="3" fillId="2" borderId="17" xfId="2" applyNumberFormat="1" applyFont="1" applyFill="1" applyBorder="1" applyAlignment="1" applyProtection="1">
      <alignment horizontal="center"/>
    </xf>
    <xf numFmtId="164" fontId="3" fillId="2" borderId="18" xfId="2" applyNumberFormat="1" applyFont="1" applyFill="1" applyBorder="1" applyAlignment="1" applyProtection="1">
      <alignment horizontal="center"/>
    </xf>
    <xf numFmtId="0" fontId="3" fillId="0" borderId="19" xfId="2" applyFont="1" applyBorder="1" applyAlignment="1" applyProtection="1">
      <alignment horizontal="center"/>
    </xf>
    <xf numFmtId="0" fontId="3" fillId="0" borderId="20" xfId="2" applyFont="1" applyBorder="1" applyAlignment="1" applyProtection="1">
      <alignment horizontal="center"/>
    </xf>
    <xf numFmtId="164" fontId="3" fillId="0" borderId="21" xfId="2" applyNumberFormat="1" applyFont="1" applyBorder="1" applyAlignment="1" applyProtection="1">
      <alignment horizontal="center"/>
    </xf>
    <xf numFmtId="14" fontId="2" fillId="0" borderId="13" xfId="3" applyNumberFormat="1" applyFont="1" applyBorder="1"/>
    <xf numFmtId="14" fontId="2" fillId="0" borderId="13" xfId="3" applyNumberFormat="1" applyBorder="1"/>
    <xf numFmtId="0" fontId="3" fillId="0" borderId="0" xfId="3" applyFont="1" applyAlignment="1"/>
    <xf numFmtId="0" fontId="2" fillId="0" borderId="0" xfId="3"/>
    <xf numFmtId="0" fontId="3" fillId="0" borderId="0" xfId="3" applyFont="1"/>
    <xf numFmtId="0" fontId="3" fillId="0" borderId="0" xfId="3" applyFont="1" applyAlignment="1">
      <alignment horizontal="center"/>
    </xf>
    <xf numFmtId="166" fontId="2" fillId="0" borderId="0" xfId="4" applyFont="1" applyBorder="1" applyAlignment="1" applyProtection="1"/>
    <xf numFmtId="43" fontId="2" fillId="0" borderId="0" xfId="3" applyNumberFormat="1"/>
    <xf numFmtId="0" fontId="5" fillId="0" borderId="0" xfId="5"/>
    <xf numFmtId="0" fontId="5" fillId="0" borderId="0" xfId="5" applyBorder="1" applyAlignment="1" applyProtection="1"/>
    <xf numFmtId="14" fontId="2" fillId="0" borderId="0" xfId="3" applyNumberFormat="1"/>
    <xf numFmtId="0" fontId="3" fillId="0" borderId="21" xfId="5" applyFont="1" applyBorder="1" applyAlignment="1" applyProtection="1"/>
    <xf numFmtId="0" fontId="3" fillId="0" borderId="20" xfId="3" applyFont="1" applyBorder="1"/>
    <xf numFmtId="0" fontId="3" fillId="0" borderId="21" xfId="3" applyFont="1" applyBorder="1"/>
    <xf numFmtId="14" fontId="2" fillId="0" borderId="12" xfId="3" applyNumberFormat="1" applyBorder="1"/>
    <xf numFmtId="166" fontId="6" fillId="2" borderId="22" xfId="5" applyNumberFormat="1" applyFont="1" applyFill="1" applyBorder="1" applyAlignment="1" applyProtection="1">
      <alignment horizontal="center"/>
    </xf>
    <xf numFmtId="2" fontId="3" fillId="2" borderId="23" xfId="3" applyNumberFormat="1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15" xfId="3" applyFont="1" applyFill="1" applyBorder="1" applyAlignment="1">
      <alignment horizontal="right"/>
    </xf>
    <xf numFmtId="14" fontId="2" fillId="0" borderId="14" xfId="3" applyNumberFormat="1" applyBorder="1"/>
    <xf numFmtId="166" fontId="5" fillId="0" borderId="9" xfId="5" applyNumberFormat="1" applyBorder="1" applyAlignment="1" applyProtection="1"/>
    <xf numFmtId="0" fontId="2" fillId="3" borderId="0" xfId="3" applyFill="1" applyBorder="1" applyAlignment="1">
      <alignment horizontal="center"/>
    </xf>
    <xf numFmtId="0" fontId="2" fillId="0" borderId="16" xfId="3" applyBorder="1" applyAlignment="1">
      <alignment horizontal="center"/>
    </xf>
    <xf numFmtId="0" fontId="2" fillId="0" borderId="11" xfId="3" applyBorder="1" applyAlignment="1">
      <alignment wrapText="1"/>
    </xf>
    <xf numFmtId="0" fontId="2" fillId="0" borderId="11" xfId="3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3" fillId="0" borderId="11" xfId="3" applyFont="1" applyBorder="1" applyAlignment="1">
      <alignment wrapText="1"/>
    </xf>
    <xf numFmtId="0" fontId="3" fillId="0" borderId="4" xfId="5" applyFont="1" applyBorder="1" applyAlignment="1" applyProtection="1"/>
    <xf numFmtId="0" fontId="3" fillId="0" borderId="2" xfId="3" applyFont="1" applyBorder="1"/>
    <xf numFmtId="0" fontId="3" fillId="0" borderId="25" xfId="3" applyFont="1" applyBorder="1"/>
    <xf numFmtId="14" fontId="3" fillId="0" borderId="25" xfId="3" applyNumberFormat="1" applyFont="1" applyBorder="1"/>
    <xf numFmtId="14" fontId="3" fillId="0" borderId="26" xfId="3" applyNumberFormat="1" applyFont="1" applyBorder="1"/>
    <xf numFmtId="0" fontId="2" fillId="0" borderId="0" xfId="3" applyBorder="1"/>
    <xf numFmtId="0" fontId="5" fillId="0" borderId="3" xfId="5" applyBorder="1" applyAlignment="1" applyProtection="1"/>
    <xf numFmtId="0" fontId="2" fillId="0" borderId="3" xfId="3" applyBorder="1"/>
    <xf numFmtId="14" fontId="3" fillId="0" borderId="3" xfId="3" applyNumberFormat="1" applyFont="1" applyBorder="1"/>
    <xf numFmtId="14" fontId="2" fillId="0" borderId="27" xfId="3" applyNumberFormat="1" applyBorder="1"/>
    <xf numFmtId="0" fontId="7" fillId="0" borderId="0" xfId="0" applyFont="1"/>
    <xf numFmtId="0" fontId="7" fillId="0" borderId="27" xfId="0" applyFont="1" applyBorder="1"/>
    <xf numFmtId="0" fontId="0" fillId="0" borderId="3" xfId="0" applyBorder="1"/>
    <xf numFmtId="0" fontId="0" fillId="0" borderId="28" xfId="0" applyBorder="1"/>
    <xf numFmtId="0" fontId="0" fillId="0" borderId="5" xfId="0" applyBorder="1"/>
    <xf numFmtId="0" fontId="3" fillId="0" borderId="5" xfId="2" applyFont="1" applyBorder="1" applyProtection="1"/>
    <xf numFmtId="164" fontId="0" fillId="0" borderId="0" xfId="0" applyNumberFormat="1" applyBorder="1"/>
    <xf numFmtId="164" fontId="0" fillId="0" borderId="29" xfId="0" applyNumberFormat="1" applyBorder="1"/>
    <xf numFmtId="0" fontId="0" fillId="0" borderId="0" xfId="0" applyBorder="1"/>
    <xf numFmtId="0" fontId="0" fillId="0" borderId="29" xfId="0" applyBorder="1"/>
    <xf numFmtId="2" fontId="0" fillId="0" borderId="0" xfId="0" applyNumberFormat="1" applyBorder="1"/>
    <xf numFmtId="2" fontId="0" fillId="0" borderId="29" xfId="0" applyNumberFormat="1" applyBorder="1"/>
    <xf numFmtId="0" fontId="3" fillId="0" borderId="30" xfId="2" applyFont="1" applyBorder="1" applyProtection="1"/>
    <xf numFmtId="2" fontId="0" fillId="0" borderId="17" xfId="0" applyNumberFormat="1" applyBorder="1"/>
    <xf numFmtId="2" fontId="0" fillId="0" borderId="31" xfId="0" applyNumberFormat="1" applyBorder="1"/>
    <xf numFmtId="0" fontId="2" fillId="0" borderId="5" xfId="3" applyBorder="1"/>
    <xf numFmtId="166" fontId="2" fillId="0" borderId="0" xfId="3" applyNumberFormat="1" applyBorder="1"/>
    <xf numFmtId="166" fontId="2" fillId="0" borderId="29" xfId="3" applyNumberFormat="1" applyBorder="1"/>
    <xf numFmtId="167" fontId="2" fillId="0" borderId="0" xfId="3" applyNumberFormat="1" applyBorder="1"/>
    <xf numFmtId="167" fontId="2" fillId="0" borderId="29" xfId="3" applyNumberFormat="1" applyBorder="1"/>
    <xf numFmtId="0" fontId="2" fillId="0" borderId="29" xfId="3" applyBorder="1"/>
    <xf numFmtId="0" fontId="2" fillId="0" borderId="30" xfId="3" applyBorder="1"/>
    <xf numFmtId="0" fontId="2" fillId="0" borderId="17" xfId="3" applyBorder="1"/>
    <xf numFmtId="0" fontId="2" fillId="0" borderId="31" xfId="3" applyBorder="1"/>
    <xf numFmtId="0" fontId="3" fillId="0" borderId="17" xfId="3" applyFont="1" applyBorder="1"/>
    <xf numFmtId="0" fontId="3" fillId="0" borderId="17" xfId="3" applyFont="1" applyBorder="1" applyAlignment="1">
      <alignment horizontal="center"/>
    </xf>
    <xf numFmtId="0" fontId="3" fillId="0" borderId="31" xfId="3" applyFont="1" applyBorder="1" applyAlignment="1">
      <alignment horizontal="center"/>
    </xf>
    <xf numFmtId="0" fontId="0" fillId="0" borderId="30" xfId="0" applyBorder="1"/>
    <xf numFmtId="0" fontId="3" fillId="0" borderId="17" xfId="2" applyFont="1" applyBorder="1" applyProtection="1"/>
    <xf numFmtId="0" fontId="3" fillId="0" borderId="31" xfId="2" applyFont="1" applyBorder="1" applyProtection="1"/>
    <xf numFmtId="14" fontId="2" fillId="0" borderId="0" xfId="2" applyNumberFormat="1" applyFont="1" applyBorder="1" applyProtection="1"/>
    <xf numFmtId="2" fontId="3" fillId="0" borderId="0" xfId="2" applyNumberFormat="1" applyFont="1" applyBorder="1" applyProtection="1"/>
    <xf numFmtId="0" fontId="2" fillId="0" borderId="0" xfId="4" applyNumberFormat="1" applyFont="1" applyBorder="1" applyAlignment="1" applyProtection="1"/>
    <xf numFmtId="14" fontId="0" fillId="0" borderId="0" xfId="0" applyNumberFormat="1"/>
    <xf numFmtId="0" fontId="2" fillId="0" borderId="0" xfId="2" applyNumberFormat="1" applyFont="1" applyBorder="1" applyProtection="1"/>
    <xf numFmtId="0" fontId="0" fillId="0" borderId="0" xfId="0" applyNumberFormat="1"/>
    <xf numFmtId="0" fontId="8" fillId="0" borderId="0" xfId="2" applyFont="1" applyBorder="1" applyProtection="1"/>
    <xf numFmtId="0" fontId="8" fillId="0" borderId="0" xfId="2" applyFont="1" applyBorder="1" applyAlignment="1" applyProtection="1"/>
    <xf numFmtId="0" fontId="6" fillId="0" borderId="0" xfId="0" applyFont="1"/>
    <xf numFmtId="0" fontId="0" fillId="0" borderId="12" xfId="0" applyBorder="1"/>
  </cellXfs>
  <cellStyles count="6">
    <cellStyle name="Currency" xfId="1" builtinId="4"/>
    <cellStyle name="Currency 2" xfId="4"/>
    <cellStyle name="Explanatory Text" xfId="2" builtinId="53" customBuiltin="1"/>
    <cellStyle name="Explanatory Text 2" xfId="3"/>
    <cellStyle name="Normal" xfId="0" builtinId="0"/>
    <cellStyle name="Normal 2" xfId="5"/>
  </cellStyles>
  <dxfs count="4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topLeftCell="A18" zoomScale="65" zoomScaleNormal="65" workbookViewId="0">
      <pane xSplit="1" topLeftCell="B1" activePane="topRight" state="frozen"/>
      <selection activeCell="A41" sqref="A41"/>
      <selection pane="topRight" activeCell="L71" sqref="L71"/>
    </sheetView>
  </sheetViews>
  <sheetFormatPr defaultRowHeight="15" x14ac:dyDescent="0.25"/>
  <cols>
    <col min="1" max="1" width="10.42578125" customWidth="1"/>
    <col min="2" max="2" width="50.7109375" customWidth="1"/>
    <col min="3" max="3" width="6.28515625" customWidth="1"/>
    <col min="4" max="9" width="9.7109375" customWidth="1"/>
    <col min="10" max="10" width="11.140625" bestFit="1" customWidth="1"/>
    <col min="11" max="954" width="20.140625" customWidth="1"/>
  </cols>
  <sheetData>
    <row r="1" spans="1:10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 spans="1:10" x14ac:dyDescent="0.25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</row>
    <row r="3" spans="1:10" x14ac:dyDescent="0.25">
      <c r="A3" s="13">
        <v>43135</v>
      </c>
      <c r="B3" s="14" t="s">
        <v>13</v>
      </c>
      <c r="C3" s="15">
        <v>0</v>
      </c>
      <c r="D3" s="16"/>
      <c r="E3" s="17"/>
      <c r="F3" s="17"/>
      <c r="G3" s="17"/>
      <c r="H3" s="17"/>
      <c r="I3" s="17"/>
      <c r="J3" s="18">
        <f t="shared" ref="J3:J34" si="0">SUM(D3:I3)*100*C3</f>
        <v>0</v>
      </c>
    </row>
    <row r="4" spans="1:10" x14ac:dyDescent="0.25">
      <c r="A4" s="19">
        <v>43137</v>
      </c>
      <c r="B4" s="20" t="s">
        <v>15</v>
      </c>
      <c r="C4" s="21">
        <v>0.5</v>
      </c>
      <c r="D4" s="22">
        <v>1</v>
      </c>
      <c r="E4" s="12"/>
      <c r="F4" s="12"/>
      <c r="G4" s="12"/>
      <c r="H4" s="12"/>
      <c r="I4" s="12"/>
      <c r="J4" s="18">
        <f t="shared" si="0"/>
        <v>50</v>
      </c>
    </row>
    <row r="5" spans="1:10" x14ac:dyDescent="0.25">
      <c r="A5" s="24">
        <v>43144</v>
      </c>
      <c r="B5" s="25" t="s">
        <v>15</v>
      </c>
      <c r="C5" s="26">
        <v>0.5</v>
      </c>
      <c r="D5" s="22">
        <v>1</v>
      </c>
      <c r="E5" s="22"/>
      <c r="F5" s="22"/>
      <c r="G5" s="22"/>
      <c r="H5" s="22"/>
      <c r="I5" s="22"/>
      <c r="J5" s="18">
        <f t="shared" si="0"/>
        <v>50</v>
      </c>
    </row>
    <row r="6" spans="1:10" x14ac:dyDescent="0.25">
      <c r="A6" s="24">
        <v>43153</v>
      </c>
      <c r="B6" s="27" t="s">
        <v>17</v>
      </c>
      <c r="C6" s="26">
        <v>2</v>
      </c>
      <c r="D6" s="22"/>
      <c r="E6" s="22">
        <v>1</v>
      </c>
      <c r="F6" s="22">
        <v>1</v>
      </c>
      <c r="G6" s="22">
        <v>1</v>
      </c>
      <c r="H6" s="22"/>
      <c r="I6" s="22"/>
      <c r="J6" s="18">
        <f t="shared" si="0"/>
        <v>600</v>
      </c>
    </row>
    <row r="7" spans="1:10" x14ac:dyDescent="0.25">
      <c r="A7" s="24">
        <v>43153</v>
      </c>
      <c r="B7" s="27" t="s">
        <v>17</v>
      </c>
      <c r="C7" s="26">
        <v>1</v>
      </c>
      <c r="D7" s="22"/>
      <c r="E7" s="22">
        <v>1</v>
      </c>
      <c r="F7" s="22"/>
      <c r="G7" s="22"/>
      <c r="H7" s="22"/>
      <c r="I7" s="22"/>
      <c r="J7" s="18">
        <f t="shared" si="0"/>
        <v>100</v>
      </c>
    </row>
    <row r="8" spans="1:10" x14ac:dyDescent="0.25">
      <c r="A8" s="24">
        <v>43153</v>
      </c>
      <c r="B8" s="27" t="s">
        <v>20</v>
      </c>
      <c r="C8" s="26">
        <v>1</v>
      </c>
      <c r="D8" s="22"/>
      <c r="E8" s="22"/>
      <c r="F8" s="22"/>
      <c r="G8" s="22">
        <v>1</v>
      </c>
      <c r="H8" s="22"/>
      <c r="I8" s="22">
        <v>1</v>
      </c>
      <c r="J8" s="18">
        <f t="shared" si="0"/>
        <v>200</v>
      </c>
    </row>
    <row r="9" spans="1:10" ht="26.25" x14ac:dyDescent="0.25">
      <c r="A9" s="24">
        <v>43153</v>
      </c>
      <c r="B9" s="27" t="s">
        <v>21</v>
      </c>
      <c r="C9" s="26">
        <v>2</v>
      </c>
      <c r="D9" s="22"/>
      <c r="E9" s="22">
        <v>1</v>
      </c>
      <c r="F9" s="22"/>
      <c r="G9" s="22"/>
      <c r="H9" s="22"/>
      <c r="I9" s="22"/>
      <c r="J9" s="18">
        <f t="shared" si="0"/>
        <v>200</v>
      </c>
    </row>
    <row r="10" spans="1:10" x14ac:dyDescent="0.25">
      <c r="A10" s="24">
        <v>43155</v>
      </c>
      <c r="B10" s="27" t="s">
        <v>23</v>
      </c>
      <c r="C10" s="26">
        <v>1</v>
      </c>
      <c r="D10" s="22"/>
      <c r="E10" s="22"/>
      <c r="F10" s="22"/>
      <c r="G10" s="22"/>
      <c r="H10" s="22">
        <v>1</v>
      </c>
      <c r="I10" s="22"/>
      <c r="J10" s="18">
        <f t="shared" si="0"/>
        <v>100</v>
      </c>
    </row>
    <row r="11" spans="1:10" x14ac:dyDescent="0.25">
      <c r="A11" s="24">
        <v>43157</v>
      </c>
      <c r="B11" s="27" t="s">
        <v>20</v>
      </c>
      <c r="C11" s="26">
        <v>1</v>
      </c>
      <c r="D11" s="22"/>
      <c r="E11" s="22"/>
      <c r="F11" s="22"/>
      <c r="G11" s="22">
        <v>1</v>
      </c>
      <c r="H11" s="22"/>
      <c r="I11" s="22"/>
      <c r="J11" s="18">
        <f t="shared" si="0"/>
        <v>100</v>
      </c>
    </row>
    <row r="12" spans="1:10" x14ac:dyDescent="0.25">
      <c r="A12" s="24">
        <v>43157</v>
      </c>
      <c r="B12" s="27" t="s">
        <v>25</v>
      </c>
      <c r="C12" s="26">
        <v>1</v>
      </c>
      <c r="D12" s="22"/>
      <c r="E12" s="22">
        <v>1</v>
      </c>
      <c r="F12" s="22"/>
      <c r="G12" s="22"/>
      <c r="H12" s="22"/>
      <c r="I12" s="22"/>
      <c r="J12" s="18">
        <f t="shared" si="0"/>
        <v>100</v>
      </c>
    </row>
    <row r="13" spans="1:10" x14ac:dyDescent="0.25">
      <c r="A13" s="24">
        <v>43158</v>
      </c>
      <c r="B13" s="27" t="s">
        <v>26</v>
      </c>
      <c r="C13" s="26">
        <v>0.5</v>
      </c>
      <c r="D13" s="22"/>
      <c r="E13" s="22">
        <v>1</v>
      </c>
      <c r="F13" s="22"/>
      <c r="G13" s="22"/>
      <c r="H13" s="22">
        <v>1</v>
      </c>
      <c r="I13" s="22"/>
      <c r="J13" s="18">
        <f t="shared" si="0"/>
        <v>100</v>
      </c>
    </row>
    <row r="14" spans="1:10" ht="26.25" x14ac:dyDescent="0.25">
      <c r="A14" s="24">
        <v>43158</v>
      </c>
      <c r="B14" s="27" t="s">
        <v>27</v>
      </c>
      <c r="C14" s="26">
        <v>2</v>
      </c>
      <c r="D14" s="22"/>
      <c r="E14" s="22">
        <v>1</v>
      </c>
      <c r="F14" s="22"/>
      <c r="G14" s="22"/>
      <c r="H14" s="22"/>
      <c r="I14" s="22"/>
      <c r="J14" s="18">
        <f t="shared" si="0"/>
        <v>200</v>
      </c>
    </row>
    <row r="15" spans="1:10" x14ac:dyDescent="0.25">
      <c r="A15" s="24">
        <v>43159</v>
      </c>
      <c r="B15" s="27" t="s">
        <v>28</v>
      </c>
      <c r="C15" s="26">
        <v>0.5</v>
      </c>
      <c r="D15" s="22"/>
      <c r="E15" s="22"/>
      <c r="F15" s="22">
        <v>1</v>
      </c>
      <c r="G15" s="22"/>
      <c r="H15" s="22"/>
      <c r="I15" s="22"/>
      <c r="J15" s="18">
        <f t="shared" si="0"/>
        <v>50</v>
      </c>
    </row>
    <row r="16" spans="1:10" x14ac:dyDescent="0.25">
      <c r="A16" s="24">
        <v>43159</v>
      </c>
      <c r="B16" s="27" t="s">
        <v>29</v>
      </c>
      <c r="C16" s="26">
        <v>0.5</v>
      </c>
      <c r="D16" s="22"/>
      <c r="E16" s="22"/>
      <c r="F16" s="22"/>
      <c r="G16" s="22">
        <v>1</v>
      </c>
      <c r="H16" s="22"/>
      <c r="I16" s="22"/>
      <c r="J16" s="18">
        <f t="shared" si="0"/>
        <v>50</v>
      </c>
    </row>
    <row r="17" spans="1:10" x14ac:dyDescent="0.25">
      <c r="A17" s="24">
        <v>43159</v>
      </c>
      <c r="B17" s="27" t="s">
        <v>30</v>
      </c>
      <c r="C17" s="26">
        <v>0.5</v>
      </c>
      <c r="D17" s="22"/>
      <c r="E17" s="22"/>
      <c r="F17" s="22"/>
      <c r="G17" s="22"/>
      <c r="H17" s="22"/>
      <c r="I17" s="22">
        <v>1</v>
      </c>
      <c r="J17" s="18">
        <f t="shared" si="0"/>
        <v>50</v>
      </c>
    </row>
    <row r="18" spans="1:10" x14ac:dyDescent="0.25">
      <c r="A18" s="24">
        <v>43160</v>
      </c>
      <c r="B18" s="25" t="s">
        <v>31</v>
      </c>
      <c r="C18" s="26">
        <v>1.5</v>
      </c>
      <c r="D18" s="22">
        <v>1</v>
      </c>
      <c r="E18" s="22"/>
      <c r="F18" s="22"/>
      <c r="G18" s="22"/>
      <c r="H18" s="22"/>
      <c r="I18" s="22"/>
      <c r="J18" s="18">
        <f t="shared" si="0"/>
        <v>150</v>
      </c>
    </row>
    <row r="19" spans="1:10" x14ac:dyDescent="0.25">
      <c r="A19" s="28">
        <v>43160</v>
      </c>
      <c r="B19" s="27" t="s">
        <v>32</v>
      </c>
      <c r="C19" s="26">
        <v>1</v>
      </c>
      <c r="D19" s="22"/>
      <c r="E19" s="22"/>
      <c r="F19" s="22"/>
      <c r="G19" s="22"/>
      <c r="H19" s="22"/>
      <c r="I19" s="22">
        <v>1</v>
      </c>
      <c r="J19" s="18">
        <f t="shared" si="0"/>
        <v>100</v>
      </c>
    </row>
    <row r="20" spans="1:10" x14ac:dyDescent="0.25">
      <c r="A20" s="28">
        <v>43164</v>
      </c>
      <c r="B20" s="27" t="s">
        <v>33</v>
      </c>
      <c r="C20" s="26">
        <v>1</v>
      </c>
      <c r="D20" s="22"/>
      <c r="E20" s="22"/>
      <c r="F20" s="22"/>
      <c r="G20" s="22"/>
      <c r="H20" s="22"/>
      <c r="I20" s="22">
        <v>1</v>
      </c>
      <c r="J20" s="18">
        <f t="shared" si="0"/>
        <v>100</v>
      </c>
    </row>
    <row r="21" spans="1:10" x14ac:dyDescent="0.25">
      <c r="A21" s="24">
        <v>43165</v>
      </c>
      <c r="B21" s="27" t="s">
        <v>34</v>
      </c>
      <c r="C21" s="26">
        <v>2</v>
      </c>
      <c r="D21" s="22"/>
      <c r="E21" s="22"/>
      <c r="F21" s="22"/>
      <c r="G21" s="22"/>
      <c r="H21" s="22"/>
      <c r="I21" s="22">
        <v>1</v>
      </c>
      <c r="J21" s="18">
        <f t="shared" si="0"/>
        <v>200</v>
      </c>
    </row>
    <row r="22" spans="1:10" x14ac:dyDescent="0.25">
      <c r="A22" s="24">
        <v>43165</v>
      </c>
      <c r="B22" s="27" t="s">
        <v>20</v>
      </c>
      <c r="C22" s="26">
        <v>1</v>
      </c>
      <c r="D22" s="22"/>
      <c r="E22" s="22"/>
      <c r="F22" s="22"/>
      <c r="G22" s="22">
        <v>1</v>
      </c>
      <c r="H22" s="22"/>
      <c r="I22" s="22"/>
      <c r="J22" s="18">
        <f t="shared" si="0"/>
        <v>100</v>
      </c>
    </row>
    <row r="23" spans="1:10" x14ac:dyDescent="0.25">
      <c r="A23" s="24">
        <v>43165</v>
      </c>
      <c r="B23" s="27" t="s">
        <v>35</v>
      </c>
      <c r="C23" s="26">
        <v>1</v>
      </c>
      <c r="D23" s="22">
        <v>1</v>
      </c>
      <c r="E23" s="22"/>
      <c r="F23" s="22"/>
      <c r="G23" s="22"/>
      <c r="H23" s="22"/>
      <c r="I23" s="22">
        <v>1</v>
      </c>
      <c r="J23" s="18">
        <f t="shared" si="0"/>
        <v>200</v>
      </c>
    </row>
    <row r="24" spans="1:10" ht="26.25" x14ac:dyDescent="0.25">
      <c r="A24" s="24">
        <v>43166</v>
      </c>
      <c r="B24" s="27" t="s">
        <v>36</v>
      </c>
      <c r="C24" s="26">
        <v>0.5</v>
      </c>
      <c r="D24" s="22"/>
      <c r="E24" s="22"/>
      <c r="F24" s="22"/>
      <c r="G24" s="22"/>
      <c r="H24" s="22"/>
      <c r="I24" s="22">
        <v>1</v>
      </c>
      <c r="J24" s="18">
        <f t="shared" si="0"/>
        <v>50</v>
      </c>
    </row>
    <row r="25" spans="1:10" x14ac:dyDescent="0.25">
      <c r="A25" s="24">
        <v>43166</v>
      </c>
      <c r="B25" s="27" t="s">
        <v>37</v>
      </c>
      <c r="C25" s="26">
        <v>1</v>
      </c>
      <c r="D25" s="22">
        <v>1</v>
      </c>
      <c r="E25" s="22"/>
      <c r="F25" s="22"/>
      <c r="G25" s="22"/>
      <c r="H25" s="22"/>
      <c r="I25" s="22"/>
      <c r="J25" s="18">
        <f t="shared" si="0"/>
        <v>100</v>
      </c>
    </row>
    <row r="26" spans="1:10" x14ac:dyDescent="0.25">
      <c r="A26" s="24">
        <v>43167</v>
      </c>
      <c r="B26" s="27" t="s">
        <v>38</v>
      </c>
      <c r="C26" s="26">
        <v>1</v>
      </c>
      <c r="D26" s="22"/>
      <c r="E26" s="22">
        <v>1</v>
      </c>
      <c r="F26" s="22"/>
      <c r="G26" s="22"/>
      <c r="H26" s="22"/>
      <c r="I26" s="22"/>
      <c r="J26" s="18">
        <f t="shared" si="0"/>
        <v>100</v>
      </c>
    </row>
    <row r="27" spans="1:10" x14ac:dyDescent="0.25">
      <c r="A27" s="24">
        <v>43172</v>
      </c>
      <c r="B27" s="27" t="s">
        <v>20</v>
      </c>
      <c r="C27" s="26">
        <v>2</v>
      </c>
      <c r="D27" s="22"/>
      <c r="E27" s="22"/>
      <c r="F27" s="22"/>
      <c r="G27" s="22">
        <v>1</v>
      </c>
      <c r="H27" s="22"/>
      <c r="I27" s="22"/>
      <c r="J27" s="18">
        <f t="shared" si="0"/>
        <v>200</v>
      </c>
    </row>
    <row r="28" spans="1:10" x14ac:dyDescent="0.25">
      <c r="A28" s="24">
        <v>43172</v>
      </c>
      <c r="B28" s="27" t="s">
        <v>39</v>
      </c>
      <c r="C28" s="26">
        <v>0.25</v>
      </c>
      <c r="D28" s="22">
        <v>1</v>
      </c>
      <c r="E28" s="22"/>
      <c r="F28" s="22"/>
      <c r="G28" s="22"/>
      <c r="H28" s="22"/>
      <c r="I28" s="22"/>
      <c r="J28" s="18">
        <f t="shared" si="0"/>
        <v>25</v>
      </c>
    </row>
    <row r="29" spans="1:10" x14ac:dyDescent="0.25">
      <c r="A29" s="24">
        <v>43173</v>
      </c>
      <c r="B29" s="27" t="s">
        <v>40</v>
      </c>
      <c r="C29" s="26">
        <v>1</v>
      </c>
      <c r="D29" s="22">
        <v>1</v>
      </c>
      <c r="E29" s="22"/>
      <c r="F29" s="22"/>
      <c r="G29" s="22"/>
      <c r="H29" s="22"/>
      <c r="I29" s="22"/>
      <c r="J29" s="18">
        <f t="shared" si="0"/>
        <v>100</v>
      </c>
    </row>
    <row r="30" spans="1:10" x14ac:dyDescent="0.25">
      <c r="A30" s="24">
        <v>43173</v>
      </c>
      <c r="B30" s="27" t="s">
        <v>41</v>
      </c>
      <c r="C30" s="26">
        <v>0.5</v>
      </c>
      <c r="D30" s="22"/>
      <c r="E30" s="22"/>
      <c r="F30" s="22"/>
      <c r="G30" s="22"/>
      <c r="H30" s="22"/>
      <c r="I30" s="22">
        <v>1</v>
      </c>
      <c r="J30" s="18">
        <f t="shared" si="0"/>
        <v>50</v>
      </c>
    </row>
    <row r="31" spans="1:10" ht="26.25" x14ac:dyDescent="0.25">
      <c r="A31" s="24">
        <v>43174</v>
      </c>
      <c r="B31" s="27" t="s">
        <v>42</v>
      </c>
      <c r="C31" s="26">
        <v>1</v>
      </c>
      <c r="D31" s="22">
        <v>1</v>
      </c>
      <c r="E31" s="22"/>
      <c r="F31" s="22"/>
      <c r="G31" s="22"/>
      <c r="H31" s="22"/>
      <c r="I31" s="22"/>
      <c r="J31" s="18">
        <f t="shared" si="0"/>
        <v>100</v>
      </c>
    </row>
    <row r="32" spans="1:10" x14ac:dyDescent="0.25">
      <c r="A32" s="24">
        <v>43176</v>
      </c>
      <c r="B32" s="27" t="s">
        <v>43</v>
      </c>
      <c r="C32" s="26">
        <v>0.5</v>
      </c>
      <c r="D32" s="22">
        <v>1</v>
      </c>
      <c r="E32" s="22"/>
      <c r="F32" s="22"/>
      <c r="G32" s="22"/>
      <c r="H32" s="22"/>
      <c r="I32" s="22"/>
      <c r="J32" s="18">
        <f t="shared" si="0"/>
        <v>50</v>
      </c>
    </row>
    <row r="33" spans="1:10" x14ac:dyDescent="0.25">
      <c r="A33" s="24">
        <v>43177</v>
      </c>
      <c r="B33" s="27" t="s">
        <v>44</v>
      </c>
      <c r="C33" s="26">
        <v>1</v>
      </c>
      <c r="D33" s="22">
        <v>1</v>
      </c>
      <c r="E33" s="22"/>
      <c r="F33" s="22"/>
      <c r="G33" s="22"/>
      <c r="H33" s="22"/>
      <c r="I33" s="22"/>
      <c r="J33" s="18">
        <f t="shared" si="0"/>
        <v>100</v>
      </c>
    </row>
    <row r="34" spans="1:10" x14ac:dyDescent="0.25">
      <c r="A34" s="24">
        <v>43179</v>
      </c>
      <c r="B34" s="27" t="s">
        <v>45</v>
      </c>
      <c r="C34" s="26">
        <v>1.5</v>
      </c>
      <c r="D34" s="22"/>
      <c r="E34" s="22"/>
      <c r="F34" s="22"/>
      <c r="G34" s="22"/>
      <c r="H34" s="22">
        <v>1</v>
      </c>
      <c r="I34" s="22"/>
      <c r="J34" s="18">
        <f t="shared" si="0"/>
        <v>150</v>
      </c>
    </row>
    <row r="35" spans="1:10" x14ac:dyDescent="0.25">
      <c r="A35" s="24">
        <v>43179</v>
      </c>
      <c r="B35" s="27" t="s">
        <v>46</v>
      </c>
      <c r="C35" s="26">
        <v>2.5</v>
      </c>
      <c r="D35" s="22"/>
      <c r="E35" s="22"/>
      <c r="F35" s="22"/>
      <c r="G35" s="22"/>
      <c r="H35" s="22">
        <v>1</v>
      </c>
      <c r="I35" s="22"/>
      <c r="J35" s="18">
        <f t="shared" ref="J35:J66" si="1">SUM(D35:I35)*100*C35</f>
        <v>250</v>
      </c>
    </row>
    <row r="36" spans="1:10" x14ac:dyDescent="0.25">
      <c r="A36" s="24">
        <v>43179</v>
      </c>
      <c r="B36" s="27" t="s">
        <v>47</v>
      </c>
      <c r="C36" s="26">
        <v>1</v>
      </c>
      <c r="D36" s="22"/>
      <c r="E36" s="22"/>
      <c r="F36" s="22"/>
      <c r="G36" s="22"/>
      <c r="H36" s="22"/>
      <c r="I36" s="22">
        <v>1</v>
      </c>
      <c r="J36" s="18">
        <f t="shared" si="1"/>
        <v>100</v>
      </c>
    </row>
    <row r="37" spans="1:10" x14ac:dyDescent="0.25">
      <c r="A37" s="24">
        <v>43180</v>
      </c>
      <c r="B37" s="27" t="s">
        <v>48</v>
      </c>
      <c r="C37" s="26">
        <v>1.5</v>
      </c>
      <c r="D37" s="22">
        <v>1</v>
      </c>
      <c r="E37" s="22"/>
      <c r="F37" s="22"/>
      <c r="G37" s="22"/>
      <c r="H37" s="22"/>
      <c r="I37" s="22"/>
      <c r="J37" s="18">
        <f t="shared" si="1"/>
        <v>150</v>
      </c>
    </row>
    <row r="38" spans="1:10" ht="26.25" x14ac:dyDescent="0.25">
      <c r="A38" s="24">
        <v>43180</v>
      </c>
      <c r="B38" s="27" t="s">
        <v>49</v>
      </c>
      <c r="C38" s="26">
        <v>1</v>
      </c>
      <c r="D38" s="22">
        <v>1</v>
      </c>
      <c r="E38" s="22"/>
      <c r="F38" s="22"/>
      <c r="G38" s="22"/>
      <c r="H38" s="22"/>
      <c r="I38" s="22"/>
      <c r="J38" s="18">
        <f t="shared" si="1"/>
        <v>100</v>
      </c>
    </row>
    <row r="39" spans="1:10" ht="26.25" x14ac:dyDescent="0.25">
      <c r="A39" s="24">
        <v>43180</v>
      </c>
      <c r="B39" s="27" t="s">
        <v>50</v>
      </c>
      <c r="C39" s="26">
        <v>3</v>
      </c>
      <c r="D39" s="22"/>
      <c r="E39" s="22">
        <v>1</v>
      </c>
      <c r="F39" s="22"/>
      <c r="G39" s="22"/>
      <c r="H39" s="22"/>
      <c r="I39" s="22"/>
      <c r="J39" s="18">
        <f t="shared" si="1"/>
        <v>300</v>
      </c>
    </row>
    <row r="40" spans="1:10" x14ac:dyDescent="0.25">
      <c r="A40" s="24">
        <v>43180</v>
      </c>
      <c r="B40" s="27" t="s">
        <v>51</v>
      </c>
      <c r="C40" s="26">
        <v>2</v>
      </c>
      <c r="D40" s="22"/>
      <c r="E40" s="22">
        <v>1</v>
      </c>
      <c r="F40" s="22"/>
      <c r="G40" s="22"/>
      <c r="H40" s="22"/>
      <c r="I40" s="22"/>
      <c r="J40" s="18">
        <f t="shared" si="1"/>
        <v>200</v>
      </c>
    </row>
    <row r="41" spans="1:10" x14ac:dyDescent="0.25">
      <c r="A41" s="24">
        <v>43180</v>
      </c>
      <c r="B41" s="27" t="s">
        <v>52</v>
      </c>
      <c r="C41" s="26">
        <v>1</v>
      </c>
      <c r="D41" s="22">
        <v>1</v>
      </c>
      <c r="E41" s="22"/>
      <c r="F41" s="22"/>
      <c r="G41" s="22"/>
      <c r="H41" s="22"/>
      <c r="I41" s="22"/>
      <c r="J41" s="18">
        <f t="shared" si="1"/>
        <v>100</v>
      </c>
    </row>
    <row r="42" spans="1:10" x14ac:dyDescent="0.25">
      <c r="A42" s="24">
        <v>43181</v>
      </c>
      <c r="B42" s="27" t="s">
        <v>53</v>
      </c>
      <c r="C42" s="26">
        <v>1</v>
      </c>
      <c r="D42" s="22">
        <v>1</v>
      </c>
      <c r="E42" s="22"/>
      <c r="F42" s="22"/>
      <c r="G42" s="22"/>
      <c r="H42" s="22"/>
      <c r="I42" s="22"/>
      <c r="J42" s="18">
        <f t="shared" si="1"/>
        <v>100</v>
      </c>
    </row>
    <row r="43" spans="1:10" x14ac:dyDescent="0.25">
      <c r="A43" s="24">
        <v>43183</v>
      </c>
      <c r="B43" s="27" t="s">
        <v>56</v>
      </c>
      <c r="C43" s="26">
        <v>3</v>
      </c>
      <c r="D43" s="22"/>
      <c r="E43" s="22"/>
      <c r="F43" s="22"/>
      <c r="G43" s="22"/>
      <c r="H43" s="22"/>
      <c r="I43" s="22">
        <v>1</v>
      </c>
      <c r="J43" s="18">
        <f t="shared" si="1"/>
        <v>300</v>
      </c>
    </row>
    <row r="44" spans="1:10" x14ac:dyDescent="0.25">
      <c r="A44" s="24">
        <v>43185</v>
      </c>
      <c r="B44" s="27" t="s">
        <v>57</v>
      </c>
      <c r="C44" s="26">
        <v>2</v>
      </c>
      <c r="D44" s="22">
        <v>1</v>
      </c>
      <c r="E44" s="22"/>
      <c r="F44" s="22"/>
      <c r="G44" s="22"/>
      <c r="H44" s="22"/>
      <c r="I44" s="22"/>
      <c r="J44" s="18">
        <f t="shared" si="1"/>
        <v>200</v>
      </c>
    </row>
    <row r="45" spans="1:10" ht="26.25" x14ac:dyDescent="0.25">
      <c r="A45" s="24">
        <v>43186</v>
      </c>
      <c r="B45" s="27" t="s">
        <v>58</v>
      </c>
      <c r="C45" s="22">
        <v>0.5</v>
      </c>
      <c r="D45" s="30"/>
      <c r="E45" s="31"/>
      <c r="F45" s="31"/>
      <c r="G45" s="31"/>
      <c r="H45" s="31"/>
      <c r="I45" s="31">
        <v>1</v>
      </c>
      <c r="J45" s="18">
        <f t="shared" si="1"/>
        <v>50</v>
      </c>
    </row>
    <row r="46" spans="1:10" ht="26.25" x14ac:dyDescent="0.25">
      <c r="A46" s="24">
        <v>43187</v>
      </c>
      <c r="B46" s="32" t="s">
        <v>59</v>
      </c>
      <c r="C46" s="22">
        <v>1</v>
      </c>
      <c r="D46" s="31">
        <v>1</v>
      </c>
      <c r="E46" s="31"/>
      <c r="F46" s="31"/>
      <c r="G46" s="31"/>
      <c r="H46" s="31"/>
      <c r="I46" s="31"/>
      <c r="J46" s="18">
        <f t="shared" si="1"/>
        <v>100</v>
      </c>
    </row>
    <row r="47" spans="1:10" x14ac:dyDescent="0.25">
      <c r="A47" s="24">
        <v>43192</v>
      </c>
      <c r="B47" s="27" t="s">
        <v>60</v>
      </c>
      <c r="C47" s="22">
        <v>1.5</v>
      </c>
      <c r="D47" s="31">
        <v>1</v>
      </c>
      <c r="E47" s="31"/>
      <c r="F47" s="31"/>
      <c r="G47" s="31"/>
      <c r="H47" s="31"/>
      <c r="I47" s="31"/>
      <c r="J47" s="18">
        <f t="shared" si="1"/>
        <v>150</v>
      </c>
    </row>
    <row r="48" spans="1:10" x14ac:dyDescent="0.25">
      <c r="A48" s="24">
        <v>43194</v>
      </c>
      <c r="B48" s="27" t="s">
        <v>61</v>
      </c>
      <c r="C48" s="22">
        <v>1</v>
      </c>
      <c r="D48" s="31">
        <v>1</v>
      </c>
      <c r="E48" s="31"/>
      <c r="F48" s="31"/>
      <c r="G48" s="31"/>
      <c r="H48" s="31"/>
      <c r="I48" s="31"/>
      <c r="J48" s="18">
        <f t="shared" si="1"/>
        <v>100</v>
      </c>
    </row>
    <row r="49" spans="1:10" x14ac:dyDescent="0.25">
      <c r="A49" s="24">
        <v>43196</v>
      </c>
      <c r="B49" s="27" t="s">
        <v>62</v>
      </c>
      <c r="C49" s="22">
        <v>0.5</v>
      </c>
      <c r="D49" s="31"/>
      <c r="E49" s="31"/>
      <c r="F49" s="31"/>
      <c r="G49" s="31">
        <v>1</v>
      </c>
      <c r="H49" s="31"/>
      <c r="I49" s="31"/>
      <c r="J49" s="18">
        <f t="shared" si="1"/>
        <v>50</v>
      </c>
    </row>
    <row r="50" spans="1:10" x14ac:dyDescent="0.25">
      <c r="A50" s="24">
        <v>43199</v>
      </c>
      <c r="B50" s="27" t="s">
        <v>63</v>
      </c>
      <c r="C50" s="22">
        <v>1</v>
      </c>
      <c r="D50" s="31"/>
      <c r="E50" s="31"/>
      <c r="F50" s="31"/>
      <c r="G50" s="31"/>
      <c r="H50" s="31"/>
      <c r="I50" s="31">
        <v>1</v>
      </c>
      <c r="J50" s="18">
        <f t="shared" si="1"/>
        <v>100</v>
      </c>
    </row>
    <row r="51" spans="1:10" ht="26.25" x14ac:dyDescent="0.25">
      <c r="A51" s="24">
        <v>43199</v>
      </c>
      <c r="B51" s="27" t="s">
        <v>64</v>
      </c>
      <c r="C51" s="22">
        <v>1.5</v>
      </c>
      <c r="D51" s="31"/>
      <c r="E51" s="31"/>
      <c r="F51" s="31"/>
      <c r="G51" s="31"/>
      <c r="H51" s="31"/>
      <c r="I51" s="31">
        <v>1</v>
      </c>
      <c r="J51" s="18">
        <f t="shared" si="1"/>
        <v>150</v>
      </c>
    </row>
    <row r="52" spans="1:10" ht="26.25" x14ac:dyDescent="0.25">
      <c r="A52" s="24">
        <v>43200</v>
      </c>
      <c r="B52" s="27" t="s">
        <v>65</v>
      </c>
      <c r="C52" s="22">
        <v>1</v>
      </c>
      <c r="D52" s="31">
        <v>1</v>
      </c>
      <c r="E52" s="31"/>
      <c r="F52" s="31"/>
      <c r="G52" s="31"/>
      <c r="H52" s="31"/>
      <c r="I52" s="31"/>
      <c r="J52" s="18">
        <f t="shared" si="1"/>
        <v>100</v>
      </c>
    </row>
    <row r="53" spans="1:10" x14ac:dyDescent="0.25">
      <c r="A53" s="24">
        <v>43200</v>
      </c>
      <c r="B53" s="27" t="s">
        <v>66</v>
      </c>
      <c r="C53" s="22">
        <v>1</v>
      </c>
      <c r="D53" s="31"/>
      <c r="E53" s="31"/>
      <c r="F53" s="31"/>
      <c r="G53" s="31"/>
      <c r="H53" s="31">
        <v>1</v>
      </c>
      <c r="I53" s="31"/>
      <c r="J53" s="18">
        <f t="shared" si="1"/>
        <v>100</v>
      </c>
    </row>
    <row r="54" spans="1:10" ht="26.25" x14ac:dyDescent="0.25">
      <c r="A54" s="24">
        <v>43201</v>
      </c>
      <c r="B54" s="27" t="s">
        <v>67</v>
      </c>
      <c r="C54" s="22">
        <v>1.5</v>
      </c>
      <c r="D54" s="31"/>
      <c r="E54" s="31"/>
      <c r="F54" s="31"/>
      <c r="G54" s="31"/>
      <c r="H54" s="31"/>
      <c r="I54" s="31">
        <v>1</v>
      </c>
      <c r="J54" s="18">
        <f t="shared" si="1"/>
        <v>150</v>
      </c>
    </row>
    <row r="55" spans="1:10" x14ac:dyDescent="0.25">
      <c r="A55" s="24">
        <v>43204</v>
      </c>
      <c r="B55" s="27" t="s">
        <v>68</v>
      </c>
      <c r="C55" s="22">
        <v>1</v>
      </c>
      <c r="D55" s="31"/>
      <c r="E55" s="31"/>
      <c r="F55" s="31"/>
      <c r="G55" s="31"/>
      <c r="H55" s="31"/>
      <c r="I55" s="31">
        <v>1</v>
      </c>
      <c r="J55" s="18">
        <f t="shared" si="1"/>
        <v>100</v>
      </c>
    </row>
    <row r="56" spans="1:10" x14ac:dyDescent="0.25">
      <c r="A56" s="24">
        <v>43206</v>
      </c>
      <c r="B56" s="27" t="s">
        <v>69</v>
      </c>
      <c r="C56" s="22">
        <v>0.5</v>
      </c>
      <c r="D56" s="31"/>
      <c r="E56" s="31"/>
      <c r="F56" s="31"/>
      <c r="G56" s="31"/>
      <c r="H56" s="31"/>
      <c r="I56" s="31">
        <v>1</v>
      </c>
      <c r="J56" s="18">
        <f t="shared" si="1"/>
        <v>50</v>
      </c>
    </row>
    <row r="57" spans="1:10" ht="26.25" x14ac:dyDescent="0.25">
      <c r="A57" s="24">
        <v>43206</v>
      </c>
      <c r="B57" s="27" t="s">
        <v>70</v>
      </c>
      <c r="C57" s="22">
        <v>0.5</v>
      </c>
      <c r="D57" s="31"/>
      <c r="E57" s="31"/>
      <c r="F57" s="31"/>
      <c r="G57" s="31"/>
      <c r="H57" s="31"/>
      <c r="I57" s="31">
        <v>1</v>
      </c>
      <c r="J57" s="18">
        <f t="shared" si="1"/>
        <v>50</v>
      </c>
    </row>
    <row r="58" spans="1:10" ht="26.25" x14ac:dyDescent="0.25">
      <c r="A58" s="24">
        <v>43206</v>
      </c>
      <c r="B58" s="27" t="s">
        <v>71</v>
      </c>
      <c r="C58" s="22">
        <v>1</v>
      </c>
      <c r="D58" s="31"/>
      <c r="E58" s="31"/>
      <c r="F58" s="31"/>
      <c r="G58" s="31"/>
      <c r="H58" s="31"/>
      <c r="I58" s="31">
        <v>1</v>
      </c>
      <c r="J58" s="18">
        <f t="shared" si="1"/>
        <v>100</v>
      </c>
    </row>
    <row r="59" spans="1:10" ht="26.25" x14ac:dyDescent="0.25">
      <c r="A59" s="24">
        <v>43207</v>
      </c>
      <c r="B59" s="27" t="s">
        <v>72</v>
      </c>
      <c r="C59" s="22">
        <v>0.75</v>
      </c>
      <c r="D59" s="31"/>
      <c r="E59" s="31"/>
      <c r="F59" s="31"/>
      <c r="G59" s="31"/>
      <c r="H59" s="31"/>
      <c r="I59" s="31">
        <v>1</v>
      </c>
      <c r="J59" s="18">
        <f t="shared" si="1"/>
        <v>75</v>
      </c>
    </row>
    <row r="60" spans="1:10" x14ac:dyDescent="0.25">
      <c r="A60" s="24">
        <v>43207</v>
      </c>
      <c r="B60" s="27" t="s">
        <v>73</v>
      </c>
      <c r="C60" s="22">
        <v>2</v>
      </c>
      <c r="D60" s="31"/>
      <c r="E60" s="31"/>
      <c r="F60" s="31"/>
      <c r="G60" s="31">
        <v>1</v>
      </c>
      <c r="H60" s="31"/>
      <c r="I60" s="31"/>
      <c r="J60" s="18">
        <f t="shared" si="1"/>
        <v>200</v>
      </c>
    </row>
    <row r="61" spans="1:10" x14ac:dyDescent="0.25">
      <c r="A61" s="24">
        <v>43207</v>
      </c>
      <c r="B61" s="27" t="s">
        <v>74</v>
      </c>
      <c r="C61" s="22" t="s">
        <v>75</v>
      </c>
      <c r="D61" s="31"/>
      <c r="E61" s="31"/>
      <c r="F61" s="31"/>
      <c r="G61" s="31"/>
      <c r="H61" s="31">
        <v>1</v>
      </c>
      <c r="I61" s="31"/>
      <c r="J61" s="18">
        <f t="shared" si="1"/>
        <v>100</v>
      </c>
    </row>
    <row r="62" spans="1:10" x14ac:dyDescent="0.25">
      <c r="A62" s="24">
        <v>43207</v>
      </c>
      <c r="B62" s="27" t="s">
        <v>76</v>
      </c>
      <c r="C62" s="22">
        <v>2</v>
      </c>
      <c r="D62" s="31"/>
      <c r="E62" s="31"/>
      <c r="F62" s="31">
        <v>1</v>
      </c>
      <c r="G62" s="31"/>
      <c r="H62" s="31"/>
      <c r="I62" s="31"/>
      <c r="J62" s="18">
        <f t="shared" si="1"/>
        <v>200</v>
      </c>
    </row>
    <row r="63" spans="1:10" x14ac:dyDescent="0.25">
      <c r="A63" s="24">
        <v>43207</v>
      </c>
      <c r="B63" s="27" t="s">
        <v>77</v>
      </c>
      <c r="C63" s="22" t="s">
        <v>78</v>
      </c>
      <c r="D63" s="31"/>
      <c r="E63" s="31"/>
      <c r="F63" s="31">
        <v>1</v>
      </c>
      <c r="G63" s="31"/>
      <c r="H63" s="31"/>
      <c r="I63" s="31"/>
      <c r="J63" s="18">
        <f t="shared" si="1"/>
        <v>200</v>
      </c>
    </row>
    <row r="64" spans="1:10" x14ac:dyDescent="0.25">
      <c r="A64" s="24">
        <v>43207</v>
      </c>
      <c r="B64" s="27" t="s">
        <v>79</v>
      </c>
      <c r="C64" s="22">
        <v>2</v>
      </c>
      <c r="D64" s="31"/>
      <c r="E64" s="31"/>
      <c r="F64" s="31"/>
      <c r="G64" s="31"/>
      <c r="H64" s="31"/>
      <c r="I64" s="31">
        <v>1</v>
      </c>
      <c r="J64" s="18">
        <f t="shared" si="1"/>
        <v>200</v>
      </c>
    </row>
    <row r="65" spans="1:10" x14ac:dyDescent="0.25">
      <c r="A65" s="24">
        <v>43208</v>
      </c>
      <c r="B65" s="27" t="s">
        <v>80</v>
      </c>
      <c r="C65" s="22">
        <v>1</v>
      </c>
      <c r="D65" s="31"/>
      <c r="E65" s="31"/>
      <c r="F65" s="31"/>
      <c r="G65" s="31"/>
      <c r="H65" s="31"/>
      <c r="I65" s="31">
        <v>1</v>
      </c>
      <c r="J65" s="18">
        <f t="shared" si="1"/>
        <v>100</v>
      </c>
    </row>
    <row r="66" spans="1:10" x14ac:dyDescent="0.25">
      <c r="A66" s="24">
        <v>43208</v>
      </c>
      <c r="B66" s="27" t="s">
        <v>81</v>
      </c>
      <c r="C66" s="22">
        <v>1.5</v>
      </c>
      <c r="D66" s="31"/>
      <c r="E66" s="31"/>
      <c r="F66" s="31"/>
      <c r="G66" s="31"/>
      <c r="H66" s="31"/>
      <c r="I66" s="31">
        <v>1</v>
      </c>
      <c r="J66" s="18">
        <f t="shared" si="1"/>
        <v>150</v>
      </c>
    </row>
    <row r="67" spans="1:10" ht="26.25" x14ac:dyDescent="0.25">
      <c r="A67" s="24">
        <v>43208</v>
      </c>
      <c r="B67" s="27" t="s">
        <v>82</v>
      </c>
      <c r="C67" s="22">
        <v>0.25</v>
      </c>
      <c r="D67" s="31"/>
      <c r="E67" s="31"/>
      <c r="F67" s="31"/>
      <c r="G67" s="31"/>
      <c r="H67" s="31"/>
      <c r="I67" s="31">
        <v>1</v>
      </c>
      <c r="J67" s="18">
        <f t="shared" ref="J67:J81" si="2">SUM(D67:I67)*100*C67</f>
        <v>25</v>
      </c>
    </row>
    <row r="68" spans="1:10" x14ac:dyDescent="0.25">
      <c r="A68" s="24">
        <v>43208</v>
      </c>
      <c r="B68" s="27" t="s">
        <v>85</v>
      </c>
      <c r="C68" s="22" t="s">
        <v>86</v>
      </c>
      <c r="D68" s="31">
        <v>1</v>
      </c>
      <c r="E68" s="31"/>
      <c r="F68" s="31"/>
      <c r="G68" s="31"/>
      <c r="H68" s="31"/>
      <c r="I68" s="31"/>
      <c r="J68" s="18">
        <f t="shared" si="2"/>
        <v>150</v>
      </c>
    </row>
    <row r="69" spans="1:10" x14ac:dyDescent="0.25">
      <c r="A69" s="24"/>
      <c r="B69" s="27"/>
      <c r="C69" s="22"/>
      <c r="D69" s="31"/>
      <c r="E69" s="31"/>
      <c r="F69" s="31"/>
      <c r="G69" s="31"/>
      <c r="H69" s="31"/>
      <c r="I69" s="31"/>
      <c r="J69" s="18">
        <f t="shared" si="2"/>
        <v>0</v>
      </c>
    </row>
    <row r="70" spans="1:10" x14ac:dyDescent="0.25">
      <c r="A70" s="24"/>
      <c r="B70" s="27"/>
      <c r="C70" s="22"/>
      <c r="D70" s="31"/>
      <c r="E70" s="31"/>
      <c r="F70" s="31"/>
      <c r="G70" s="31"/>
      <c r="H70" s="31"/>
      <c r="I70" s="31"/>
      <c r="J70" s="18">
        <f t="shared" si="2"/>
        <v>0</v>
      </c>
    </row>
    <row r="71" spans="1:10" x14ac:dyDescent="0.25">
      <c r="A71" s="24"/>
      <c r="B71" s="27"/>
      <c r="C71" s="22"/>
      <c r="D71" s="31"/>
      <c r="E71" s="31"/>
      <c r="F71" s="31"/>
      <c r="G71" s="31"/>
      <c r="H71" s="31"/>
      <c r="I71" s="31"/>
      <c r="J71" s="18">
        <f t="shared" si="2"/>
        <v>0</v>
      </c>
    </row>
    <row r="72" spans="1:10" x14ac:dyDescent="0.25">
      <c r="A72" s="24"/>
      <c r="B72" s="27"/>
      <c r="C72" s="22"/>
      <c r="D72" s="31"/>
      <c r="E72" s="31"/>
      <c r="F72" s="31"/>
      <c r="G72" s="31"/>
      <c r="H72" s="31"/>
      <c r="I72" s="31"/>
      <c r="J72" s="18">
        <f t="shared" si="2"/>
        <v>0</v>
      </c>
    </row>
    <row r="73" spans="1:10" x14ac:dyDescent="0.25">
      <c r="A73" s="24"/>
      <c r="B73" s="27"/>
      <c r="C73" s="22"/>
      <c r="D73" s="31"/>
      <c r="E73" s="31"/>
      <c r="F73" s="31"/>
      <c r="G73" s="31"/>
      <c r="H73" s="31"/>
      <c r="I73" s="31"/>
      <c r="J73" s="18">
        <f t="shared" si="2"/>
        <v>0</v>
      </c>
    </row>
    <row r="74" spans="1:10" x14ac:dyDescent="0.25">
      <c r="A74" s="24"/>
      <c r="B74" s="27"/>
      <c r="C74" s="22"/>
      <c r="D74" s="31"/>
      <c r="E74" s="31"/>
      <c r="F74" s="31"/>
      <c r="G74" s="31"/>
      <c r="H74" s="31"/>
      <c r="I74" s="31"/>
      <c r="J74" s="18">
        <f t="shared" si="2"/>
        <v>0</v>
      </c>
    </row>
    <row r="75" spans="1:10" x14ac:dyDescent="0.25">
      <c r="A75" s="24"/>
      <c r="B75" s="27"/>
      <c r="C75" s="22"/>
      <c r="D75" s="31"/>
      <c r="E75" s="31"/>
      <c r="F75" s="31"/>
      <c r="G75" s="31"/>
      <c r="H75" s="31"/>
      <c r="I75" s="31"/>
      <c r="J75" s="18">
        <f t="shared" si="2"/>
        <v>0</v>
      </c>
    </row>
    <row r="76" spans="1:10" x14ac:dyDescent="0.25">
      <c r="A76" s="24"/>
      <c r="B76" s="27"/>
      <c r="C76" s="22"/>
      <c r="D76" s="31"/>
      <c r="E76" s="31"/>
      <c r="F76" s="31"/>
      <c r="G76" s="31"/>
      <c r="H76" s="31"/>
      <c r="I76" s="31"/>
      <c r="J76" s="18">
        <f t="shared" si="2"/>
        <v>0</v>
      </c>
    </row>
    <row r="77" spans="1:10" x14ac:dyDescent="0.25">
      <c r="A77" s="24"/>
      <c r="B77" s="27"/>
      <c r="C77" s="22"/>
      <c r="D77" s="31"/>
      <c r="E77" s="31"/>
      <c r="F77" s="31"/>
      <c r="G77" s="31"/>
      <c r="H77" s="31"/>
      <c r="I77" s="31"/>
      <c r="J77" s="18">
        <f t="shared" si="2"/>
        <v>0</v>
      </c>
    </row>
    <row r="78" spans="1:10" x14ac:dyDescent="0.25">
      <c r="A78" s="24"/>
      <c r="B78" s="27"/>
      <c r="C78" s="22"/>
      <c r="D78" s="31"/>
      <c r="E78" s="31"/>
      <c r="F78" s="31"/>
      <c r="G78" s="31"/>
      <c r="H78" s="31"/>
      <c r="I78" s="31"/>
      <c r="J78" s="18">
        <f t="shared" si="2"/>
        <v>0</v>
      </c>
    </row>
    <row r="79" spans="1:10" x14ac:dyDescent="0.25">
      <c r="A79" s="24"/>
      <c r="B79" s="27"/>
      <c r="C79" s="22"/>
      <c r="D79" s="31"/>
      <c r="E79" s="31"/>
      <c r="F79" s="31"/>
      <c r="G79" s="31"/>
      <c r="H79" s="31"/>
      <c r="I79" s="31"/>
      <c r="J79" s="18">
        <f t="shared" si="2"/>
        <v>0</v>
      </c>
    </row>
    <row r="80" spans="1:10" x14ac:dyDescent="0.25">
      <c r="A80" s="24"/>
      <c r="B80" s="27"/>
      <c r="C80" s="22"/>
      <c r="D80" s="31"/>
      <c r="E80" s="31"/>
      <c r="F80" s="31"/>
      <c r="G80" s="31"/>
      <c r="H80" s="31"/>
      <c r="I80" s="31"/>
      <c r="J80" s="18">
        <f t="shared" si="2"/>
        <v>0</v>
      </c>
    </row>
    <row r="81" spans="1:14" x14ac:dyDescent="0.25">
      <c r="A81" s="24"/>
      <c r="B81" s="27"/>
      <c r="C81" s="22"/>
      <c r="D81" s="31"/>
      <c r="E81" s="31"/>
      <c r="F81" s="31"/>
      <c r="G81" s="31"/>
      <c r="H81" s="31"/>
      <c r="I81" s="31"/>
      <c r="J81" s="18">
        <f t="shared" si="2"/>
        <v>0</v>
      </c>
    </row>
    <row r="82" spans="1:14" x14ac:dyDescent="0.25">
      <c r="B82" s="119"/>
      <c r="D82" s="31"/>
      <c r="E82" s="31"/>
      <c r="F82" s="31"/>
      <c r="G82" s="31"/>
      <c r="H82" s="31"/>
      <c r="I82" s="31"/>
      <c r="J82" s="18">
        <f t="shared" ref="J82:J125" si="3">SUM(D82:I82)*100*C82</f>
        <v>0</v>
      </c>
    </row>
    <row r="83" spans="1:14" x14ac:dyDescent="0.25">
      <c r="B83" s="119"/>
      <c r="D83" s="31"/>
      <c r="E83" s="31"/>
      <c r="F83" s="31"/>
      <c r="G83" s="31"/>
      <c r="H83" s="31"/>
      <c r="I83" s="31"/>
      <c r="J83" s="18">
        <f t="shared" si="3"/>
        <v>0</v>
      </c>
    </row>
    <row r="84" spans="1:14" x14ac:dyDescent="0.25">
      <c r="B84" s="119"/>
      <c r="D84" s="31"/>
      <c r="E84" s="31"/>
      <c r="F84" s="31"/>
      <c r="G84" s="31"/>
      <c r="H84" s="31"/>
      <c r="I84" s="31"/>
      <c r="J84" s="18">
        <f t="shared" si="3"/>
        <v>0</v>
      </c>
    </row>
    <row r="85" spans="1:14" x14ac:dyDescent="0.25">
      <c r="B85" s="119"/>
      <c r="D85" s="31"/>
      <c r="E85" s="31"/>
      <c r="F85" s="31"/>
      <c r="G85" s="31"/>
      <c r="H85" s="31"/>
      <c r="I85" s="31"/>
      <c r="J85" s="18">
        <f t="shared" si="3"/>
        <v>0</v>
      </c>
    </row>
    <row r="86" spans="1:14" x14ac:dyDescent="0.25">
      <c r="B86" s="119"/>
      <c r="D86" s="31"/>
      <c r="E86" s="31"/>
      <c r="F86" s="31"/>
      <c r="G86" s="31"/>
      <c r="H86" s="31"/>
      <c r="I86" s="31"/>
      <c r="J86" s="18">
        <f t="shared" si="3"/>
        <v>0</v>
      </c>
      <c r="N86" t="s">
        <v>108</v>
      </c>
    </row>
    <row r="87" spans="1:14" x14ac:dyDescent="0.25">
      <c r="B87" s="119"/>
      <c r="D87" s="31"/>
      <c r="E87" s="31"/>
      <c r="F87" s="31"/>
      <c r="G87" s="31"/>
      <c r="H87" s="31"/>
      <c r="I87" s="31"/>
      <c r="J87" s="18">
        <f t="shared" si="3"/>
        <v>0</v>
      </c>
    </row>
    <row r="88" spans="1:14" x14ac:dyDescent="0.25">
      <c r="B88" s="119"/>
      <c r="D88" s="31"/>
      <c r="E88" s="31"/>
      <c r="F88" s="31"/>
      <c r="G88" s="31"/>
      <c r="H88" s="31"/>
      <c r="I88" s="31"/>
      <c r="J88" s="18">
        <f t="shared" si="3"/>
        <v>0</v>
      </c>
    </row>
    <row r="89" spans="1:14" x14ac:dyDescent="0.25">
      <c r="B89" s="119"/>
      <c r="D89" s="31"/>
      <c r="E89" s="31"/>
      <c r="F89" s="31"/>
      <c r="G89" s="31"/>
      <c r="H89" s="31"/>
      <c r="I89" s="31"/>
      <c r="J89" s="18">
        <f t="shared" si="3"/>
        <v>0</v>
      </c>
    </row>
    <row r="90" spans="1:14" x14ac:dyDescent="0.25">
      <c r="B90" s="119"/>
      <c r="D90" s="31"/>
      <c r="E90" s="31"/>
      <c r="F90" s="31"/>
      <c r="G90" s="31"/>
      <c r="H90" s="31"/>
      <c r="I90" s="31"/>
      <c r="J90" s="18">
        <f t="shared" si="3"/>
        <v>0</v>
      </c>
    </row>
    <row r="91" spans="1:14" x14ac:dyDescent="0.25">
      <c r="B91" s="119"/>
      <c r="D91" s="31"/>
      <c r="E91" s="31"/>
      <c r="F91" s="31"/>
      <c r="G91" s="31"/>
      <c r="H91" s="31"/>
      <c r="I91" s="31"/>
      <c r="J91" s="18">
        <f t="shared" si="3"/>
        <v>0</v>
      </c>
    </row>
    <row r="92" spans="1:14" x14ac:dyDescent="0.25">
      <c r="B92" s="119"/>
      <c r="D92" s="31"/>
      <c r="E92" s="31"/>
      <c r="F92" s="31"/>
      <c r="G92" s="31"/>
      <c r="H92" s="31"/>
      <c r="I92" s="31"/>
      <c r="J92" s="18">
        <f t="shared" si="3"/>
        <v>0</v>
      </c>
    </row>
    <row r="93" spans="1:14" x14ac:dyDescent="0.25">
      <c r="B93" s="119"/>
      <c r="D93" s="31"/>
      <c r="E93" s="31"/>
      <c r="F93" s="31"/>
      <c r="G93" s="31"/>
      <c r="H93" s="31"/>
      <c r="I93" s="31"/>
      <c r="J93" s="18">
        <f t="shared" si="3"/>
        <v>0</v>
      </c>
    </row>
    <row r="94" spans="1:14" x14ac:dyDescent="0.25">
      <c r="B94" s="119"/>
      <c r="D94" s="31"/>
      <c r="E94" s="31"/>
      <c r="F94" s="31"/>
      <c r="G94" s="31"/>
      <c r="H94" s="31"/>
      <c r="I94" s="31"/>
      <c r="J94" s="18">
        <f t="shared" si="3"/>
        <v>0</v>
      </c>
    </row>
    <row r="95" spans="1:14" x14ac:dyDescent="0.25">
      <c r="B95" s="119"/>
      <c r="D95" s="31"/>
      <c r="E95" s="31"/>
      <c r="F95" s="31"/>
      <c r="G95" s="31"/>
      <c r="H95" s="31"/>
      <c r="I95" s="31"/>
      <c r="J95" s="18">
        <f t="shared" si="3"/>
        <v>0</v>
      </c>
    </row>
    <row r="96" spans="1:14" x14ac:dyDescent="0.25">
      <c r="B96" s="119"/>
      <c r="D96" s="31"/>
      <c r="E96" s="31"/>
      <c r="F96" s="31"/>
      <c r="G96" s="31"/>
      <c r="H96" s="31"/>
      <c r="I96" s="31"/>
      <c r="J96" s="18">
        <f t="shared" si="3"/>
        <v>0</v>
      </c>
    </row>
    <row r="97" spans="2:10" x14ac:dyDescent="0.25">
      <c r="B97" s="119"/>
      <c r="D97" s="31"/>
      <c r="E97" s="31"/>
      <c r="F97" s="31"/>
      <c r="G97" s="31"/>
      <c r="H97" s="31"/>
      <c r="I97" s="31"/>
      <c r="J97" s="18">
        <f t="shared" si="3"/>
        <v>0</v>
      </c>
    </row>
    <row r="98" spans="2:10" x14ac:dyDescent="0.25">
      <c r="B98" s="119"/>
      <c r="D98" s="31"/>
      <c r="E98" s="31"/>
      <c r="F98" s="31"/>
      <c r="G98" s="31"/>
      <c r="H98" s="31"/>
      <c r="I98" s="31"/>
      <c r="J98" s="18">
        <f t="shared" si="3"/>
        <v>0</v>
      </c>
    </row>
    <row r="99" spans="2:10" x14ac:dyDescent="0.25">
      <c r="B99" s="119"/>
      <c r="D99" s="31"/>
      <c r="E99" s="31"/>
      <c r="F99" s="31"/>
      <c r="G99" s="31"/>
      <c r="H99" s="31"/>
      <c r="I99" s="31"/>
      <c r="J99" s="18">
        <f t="shared" si="3"/>
        <v>0</v>
      </c>
    </row>
    <row r="100" spans="2:10" x14ac:dyDescent="0.25">
      <c r="B100" s="119"/>
      <c r="D100" s="31"/>
      <c r="E100" s="31"/>
      <c r="F100" s="31"/>
      <c r="G100" s="31"/>
      <c r="H100" s="31"/>
      <c r="I100" s="31"/>
      <c r="J100" s="18">
        <f t="shared" si="3"/>
        <v>0</v>
      </c>
    </row>
    <row r="101" spans="2:10" x14ac:dyDescent="0.25">
      <c r="B101" s="119"/>
      <c r="D101" s="31"/>
      <c r="E101" s="31"/>
      <c r="F101" s="31"/>
      <c r="G101" s="31"/>
      <c r="H101" s="31"/>
      <c r="I101" s="31"/>
      <c r="J101" s="18">
        <f t="shared" si="3"/>
        <v>0</v>
      </c>
    </row>
    <row r="102" spans="2:10" x14ac:dyDescent="0.25">
      <c r="B102" s="119"/>
      <c r="D102" s="31"/>
      <c r="E102" s="31"/>
      <c r="F102" s="31"/>
      <c r="G102" s="31"/>
      <c r="H102" s="31"/>
      <c r="I102" s="31"/>
      <c r="J102" s="18">
        <f t="shared" si="3"/>
        <v>0</v>
      </c>
    </row>
    <row r="103" spans="2:10" x14ac:dyDescent="0.25">
      <c r="B103" s="119"/>
      <c r="D103" s="31"/>
      <c r="E103" s="31"/>
      <c r="F103" s="31"/>
      <c r="G103" s="31"/>
      <c r="H103" s="31"/>
      <c r="I103" s="31"/>
      <c r="J103" s="18">
        <f t="shared" si="3"/>
        <v>0</v>
      </c>
    </row>
    <row r="104" spans="2:10" x14ac:dyDescent="0.25">
      <c r="B104" s="119"/>
      <c r="D104" s="31"/>
      <c r="E104" s="31"/>
      <c r="F104" s="31"/>
      <c r="G104" s="31"/>
      <c r="H104" s="31"/>
      <c r="I104" s="31"/>
      <c r="J104" s="18">
        <f t="shared" si="3"/>
        <v>0</v>
      </c>
    </row>
    <row r="105" spans="2:10" x14ac:dyDescent="0.25">
      <c r="B105" s="119"/>
      <c r="D105" s="31"/>
      <c r="E105" s="31"/>
      <c r="F105" s="31"/>
      <c r="G105" s="31"/>
      <c r="H105" s="31"/>
      <c r="I105" s="31"/>
      <c r="J105" s="18">
        <f t="shared" si="3"/>
        <v>0</v>
      </c>
    </row>
    <row r="106" spans="2:10" x14ac:dyDescent="0.25">
      <c r="B106" s="119"/>
      <c r="D106" s="31"/>
      <c r="E106" s="31"/>
      <c r="F106" s="31"/>
      <c r="G106" s="31"/>
      <c r="H106" s="31"/>
      <c r="I106" s="31"/>
      <c r="J106" s="18">
        <f t="shared" si="3"/>
        <v>0</v>
      </c>
    </row>
    <row r="107" spans="2:10" x14ac:dyDescent="0.25">
      <c r="B107" s="119"/>
      <c r="D107" s="31"/>
      <c r="E107" s="31"/>
      <c r="F107" s="31"/>
      <c r="G107" s="31"/>
      <c r="H107" s="31"/>
      <c r="I107" s="31"/>
      <c r="J107" s="18">
        <f t="shared" si="3"/>
        <v>0</v>
      </c>
    </row>
    <row r="108" spans="2:10" x14ac:dyDescent="0.25">
      <c r="B108" s="119"/>
      <c r="D108" s="31"/>
      <c r="E108" s="31"/>
      <c r="F108" s="31"/>
      <c r="G108" s="31"/>
      <c r="H108" s="31"/>
      <c r="I108" s="31"/>
      <c r="J108" s="18">
        <f t="shared" si="3"/>
        <v>0</v>
      </c>
    </row>
    <row r="109" spans="2:10" x14ac:dyDescent="0.25">
      <c r="B109" s="119"/>
      <c r="D109" s="31"/>
      <c r="E109" s="31"/>
      <c r="F109" s="31"/>
      <c r="G109" s="31"/>
      <c r="H109" s="31"/>
      <c r="I109" s="31"/>
      <c r="J109" s="18">
        <f t="shared" si="3"/>
        <v>0</v>
      </c>
    </row>
    <row r="110" spans="2:10" x14ac:dyDescent="0.25">
      <c r="B110" s="119"/>
      <c r="D110" s="31"/>
      <c r="E110" s="31"/>
      <c r="F110" s="31"/>
      <c r="G110" s="31"/>
      <c r="H110" s="31"/>
      <c r="I110" s="31"/>
      <c r="J110" s="18">
        <f t="shared" si="3"/>
        <v>0</v>
      </c>
    </row>
    <row r="111" spans="2:10" x14ac:dyDescent="0.25">
      <c r="B111" s="119"/>
      <c r="D111" s="31"/>
      <c r="E111" s="31"/>
      <c r="F111" s="31"/>
      <c r="G111" s="31"/>
      <c r="H111" s="31"/>
      <c r="I111" s="31"/>
      <c r="J111" s="18">
        <f t="shared" si="3"/>
        <v>0</v>
      </c>
    </row>
    <row r="112" spans="2:10" x14ac:dyDescent="0.25">
      <c r="B112" s="119"/>
      <c r="D112" s="31"/>
      <c r="E112" s="31"/>
      <c r="F112" s="31"/>
      <c r="G112" s="31"/>
      <c r="H112" s="31"/>
      <c r="I112" s="31"/>
      <c r="J112" s="18">
        <f t="shared" si="3"/>
        <v>0</v>
      </c>
    </row>
    <row r="113" spans="1:10" x14ac:dyDescent="0.25">
      <c r="B113" s="119"/>
      <c r="D113" s="31"/>
      <c r="E113" s="31"/>
      <c r="F113" s="31"/>
      <c r="G113" s="31"/>
      <c r="H113" s="31"/>
      <c r="I113" s="31"/>
      <c r="J113" s="18">
        <f t="shared" si="3"/>
        <v>0</v>
      </c>
    </row>
    <row r="114" spans="1:10" x14ac:dyDescent="0.25">
      <c r="B114" s="119"/>
      <c r="D114" s="31"/>
      <c r="E114" s="31"/>
      <c r="F114" s="31"/>
      <c r="G114" s="31"/>
      <c r="H114" s="31"/>
      <c r="I114" s="31"/>
      <c r="J114" s="18">
        <f t="shared" si="3"/>
        <v>0</v>
      </c>
    </row>
    <row r="115" spans="1:10" x14ac:dyDescent="0.25">
      <c r="B115" s="119"/>
      <c r="D115" s="31"/>
      <c r="E115" s="31"/>
      <c r="F115" s="31"/>
      <c r="G115" s="31"/>
      <c r="H115" s="31"/>
      <c r="I115" s="31"/>
      <c r="J115" s="18">
        <f t="shared" si="3"/>
        <v>0</v>
      </c>
    </row>
    <row r="116" spans="1:10" x14ac:dyDescent="0.25">
      <c r="B116" s="119"/>
      <c r="D116" s="31"/>
      <c r="E116" s="31"/>
      <c r="F116" s="31"/>
      <c r="G116" s="31"/>
      <c r="H116" s="31"/>
      <c r="I116" s="31"/>
      <c r="J116" s="18">
        <f t="shared" si="3"/>
        <v>0</v>
      </c>
    </row>
    <row r="117" spans="1:10" x14ac:dyDescent="0.25">
      <c r="B117" s="119"/>
      <c r="D117" s="31"/>
      <c r="E117" s="31"/>
      <c r="F117" s="31"/>
      <c r="G117" s="31"/>
      <c r="H117" s="31"/>
      <c r="I117" s="31"/>
      <c r="J117" s="18">
        <f t="shared" si="3"/>
        <v>0</v>
      </c>
    </row>
    <row r="118" spans="1:10" x14ac:dyDescent="0.25">
      <c r="B118" s="119"/>
      <c r="D118" s="31"/>
      <c r="E118" s="31"/>
      <c r="F118" s="31"/>
      <c r="G118" s="31"/>
      <c r="H118" s="31"/>
      <c r="I118" s="31"/>
      <c r="J118" s="18">
        <f t="shared" si="3"/>
        <v>0</v>
      </c>
    </row>
    <row r="119" spans="1:10" x14ac:dyDescent="0.25">
      <c r="B119" s="119"/>
      <c r="D119" s="31"/>
      <c r="E119" s="31"/>
      <c r="F119" s="31"/>
      <c r="G119" s="31"/>
      <c r="H119" s="31"/>
      <c r="I119" s="31"/>
      <c r="J119" s="18">
        <f t="shared" si="3"/>
        <v>0</v>
      </c>
    </row>
    <row r="120" spans="1:10" x14ac:dyDescent="0.25">
      <c r="B120" s="119"/>
      <c r="D120" s="31"/>
      <c r="E120" s="31"/>
      <c r="F120" s="31"/>
      <c r="G120" s="31"/>
      <c r="H120" s="31"/>
      <c r="I120" s="31"/>
      <c r="J120" s="18">
        <f t="shared" si="3"/>
        <v>0</v>
      </c>
    </row>
    <row r="121" spans="1:10" x14ac:dyDescent="0.25">
      <c r="B121" s="119"/>
      <c r="D121" s="31"/>
      <c r="E121" s="31"/>
      <c r="F121" s="31"/>
      <c r="G121" s="31"/>
      <c r="H121" s="31"/>
      <c r="I121" s="31"/>
      <c r="J121" s="18">
        <f t="shared" si="3"/>
        <v>0</v>
      </c>
    </row>
    <row r="122" spans="1:10" x14ac:dyDescent="0.25">
      <c r="B122" s="119"/>
      <c r="D122" s="31"/>
      <c r="E122" s="31"/>
      <c r="F122" s="31"/>
      <c r="G122" s="31"/>
      <c r="H122" s="31"/>
      <c r="I122" s="31"/>
      <c r="J122" s="18">
        <f t="shared" si="3"/>
        <v>0</v>
      </c>
    </row>
    <row r="123" spans="1:10" x14ac:dyDescent="0.25">
      <c r="B123" s="119"/>
      <c r="D123" s="31"/>
      <c r="E123" s="31"/>
      <c r="F123" s="31"/>
      <c r="G123" s="31"/>
      <c r="H123" s="31"/>
      <c r="I123" s="31"/>
      <c r="J123" s="18">
        <f t="shared" si="3"/>
        <v>0</v>
      </c>
    </row>
    <row r="124" spans="1:10" x14ac:dyDescent="0.25">
      <c r="B124" s="119"/>
      <c r="D124" s="31"/>
      <c r="E124" s="31"/>
      <c r="F124" s="31"/>
      <c r="G124" s="31"/>
      <c r="H124" s="31"/>
      <c r="I124" s="31"/>
      <c r="J124" s="18">
        <f t="shared" si="3"/>
        <v>0</v>
      </c>
    </row>
    <row r="125" spans="1:10" x14ac:dyDescent="0.25">
      <c r="B125" s="119"/>
      <c r="D125" s="31"/>
      <c r="E125" s="31"/>
      <c r="F125" s="31"/>
      <c r="G125" s="31"/>
      <c r="H125" s="31"/>
      <c r="I125" s="31"/>
      <c r="J125" s="18">
        <f t="shared" si="3"/>
        <v>0</v>
      </c>
    </row>
    <row r="126" spans="1:10" x14ac:dyDescent="0.25">
      <c r="A126" s="24"/>
      <c r="B126" s="27"/>
      <c r="C126" s="22"/>
      <c r="D126" s="31"/>
      <c r="E126" s="31"/>
      <c r="F126" s="31"/>
      <c r="G126" s="31"/>
      <c r="H126" s="31"/>
      <c r="I126" s="31"/>
      <c r="J126" s="18">
        <f>SUM(D126:I126)*100*C126</f>
        <v>0</v>
      </c>
    </row>
    <row r="127" spans="1:10" x14ac:dyDescent="0.25">
      <c r="A127" s="33"/>
      <c r="B127" s="34" t="s">
        <v>84</v>
      </c>
      <c r="C127" s="35">
        <f>SUM(C3:C126)</f>
        <v>72.75</v>
      </c>
      <c r="D127" s="36">
        <f>'Task Metrics'!J$127</f>
        <v>19.25</v>
      </c>
      <c r="E127" s="36">
        <f>'Task Metrics'!K$127</f>
        <v>14.5</v>
      </c>
      <c r="F127" s="36">
        <f>'Task Metrics'!L$127</f>
        <v>4.5</v>
      </c>
      <c r="G127" s="36">
        <f>'Task Metrics'!M$127</f>
        <v>10</v>
      </c>
      <c r="H127" s="36">
        <f>'Task Metrics'!N$127</f>
        <v>6.5</v>
      </c>
      <c r="I127" s="36">
        <f>'Task Metrics'!O$127</f>
        <v>24.5</v>
      </c>
      <c r="J127" s="37">
        <f>SUM(J3:J126)</f>
        <v>8375</v>
      </c>
    </row>
    <row r="128" spans="1:10" x14ac:dyDescent="0.25">
      <c r="A128" s="1"/>
      <c r="B128" s="3"/>
      <c r="C128" s="38" t="s">
        <v>5</v>
      </c>
      <c r="D128" s="38" t="s">
        <v>6</v>
      </c>
      <c r="E128" s="39" t="s">
        <v>7</v>
      </c>
      <c r="F128" s="39" t="s">
        <v>8</v>
      </c>
      <c r="G128" s="39" t="s">
        <v>9</v>
      </c>
      <c r="H128" s="39" t="s">
        <v>10</v>
      </c>
      <c r="I128" s="39" t="s">
        <v>11</v>
      </c>
      <c r="J128" s="40" t="s">
        <v>12</v>
      </c>
    </row>
  </sheetData>
  <conditionalFormatting sqref="D4:I126">
    <cfRule type="cellIs" dxfId="3" priority="2" operator="equal">
      <formula>1</formula>
    </cfRule>
    <cfRule type="expression" dxfId="2" priority="3">
      <formula>LEN(TRIM(D4))=0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="70" zoomScaleNormal="70" workbookViewId="0">
      <pane xSplit="1" topLeftCell="B1" activePane="topRight" state="frozen"/>
      <selection pane="topRight" activeCell="A19" sqref="A19"/>
    </sheetView>
  </sheetViews>
  <sheetFormatPr defaultColWidth="8.85546875" defaultRowHeight="15" x14ac:dyDescent="0.25"/>
  <cols>
    <col min="1" max="1" width="11.7109375" style="51" customWidth="1"/>
    <col min="2" max="2" width="42.7109375" style="51" bestFit="1" customWidth="1"/>
    <col min="3" max="3" width="8.140625" style="44" customWidth="1"/>
    <col min="4" max="9" width="9" style="44" customWidth="1"/>
    <col min="10" max="10" width="16.42578125" style="50" customWidth="1"/>
    <col min="11" max="11" width="8.7109375" style="44" customWidth="1"/>
    <col min="12" max="12" width="9.28515625" style="44" customWidth="1"/>
    <col min="13" max="14" width="8.7109375" style="44" customWidth="1"/>
    <col min="15" max="15" width="15" style="44" customWidth="1"/>
    <col min="16" max="21" width="11.140625" style="44" customWidth="1"/>
    <col min="22" max="22" width="11.140625" style="44" bestFit="1" customWidth="1"/>
    <col min="23" max="23" width="19.7109375" style="44" customWidth="1"/>
    <col min="24" max="31" width="8.7109375" style="44" customWidth="1"/>
    <col min="32" max="32" width="15.7109375" style="44" bestFit="1" customWidth="1"/>
    <col min="33" max="38" width="11.140625" style="44" bestFit="1" customWidth="1"/>
    <col min="39" max="40" width="8.7109375" style="44" customWidth="1"/>
    <col min="41" max="41" width="15.28515625" style="44" bestFit="1" customWidth="1"/>
    <col min="42" max="47" width="11.140625" style="44" bestFit="1" customWidth="1"/>
    <col min="48" max="48" width="13.42578125" style="44" bestFit="1" customWidth="1"/>
    <col min="49" max="1025" width="8.7109375" style="44" customWidth="1"/>
    <col min="1026" max="16384" width="8.85546875" style="49"/>
  </cols>
  <sheetData>
    <row r="1" spans="1:12" ht="15.75" thickBot="1" x14ac:dyDescent="0.3">
      <c r="A1" s="79"/>
      <c r="B1" s="78" t="s">
        <v>0</v>
      </c>
      <c r="C1" s="77"/>
      <c r="D1" s="77"/>
      <c r="E1" s="77"/>
      <c r="F1" s="77"/>
      <c r="G1" s="77"/>
      <c r="H1" s="77"/>
      <c r="I1" s="77"/>
      <c r="J1" s="76"/>
      <c r="K1" s="75"/>
    </row>
    <row r="2" spans="1:12" x14ac:dyDescent="0.25">
      <c r="A2" s="74" t="s">
        <v>3</v>
      </c>
      <c r="B2" s="73" t="s">
        <v>104</v>
      </c>
      <c r="C2" s="72" t="s">
        <v>5</v>
      </c>
      <c r="D2" s="71" t="s">
        <v>6</v>
      </c>
      <c r="E2" s="71" t="s">
        <v>7</v>
      </c>
      <c r="F2" s="71" t="s">
        <v>8</v>
      </c>
      <c r="G2" s="71" t="s">
        <v>9</v>
      </c>
      <c r="H2" s="71" t="s">
        <v>10</v>
      </c>
      <c r="I2" s="71" t="s">
        <v>89</v>
      </c>
      <c r="J2" s="70" t="s">
        <v>88</v>
      </c>
      <c r="L2" s="45"/>
    </row>
    <row r="3" spans="1:12" x14ac:dyDescent="0.25">
      <c r="A3" s="41">
        <v>43132</v>
      </c>
      <c r="B3" s="69"/>
      <c r="C3" s="68">
        <v>0.5</v>
      </c>
      <c r="D3" s="67">
        <v>1</v>
      </c>
      <c r="E3" s="67">
        <v>1</v>
      </c>
      <c r="F3" s="67">
        <v>1</v>
      </c>
      <c r="G3" s="67">
        <v>1</v>
      </c>
      <c r="H3" s="67">
        <v>1</v>
      </c>
      <c r="I3" s="67">
        <v>1</v>
      </c>
      <c r="J3" s="61">
        <f t="shared" ref="J3:J24" si="0">SUM(D3:I3)*100*C3</f>
        <v>300</v>
      </c>
      <c r="L3" s="45"/>
    </row>
    <row r="4" spans="1:12" x14ac:dyDescent="0.25">
      <c r="A4" s="42">
        <v>43137</v>
      </c>
      <c r="B4" s="64"/>
      <c r="C4" s="65">
        <v>0.5</v>
      </c>
      <c r="D4" s="66">
        <v>1</v>
      </c>
      <c r="E4" s="66">
        <v>1</v>
      </c>
      <c r="F4" s="66">
        <v>1</v>
      </c>
      <c r="G4" s="66">
        <v>1</v>
      </c>
      <c r="H4" s="66">
        <v>1</v>
      </c>
      <c r="I4" s="66">
        <v>1</v>
      </c>
      <c r="J4" s="61">
        <f t="shared" si="0"/>
        <v>300</v>
      </c>
    </row>
    <row r="5" spans="1:12" x14ac:dyDescent="0.25">
      <c r="A5" s="42">
        <v>43139</v>
      </c>
      <c r="B5" s="64"/>
      <c r="C5" s="65">
        <v>0.5</v>
      </c>
      <c r="D5" s="66">
        <v>1</v>
      </c>
      <c r="E5" s="66">
        <v>1</v>
      </c>
      <c r="F5" s="66">
        <v>1</v>
      </c>
      <c r="G5" s="66">
        <v>1</v>
      </c>
      <c r="H5" s="66">
        <v>1</v>
      </c>
      <c r="I5" s="66">
        <v>1</v>
      </c>
      <c r="J5" s="61">
        <f t="shared" si="0"/>
        <v>300</v>
      </c>
    </row>
    <row r="6" spans="1:12" x14ac:dyDescent="0.25">
      <c r="A6" s="42">
        <v>43144</v>
      </c>
      <c r="B6" s="64"/>
      <c r="C6" s="65">
        <v>0.75</v>
      </c>
      <c r="D6" s="66">
        <v>1</v>
      </c>
      <c r="E6" s="66"/>
      <c r="F6" s="66">
        <v>1</v>
      </c>
      <c r="G6" s="66">
        <v>1</v>
      </c>
      <c r="H6" s="66">
        <v>1</v>
      </c>
      <c r="I6" s="66">
        <v>1</v>
      </c>
      <c r="J6" s="61">
        <f t="shared" si="0"/>
        <v>375</v>
      </c>
    </row>
    <row r="7" spans="1:12" x14ac:dyDescent="0.25">
      <c r="A7" s="42">
        <v>43151</v>
      </c>
      <c r="B7" s="64" t="s">
        <v>101</v>
      </c>
      <c r="C7" s="65">
        <v>1</v>
      </c>
      <c r="D7" s="66">
        <v>1</v>
      </c>
      <c r="E7" s="66">
        <v>1</v>
      </c>
      <c r="F7" s="66">
        <v>1</v>
      </c>
      <c r="G7" s="66">
        <v>1</v>
      </c>
      <c r="H7" s="66">
        <v>1</v>
      </c>
      <c r="I7" s="66">
        <v>1</v>
      </c>
      <c r="J7" s="61">
        <f t="shared" si="0"/>
        <v>600</v>
      </c>
    </row>
    <row r="8" spans="1:12" x14ac:dyDescent="0.25">
      <c r="A8" s="42">
        <v>43153</v>
      </c>
      <c r="B8" s="64" t="s">
        <v>100</v>
      </c>
      <c r="C8" s="65">
        <v>1</v>
      </c>
      <c r="D8" s="66"/>
      <c r="E8" s="66">
        <v>1</v>
      </c>
      <c r="F8" s="66">
        <v>1</v>
      </c>
      <c r="G8" s="66">
        <v>1</v>
      </c>
      <c r="H8" s="66">
        <v>1</v>
      </c>
      <c r="I8" s="66">
        <v>1</v>
      </c>
      <c r="J8" s="61">
        <f t="shared" si="0"/>
        <v>500</v>
      </c>
    </row>
    <row r="9" spans="1:12" x14ac:dyDescent="0.25">
      <c r="A9" s="42">
        <v>43158</v>
      </c>
      <c r="B9" s="64" t="s">
        <v>99</v>
      </c>
      <c r="C9" s="65">
        <v>1.5</v>
      </c>
      <c r="D9" s="66">
        <v>1</v>
      </c>
      <c r="E9" s="66">
        <v>1</v>
      </c>
      <c r="F9" s="66">
        <v>1</v>
      </c>
      <c r="G9" s="66">
        <v>1</v>
      </c>
      <c r="H9" s="66">
        <v>1</v>
      </c>
      <c r="I9" s="66">
        <v>1</v>
      </c>
      <c r="J9" s="61">
        <f t="shared" si="0"/>
        <v>900</v>
      </c>
    </row>
    <row r="10" spans="1:12" x14ac:dyDescent="0.25">
      <c r="A10" s="42">
        <v>43160</v>
      </c>
      <c r="B10" s="64" t="s">
        <v>97</v>
      </c>
      <c r="C10" s="65">
        <v>2</v>
      </c>
      <c r="D10" s="66">
        <v>1</v>
      </c>
      <c r="E10" s="66">
        <v>1</v>
      </c>
      <c r="F10" s="66">
        <v>1</v>
      </c>
      <c r="G10" s="66">
        <v>1</v>
      </c>
      <c r="H10" s="66">
        <v>1</v>
      </c>
      <c r="I10" s="66">
        <v>1</v>
      </c>
      <c r="J10" s="61">
        <f t="shared" si="0"/>
        <v>1200</v>
      </c>
    </row>
    <row r="11" spans="1:12" x14ac:dyDescent="0.25">
      <c r="A11" s="42">
        <v>43164</v>
      </c>
      <c r="B11" s="64" t="s">
        <v>96</v>
      </c>
      <c r="C11" s="65">
        <v>0.5</v>
      </c>
      <c r="D11" s="66">
        <v>1</v>
      </c>
      <c r="E11" s="66">
        <v>1</v>
      </c>
      <c r="F11" s="66">
        <v>1</v>
      </c>
      <c r="G11" s="66">
        <v>1</v>
      </c>
      <c r="H11" s="66">
        <v>1</v>
      </c>
      <c r="I11" s="66">
        <v>1</v>
      </c>
      <c r="J11" s="61">
        <f t="shared" si="0"/>
        <v>300</v>
      </c>
    </row>
    <row r="12" spans="1:12" x14ac:dyDescent="0.25">
      <c r="A12" s="42">
        <v>43165</v>
      </c>
      <c r="B12" s="64" t="s">
        <v>95</v>
      </c>
      <c r="C12" s="65">
        <v>1</v>
      </c>
      <c r="D12" s="66">
        <v>1</v>
      </c>
      <c r="E12" s="66">
        <v>1</v>
      </c>
      <c r="F12" s="66">
        <v>1</v>
      </c>
      <c r="G12" s="66">
        <v>1</v>
      </c>
      <c r="H12" s="66">
        <v>1</v>
      </c>
      <c r="I12" s="66">
        <v>1</v>
      </c>
      <c r="J12" s="61">
        <f t="shared" si="0"/>
        <v>600</v>
      </c>
    </row>
    <row r="13" spans="1:12" x14ac:dyDescent="0.25">
      <c r="A13" s="42">
        <v>43167</v>
      </c>
      <c r="B13" s="64" t="s">
        <v>94</v>
      </c>
      <c r="C13" s="65">
        <v>0.5</v>
      </c>
      <c r="D13" s="66">
        <v>1</v>
      </c>
      <c r="E13" s="66">
        <v>1</v>
      </c>
      <c r="F13" s="66">
        <v>1</v>
      </c>
      <c r="G13" s="66">
        <v>1</v>
      </c>
      <c r="H13" s="66">
        <v>1</v>
      </c>
      <c r="I13" s="66">
        <v>1</v>
      </c>
      <c r="J13" s="61">
        <f t="shared" si="0"/>
        <v>300</v>
      </c>
    </row>
    <row r="14" spans="1:12" x14ac:dyDescent="0.25">
      <c r="A14" s="42">
        <v>43179</v>
      </c>
      <c r="B14" s="64" t="s">
        <v>93</v>
      </c>
      <c r="C14" s="65">
        <v>2</v>
      </c>
      <c r="D14" s="66">
        <v>1</v>
      </c>
      <c r="E14" s="66"/>
      <c r="F14" s="66">
        <v>1</v>
      </c>
      <c r="G14" s="66">
        <v>1</v>
      </c>
      <c r="H14" s="66">
        <v>1</v>
      </c>
      <c r="I14" s="66">
        <v>1</v>
      </c>
      <c r="J14" s="61">
        <f t="shared" si="0"/>
        <v>1000</v>
      </c>
    </row>
    <row r="15" spans="1:12" ht="26.25" x14ac:dyDescent="0.25">
      <c r="A15" s="42">
        <v>43186</v>
      </c>
      <c r="B15" s="64" t="s">
        <v>92</v>
      </c>
      <c r="C15" s="65">
        <v>0.5</v>
      </c>
      <c r="D15" s="62">
        <v>1</v>
      </c>
      <c r="E15" s="62">
        <v>1</v>
      </c>
      <c r="F15" s="62">
        <v>1</v>
      </c>
      <c r="G15" s="62">
        <v>1</v>
      </c>
      <c r="H15" s="62">
        <v>1</v>
      </c>
      <c r="I15" s="62">
        <v>1</v>
      </c>
      <c r="J15" s="61">
        <f t="shared" si="0"/>
        <v>300</v>
      </c>
    </row>
    <row r="16" spans="1:12" ht="26.25" x14ac:dyDescent="0.25">
      <c r="A16" s="42">
        <v>43195</v>
      </c>
      <c r="B16" s="64" t="s">
        <v>91</v>
      </c>
      <c r="C16" s="65">
        <v>1</v>
      </c>
      <c r="D16" s="62">
        <v>1</v>
      </c>
      <c r="E16" s="62">
        <v>1</v>
      </c>
      <c r="F16" s="62">
        <v>1</v>
      </c>
      <c r="G16" s="62">
        <v>1</v>
      </c>
      <c r="H16" s="62">
        <v>1</v>
      </c>
      <c r="I16" s="62">
        <v>1</v>
      </c>
      <c r="J16" s="61">
        <f t="shared" si="0"/>
        <v>600</v>
      </c>
    </row>
    <row r="17" spans="1:55" ht="26.25" x14ac:dyDescent="0.25">
      <c r="A17" s="42">
        <v>43200</v>
      </c>
      <c r="B17" s="64" t="s">
        <v>90</v>
      </c>
      <c r="C17" s="65">
        <v>0.75</v>
      </c>
      <c r="D17" s="62">
        <v>1</v>
      </c>
      <c r="E17" s="62">
        <v>1</v>
      </c>
      <c r="F17" s="62">
        <v>1</v>
      </c>
      <c r="G17" s="62">
        <v>1</v>
      </c>
      <c r="H17" s="62">
        <v>1</v>
      </c>
      <c r="I17" s="62">
        <v>1</v>
      </c>
      <c r="J17" s="61">
        <f t="shared" si="0"/>
        <v>450</v>
      </c>
    </row>
    <row r="18" spans="1:55" x14ac:dyDescent="0.25">
      <c r="A18" s="42">
        <v>43202</v>
      </c>
      <c r="B18" s="64"/>
      <c r="C18" s="65">
        <v>0.5</v>
      </c>
      <c r="D18" s="62">
        <v>1</v>
      </c>
      <c r="E18" s="62"/>
      <c r="F18" s="62">
        <v>1</v>
      </c>
      <c r="G18" s="62">
        <v>1</v>
      </c>
      <c r="H18" s="62">
        <v>1</v>
      </c>
      <c r="I18" s="62">
        <v>1</v>
      </c>
      <c r="J18" s="61">
        <f t="shared" si="0"/>
        <v>250</v>
      </c>
    </row>
    <row r="19" spans="1:55" x14ac:dyDescent="0.25">
      <c r="A19" s="42"/>
      <c r="B19" s="64"/>
      <c r="C19" s="65"/>
      <c r="D19" s="62"/>
      <c r="E19" s="62"/>
      <c r="F19" s="62"/>
      <c r="G19" s="62"/>
      <c r="H19" s="62"/>
      <c r="I19" s="62"/>
      <c r="J19" s="61">
        <f t="shared" si="0"/>
        <v>0</v>
      </c>
    </row>
    <row r="20" spans="1:55" x14ac:dyDescent="0.25">
      <c r="A20" s="42"/>
      <c r="B20" s="64"/>
      <c r="C20" s="65"/>
      <c r="D20" s="62"/>
      <c r="E20" s="62"/>
      <c r="F20" s="62"/>
      <c r="G20" s="62"/>
      <c r="H20" s="62"/>
      <c r="I20" s="62"/>
      <c r="J20" s="61">
        <f t="shared" si="0"/>
        <v>0</v>
      </c>
    </row>
    <row r="21" spans="1:55" x14ac:dyDescent="0.25">
      <c r="A21" s="42"/>
      <c r="B21" s="64"/>
      <c r="C21" s="65"/>
      <c r="D21" s="62"/>
      <c r="E21" s="62"/>
      <c r="F21" s="62"/>
      <c r="G21" s="62"/>
      <c r="H21" s="62"/>
      <c r="I21" s="62"/>
      <c r="J21" s="61">
        <f t="shared" si="0"/>
        <v>0</v>
      </c>
    </row>
    <row r="22" spans="1:55" x14ac:dyDescent="0.25">
      <c r="A22" s="42"/>
      <c r="B22" s="64"/>
      <c r="C22" s="65"/>
      <c r="D22" s="62"/>
      <c r="E22" s="62"/>
      <c r="F22" s="62"/>
      <c r="G22" s="62"/>
      <c r="H22" s="62"/>
      <c r="I22" s="62"/>
      <c r="J22" s="61">
        <f t="shared" si="0"/>
        <v>0</v>
      </c>
    </row>
    <row r="23" spans="1:55" x14ac:dyDescent="0.25">
      <c r="A23" s="42"/>
      <c r="B23" s="64"/>
      <c r="C23" s="65"/>
      <c r="D23" s="62"/>
      <c r="E23" s="62"/>
      <c r="F23" s="62"/>
      <c r="G23" s="62"/>
      <c r="H23" s="62"/>
      <c r="I23" s="62"/>
      <c r="J23" s="61">
        <f t="shared" si="0"/>
        <v>0</v>
      </c>
    </row>
    <row r="24" spans="1:55" ht="15.75" thickBot="1" x14ac:dyDescent="0.3">
      <c r="A24" s="42"/>
      <c r="B24" s="64"/>
      <c r="C24" s="63"/>
      <c r="D24" s="62"/>
      <c r="E24" s="62"/>
      <c r="F24" s="62"/>
      <c r="G24" s="62"/>
      <c r="H24" s="62"/>
      <c r="I24" s="62"/>
      <c r="J24" s="61">
        <f t="shared" si="0"/>
        <v>0</v>
      </c>
    </row>
    <row r="25" spans="1:55" ht="15.75" thickBot="1" x14ac:dyDescent="0.3">
      <c r="A25" s="60"/>
      <c r="B25" s="59" t="s">
        <v>84</v>
      </c>
      <c r="C25" s="58">
        <f>SUM(C3:C24)</f>
        <v>14.5</v>
      </c>
      <c r="D25" s="57">
        <f>'Meeting Metrics'!J$26</f>
        <v>13.5</v>
      </c>
      <c r="E25" s="57">
        <f>'Meeting Metrics'!K$26</f>
        <v>11.25</v>
      </c>
      <c r="F25" s="57">
        <f>'Meeting Metrics'!L$26</f>
        <v>14.5</v>
      </c>
      <c r="G25" s="57">
        <f>'Meeting Metrics'!M$26</f>
        <v>14.5</v>
      </c>
      <c r="H25" s="57">
        <f>'Meeting Metrics'!N$26</f>
        <v>14.5</v>
      </c>
      <c r="I25" s="57">
        <f>'Meeting Metrics'!O$26</f>
        <v>14.5</v>
      </c>
      <c r="J25" s="56">
        <f>SUM(J3:J24)</f>
        <v>8275</v>
      </c>
      <c r="AP25" s="47"/>
      <c r="AQ25" s="47"/>
      <c r="AR25" s="47"/>
      <c r="AS25" s="47"/>
      <c r="AT25" s="47"/>
      <c r="AU25" s="47"/>
      <c r="AV25" s="47"/>
      <c r="AX25" s="48"/>
      <c r="AY25" s="48"/>
      <c r="AZ25" s="48"/>
      <c r="BA25" s="48"/>
      <c r="BB25" s="48"/>
      <c r="BC25" s="48"/>
    </row>
    <row r="26" spans="1:55" x14ac:dyDescent="0.25">
      <c r="B26" s="55"/>
      <c r="C26" s="54" t="s">
        <v>5</v>
      </c>
      <c r="D26" s="53" t="s">
        <v>6</v>
      </c>
      <c r="E26" s="53" t="s">
        <v>7</v>
      </c>
      <c r="F26" s="53" t="s">
        <v>8</v>
      </c>
      <c r="G26" s="53" t="s">
        <v>9</v>
      </c>
      <c r="H26" s="53" t="s">
        <v>10</v>
      </c>
      <c r="I26" s="53" t="s">
        <v>89</v>
      </c>
      <c r="J26" s="52" t="s">
        <v>88</v>
      </c>
    </row>
  </sheetData>
  <autoFilter ref="A2:J2"/>
  <conditionalFormatting sqref="D3:I24">
    <cfRule type="cellIs" dxfId="1" priority="1" operator="equal">
      <formula>0</formula>
    </cfRule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5" sqref="B15"/>
    </sheetView>
  </sheetViews>
  <sheetFormatPr defaultRowHeight="15" x14ac:dyDescent="0.25"/>
  <cols>
    <col min="1" max="1" width="14.85546875" bestFit="1" customWidth="1"/>
    <col min="2" max="7" width="10.28515625" bestFit="1" customWidth="1"/>
  </cols>
  <sheetData>
    <row r="1" spans="1:7" x14ac:dyDescent="0.25">
      <c r="A1" s="81" t="s">
        <v>106</v>
      </c>
      <c r="B1" s="82"/>
      <c r="C1" s="82"/>
      <c r="D1" s="82"/>
      <c r="E1" s="82"/>
      <c r="F1" s="82"/>
      <c r="G1" s="83"/>
    </row>
    <row r="2" spans="1:7" ht="15.75" thickBot="1" x14ac:dyDescent="0.3">
      <c r="A2" s="107"/>
      <c r="B2" s="108" t="s">
        <v>6</v>
      </c>
      <c r="C2" s="108" t="s">
        <v>7</v>
      </c>
      <c r="D2" s="108" t="s">
        <v>8</v>
      </c>
      <c r="E2" s="108" t="s">
        <v>9</v>
      </c>
      <c r="F2" s="108" t="s">
        <v>10</v>
      </c>
      <c r="G2" s="109" t="s">
        <v>11</v>
      </c>
    </row>
    <row r="3" spans="1:7" x14ac:dyDescent="0.25">
      <c r="A3" s="85" t="s">
        <v>14</v>
      </c>
      <c r="B3" s="86">
        <f>SUM('Task Metrics'!B4:B43)</f>
        <v>1275</v>
      </c>
      <c r="C3" s="86">
        <f>SUM('Task Metrics'!C4:C43)</f>
        <v>1450</v>
      </c>
      <c r="D3" s="86">
        <f>SUM('Task Metrics'!D4:D43)</f>
        <v>250</v>
      </c>
      <c r="E3" s="86">
        <f>SUM('Task Metrics'!E4:E43)</f>
        <v>750</v>
      </c>
      <c r="F3" s="86">
        <f>SUM('Task Metrics'!F4:F43)</f>
        <v>550</v>
      </c>
      <c r="G3" s="87">
        <f>SUM('Task Metrics'!G4:G43)</f>
        <v>850</v>
      </c>
    </row>
    <row r="4" spans="1:7" x14ac:dyDescent="0.25">
      <c r="A4" s="85" t="s">
        <v>16</v>
      </c>
      <c r="B4" s="86">
        <f>'Task Metrics'!B127-B3</f>
        <v>800</v>
      </c>
      <c r="C4" s="86">
        <f>'Task Metrics'!C127-C3</f>
        <v>0</v>
      </c>
      <c r="D4" s="86">
        <f>'Task Metrics'!D127-D3</f>
        <v>400</v>
      </c>
      <c r="E4" s="86">
        <f>'Task Metrics'!E127-E3</f>
        <v>250</v>
      </c>
      <c r="F4" s="86">
        <f>'Task Metrics'!F127-F3</f>
        <v>200</v>
      </c>
      <c r="G4" s="87">
        <f>'Task Metrics'!G127-G3</f>
        <v>1600</v>
      </c>
    </row>
    <row r="5" spans="1:7" x14ac:dyDescent="0.25">
      <c r="A5" s="84"/>
      <c r="B5" s="88"/>
      <c r="C5" s="88"/>
      <c r="D5" s="88"/>
      <c r="E5" s="88"/>
      <c r="F5" s="88"/>
      <c r="G5" s="89"/>
    </row>
    <row r="6" spans="1:7" x14ac:dyDescent="0.25">
      <c r="A6" s="85" t="s">
        <v>18</v>
      </c>
      <c r="B6" s="90">
        <f>SUM('Task Metrics'!J4:J43)</f>
        <v>12.75</v>
      </c>
      <c r="C6" s="90">
        <f>SUM('Task Metrics'!K4:K43)</f>
        <v>14.5</v>
      </c>
      <c r="D6" s="90">
        <f>SUM('Task Metrics'!L4:L43)</f>
        <v>2.5</v>
      </c>
      <c r="E6" s="90">
        <f>SUM('Task Metrics'!M4:M43)</f>
        <v>7.5</v>
      </c>
      <c r="F6" s="90">
        <f>SUM('Task Metrics'!N4:N43)</f>
        <v>5.5</v>
      </c>
      <c r="G6" s="91">
        <f>SUM('Task Metrics'!O4:O43)</f>
        <v>8.5</v>
      </c>
    </row>
    <row r="7" spans="1:7" x14ac:dyDescent="0.25">
      <c r="A7" s="85" t="s">
        <v>19</v>
      </c>
      <c r="B7" s="90">
        <f>'Task Metrics'!J127-B6</f>
        <v>6.5</v>
      </c>
      <c r="C7" s="90">
        <f>'Task Metrics'!K127-C6</f>
        <v>0</v>
      </c>
      <c r="D7" s="90">
        <f>'Task Metrics'!L127-D6</f>
        <v>2</v>
      </c>
      <c r="E7" s="90">
        <f>'Task Metrics'!M127-E6</f>
        <v>2.5</v>
      </c>
      <c r="F7" s="90">
        <f>'Task Metrics'!N127-F6</f>
        <v>1</v>
      </c>
      <c r="G7" s="91">
        <f>'Task Metrics'!O127-G6</f>
        <v>16</v>
      </c>
    </row>
    <row r="8" spans="1:7" x14ac:dyDescent="0.25">
      <c r="A8" s="84"/>
      <c r="B8" s="88"/>
      <c r="C8" s="88"/>
      <c r="D8" s="88"/>
      <c r="E8" s="88"/>
      <c r="F8" s="88"/>
      <c r="G8" s="89"/>
    </row>
    <row r="9" spans="1:7" x14ac:dyDescent="0.25">
      <c r="A9" s="85" t="s">
        <v>22</v>
      </c>
      <c r="B9" s="86">
        <f t="shared" ref="B9:G9" si="0">SUM(B3+B4)</f>
        <v>2075</v>
      </c>
      <c r="C9" s="86">
        <f t="shared" si="0"/>
        <v>1450</v>
      </c>
      <c r="D9" s="86">
        <f t="shared" si="0"/>
        <v>650</v>
      </c>
      <c r="E9" s="86">
        <f t="shared" si="0"/>
        <v>1000</v>
      </c>
      <c r="F9" s="86">
        <f t="shared" si="0"/>
        <v>750</v>
      </c>
      <c r="G9" s="87">
        <f t="shared" si="0"/>
        <v>2450</v>
      </c>
    </row>
    <row r="10" spans="1:7" ht="15.75" thickBot="1" x14ac:dyDescent="0.3">
      <c r="A10" s="92" t="s">
        <v>24</v>
      </c>
      <c r="B10" s="93">
        <f t="shared" ref="B10:G10" si="1">SUM(B6+B7)</f>
        <v>19.25</v>
      </c>
      <c r="C10" s="93">
        <f t="shared" si="1"/>
        <v>14.5</v>
      </c>
      <c r="D10" s="93">
        <f t="shared" si="1"/>
        <v>4.5</v>
      </c>
      <c r="E10" s="93">
        <f t="shared" si="1"/>
        <v>10</v>
      </c>
      <c r="F10" s="93">
        <f t="shared" si="1"/>
        <v>6.5</v>
      </c>
      <c r="G10" s="94">
        <f t="shared" si="1"/>
        <v>24.5</v>
      </c>
    </row>
    <row r="11" spans="1:7" ht="15.75" thickBot="1" x14ac:dyDescent="0.3"/>
    <row r="12" spans="1:7" x14ac:dyDescent="0.25">
      <c r="A12" s="81" t="s">
        <v>105</v>
      </c>
      <c r="B12" s="82"/>
      <c r="C12" s="82"/>
      <c r="D12" s="82"/>
      <c r="E12" s="82"/>
      <c r="F12" s="82"/>
      <c r="G12" s="83"/>
    </row>
    <row r="13" spans="1:7" ht="15.75" thickBot="1" x14ac:dyDescent="0.3">
      <c r="A13" s="101"/>
      <c r="B13" s="104" t="s">
        <v>6</v>
      </c>
      <c r="C13" s="105" t="s">
        <v>7</v>
      </c>
      <c r="D13" s="105" t="s">
        <v>8</v>
      </c>
      <c r="E13" s="105" t="s">
        <v>9</v>
      </c>
      <c r="F13" s="105" t="s">
        <v>10</v>
      </c>
      <c r="G13" s="106" t="s">
        <v>11</v>
      </c>
    </row>
    <row r="14" spans="1:7" x14ac:dyDescent="0.25">
      <c r="A14" s="95" t="s">
        <v>103</v>
      </c>
      <c r="B14" s="96">
        <f>SUM('Meeting Metrics'!B4:B15)</f>
        <v>1075</v>
      </c>
      <c r="C14" s="96">
        <f>SUM('Meeting Metrics'!C4:C15)</f>
        <v>900</v>
      </c>
      <c r="D14" s="96">
        <f>SUM('Meeting Metrics'!D4:D15)</f>
        <v>1175</v>
      </c>
      <c r="E14" s="96">
        <f>SUM('Meeting Metrics'!E4:E15)</f>
        <v>1175</v>
      </c>
      <c r="F14" s="96">
        <f>SUM('Meeting Metrics'!F4:F15)</f>
        <v>1175</v>
      </c>
      <c r="G14" s="97">
        <f>SUM('Meeting Metrics'!G4:G15)</f>
        <v>1175</v>
      </c>
    </row>
    <row r="15" spans="1:7" x14ac:dyDescent="0.25">
      <c r="A15" s="95" t="s">
        <v>102</v>
      </c>
      <c r="B15" s="98">
        <f>'Meeting Metrics'!B26-B14</f>
        <v>275</v>
      </c>
      <c r="C15" s="98">
        <f>'Meeting Metrics'!C26-C14</f>
        <v>225</v>
      </c>
      <c r="D15" s="98">
        <f>'Meeting Metrics'!D26-D14</f>
        <v>275</v>
      </c>
      <c r="E15" s="98">
        <f>'Meeting Metrics'!E26-E14</f>
        <v>275</v>
      </c>
      <c r="F15" s="98">
        <f>'Meeting Metrics'!F26-F14</f>
        <v>275</v>
      </c>
      <c r="G15" s="99">
        <f>'Meeting Metrics'!G26-G14</f>
        <v>275</v>
      </c>
    </row>
    <row r="16" spans="1:7" x14ac:dyDescent="0.25">
      <c r="A16" s="95"/>
      <c r="B16" s="75"/>
      <c r="C16" s="75"/>
      <c r="D16" s="75"/>
      <c r="E16" s="75"/>
      <c r="F16" s="75"/>
      <c r="G16" s="100"/>
    </row>
    <row r="17" spans="1:7" x14ac:dyDescent="0.25">
      <c r="A17" s="95" t="s">
        <v>18</v>
      </c>
      <c r="B17" s="75">
        <f>SUM('Meeting Metrics'!J4:J15)</f>
        <v>10.75</v>
      </c>
      <c r="C17" s="75">
        <f>SUM('Meeting Metrics'!K4:K15)</f>
        <v>9</v>
      </c>
      <c r="D17" s="75">
        <f>SUM('Meeting Metrics'!L4:L15)</f>
        <v>11.75</v>
      </c>
      <c r="E17" s="75">
        <f>SUM('Meeting Metrics'!M4:M15)</f>
        <v>11.75</v>
      </c>
      <c r="F17" s="75">
        <f>SUM('Meeting Metrics'!N4:N15)</f>
        <v>11.75</v>
      </c>
      <c r="G17" s="100">
        <f>SUM('Meeting Metrics'!O4:O15)</f>
        <v>11.75</v>
      </c>
    </row>
    <row r="18" spans="1:7" x14ac:dyDescent="0.25">
      <c r="A18" s="95" t="s">
        <v>19</v>
      </c>
      <c r="B18" s="75">
        <f>'Meeting Metrics'!J26-B17</f>
        <v>2.75</v>
      </c>
      <c r="C18" s="75">
        <f>'Meeting Metrics'!K26-C17</f>
        <v>2.25</v>
      </c>
      <c r="D18" s="75">
        <f>'Meeting Metrics'!L26-D17</f>
        <v>2.75</v>
      </c>
      <c r="E18" s="75">
        <f>'Meeting Metrics'!M26-E17</f>
        <v>2.75</v>
      </c>
      <c r="F18" s="75">
        <f>'Meeting Metrics'!N26-F17</f>
        <v>2.75</v>
      </c>
      <c r="G18" s="100">
        <f>'Meeting Metrics'!O26-G17</f>
        <v>2.75</v>
      </c>
    </row>
    <row r="19" spans="1:7" x14ac:dyDescent="0.25">
      <c r="A19" s="95"/>
      <c r="B19" s="75"/>
      <c r="C19" s="75"/>
      <c r="D19" s="75"/>
      <c r="E19" s="75"/>
      <c r="F19" s="75"/>
      <c r="G19" s="100"/>
    </row>
    <row r="20" spans="1:7" x14ac:dyDescent="0.25">
      <c r="A20" s="95" t="s">
        <v>98</v>
      </c>
      <c r="B20" s="96">
        <f t="shared" ref="B20:G20" si="2">SUM(B14,B15)</f>
        <v>1350</v>
      </c>
      <c r="C20" s="96">
        <f t="shared" si="2"/>
        <v>1125</v>
      </c>
      <c r="D20" s="96">
        <f t="shared" si="2"/>
        <v>1450</v>
      </c>
      <c r="E20" s="96">
        <f t="shared" si="2"/>
        <v>1450</v>
      </c>
      <c r="F20" s="96">
        <f t="shared" si="2"/>
        <v>1450</v>
      </c>
      <c r="G20" s="97">
        <f t="shared" si="2"/>
        <v>1450</v>
      </c>
    </row>
    <row r="21" spans="1:7" ht="15.75" thickBot="1" x14ac:dyDescent="0.3">
      <c r="A21" s="101" t="s">
        <v>24</v>
      </c>
      <c r="B21" s="102">
        <f t="shared" ref="B21:G21" si="3">SUM(B17+B18)</f>
        <v>13.5</v>
      </c>
      <c r="C21" s="102">
        <f t="shared" si="3"/>
        <v>11.25</v>
      </c>
      <c r="D21" s="102">
        <f t="shared" si="3"/>
        <v>14.5</v>
      </c>
      <c r="E21" s="102">
        <f t="shared" si="3"/>
        <v>14.5</v>
      </c>
      <c r="F21" s="102">
        <f t="shared" si="3"/>
        <v>14.5</v>
      </c>
      <c r="G21" s="103">
        <f t="shared" si="3"/>
        <v>14.5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zoomScale="70" zoomScaleNormal="70" workbookViewId="0">
      <pane ySplit="3" topLeftCell="A79" activePane="bottomLeft" state="frozen"/>
      <selection pane="bottomLeft" activeCell="J97" sqref="J97"/>
    </sheetView>
  </sheetViews>
  <sheetFormatPr defaultRowHeight="15" x14ac:dyDescent="0.25"/>
  <cols>
    <col min="1" max="1" width="16.85546875" bestFit="1" customWidth="1"/>
    <col min="2" max="3" width="9.7109375" bestFit="1" customWidth="1"/>
    <col min="4" max="4" width="9.5703125" bestFit="1" customWidth="1"/>
    <col min="5" max="5" width="9.7109375" bestFit="1" customWidth="1"/>
    <col min="6" max="6" width="8.140625" bestFit="1" customWidth="1"/>
    <col min="7" max="7" width="9.7109375" bestFit="1" customWidth="1"/>
    <col min="8" max="8" width="16.85546875" bestFit="1" customWidth="1"/>
    <col min="9" max="9" width="22" bestFit="1" customWidth="1"/>
    <col min="10" max="10" width="7.28515625" bestFit="1" customWidth="1"/>
    <col min="11" max="11" width="6" bestFit="1" customWidth="1"/>
    <col min="12" max="12" width="9.5703125" bestFit="1" customWidth="1"/>
    <col min="13" max="13" width="6.28515625" bestFit="1" customWidth="1"/>
    <col min="14" max="15" width="6" bestFit="1" customWidth="1"/>
    <col min="16" max="16" width="16.85546875" bestFit="1" customWidth="1"/>
    <col min="18" max="18" width="16.85546875" bestFit="1" customWidth="1"/>
    <col min="19" max="19" width="7.28515625" bestFit="1" customWidth="1"/>
    <col min="20" max="20" width="6" bestFit="1" customWidth="1"/>
    <col min="21" max="21" width="9.5703125" bestFit="1" customWidth="1"/>
    <col min="22" max="22" width="6.28515625" bestFit="1" customWidth="1"/>
    <col min="23" max="23" width="6" bestFit="1" customWidth="1"/>
    <col min="24" max="24" width="5.7109375" bestFit="1" customWidth="1"/>
    <col min="25" max="25" width="6.140625" bestFit="1" customWidth="1"/>
    <col min="26" max="26" width="22" bestFit="1" customWidth="1"/>
    <col min="27" max="27" width="7.28515625" bestFit="1" customWidth="1"/>
    <col min="28" max="28" width="6" bestFit="1" customWidth="1"/>
    <col min="29" max="29" width="9.5703125" bestFit="1" customWidth="1"/>
    <col min="30" max="30" width="6.28515625" bestFit="1" customWidth="1"/>
    <col min="31" max="32" width="6" bestFit="1" customWidth="1"/>
    <col min="33" max="33" width="6.42578125" bestFit="1" customWidth="1"/>
  </cols>
  <sheetData>
    <row r="1" spans="1:33" x14ac:dyDescent="0.25">
      <c r="R1" s="80" t="s">
        <v>107</v>
      </c>
    </row>
    <row r="2" spans="1:33" x14ac:dyDescent="0.25">
      <c r="A2" s="5" t="s">
        <v>1</v>
      </c>
      <c r="B2" s="3"/>
      <c r="C2" s="5"/>
      <c r="D2" s="3"/>
      <c r="E2" s="3"/>
      <c r="F2" s="3"/>
      <c r="G2" s="3"/>
      <c r="H2" s="3"/>
      <c r="I2" s="6" t="s">
        <v>2</v>
      </c>
      <c r="J2" s="3"/>
      <c r="K2" s="3"/>
      <c r="L2" s="3"/>
      <c r="M2" s="3"/>
      <c r="N2" s="3"/>
      <c r="O2" s="3"/>
      <c r="P2" s="3"/>
      <c r="R2" s="5" t="s">
        <v>1</v>
      </c>
      <c r="S2" s="3"/>
      <c r="T2" s="5"/>
      <c r="U2" s="3"/>
      <c r="V2" s="3"/>
      <c r="W2" s="3"/>
      <c r="X2" s="3"/>
      <c r="Y2" s="3"/>
      <c r="Z2" s="6" t="s">
        <v>2</v>
      </c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6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6"/>
      <c r="I3" s="6"/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3"/>
      <c r="R3" s="3"/>
      <c r="S3" s="6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  <c r="Y3" s="6" t="s">
        <v>87</v>
      </c>
      <c r="Z3" s="6"/>
      <c r="AA3" s="6" t="s">
        <v>6</v>
      </c>
      <c r="AB3" s="6" t="s">
        <v>7</v>
      </c>
      <c r="AC3" s="6" t="s">
        <v>8</v>
      </c>
      <c r="AD3" s="6" t="s">
        <v>9</v>
      </c>
      <c r="AE3" s="6" t="s">
        <v>10</v>
      </c>
      <c r="AF3" s="6" t="s">
        <v>11</v>
      </c>
      <c r="AG3" s="6" t="s">
        <v>87</v>
      </c>
    </row>
    <row r="4" spans="1:33" x14ac:dyDescent="0.25">
      <c r="A4" s="3"/>
      <c r="B4" s="6"/>
      <c r="C4" s="12"/>
      <c r="D4" s="12"/>
      <c r="E4" s="12"/>
      <c r="F4" s="12"/>
      <c r="G4" s="12"/>
      <c r="H4" s="6"/>
      <c r="I4" s="6"/>
      <c r="J4" s="111"/>
      <c r="K4" s="111"/>
      <c r="L4" s="111"/>
      <c r="M4" s="111"/>
      <c r="N4" s="111"/>
      <c r="O4" s="111"/>
      <c r="P4" s="3"/>
      <c r="R4" s="3"/>
      <c r="S4" s="6"/>
      <c r="T4" s="12"/>
      <c r="U4" s="12"/>
      <c r="V4" s="12"/>
      <c r="W4" s="12"/>
      <c r="X4" s="12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110">
        <f>IF('Burn Report'!A4 = "","",'Burn Report'!A4)</f>
        <v>43137</v>
      </c>
      <c r="B5" s="3">
        <f>IF('Burn Report'!D4=1,100*'Burn Report'!$C4,0)</f>
        <v>50</v>
      </c>
      <c r="C5" s="3">
        <f>IF('Burn Report'!E4=1,100*'Burn Report'!$C4,0)</f>
        <v>0</v>
      </c>
      <c r="D5" s="3">
        <f>IF('Burn Report'!F4=1,100*'Burn Report'!$C4,0)</f>
        <v>0</v>
      </c>
      <c r="E5" s="3">
        <f>IF('Burn Report'!G4=1,100*'Burn Report'!$C4,0)</f>
        <v>0</v>
      </c>
      <c r="F5" s="3">
        <f>IF('Burn Report'!H4=1,100*'Burn Report'!$C4,0)</f>
        <v>0</v>
      </c>
      <c r="G5" s="3">
        <f>IF('Burn Report'!I4=1,100*'Burn Report'!$C4,0)</f>
        <v>0</v>
      </c>
      <c r="H5" s="3"/>
      <c r="I5" s="110">
        <f>IF('Burn Report'!A4 = "","",'Burn Report'!A4)</f>
        <v>43137</v>
      </c>
      <c r="J5" s="23">
        <f>IF('Burn Report'!D4=1,'Burn Report'!$C4,0)</f>
        <v>0.5</v>
      </c>
      <c r="K5" s="23">
        <f>IF('Burn Report'!E4=1,'Burn Report'!$C4,0)</f>
        <v>0</v>
      </c>
      <c r="L5" s="23">
        <f>IF('Burn Report'!F4=1,'Burn Report'!$C4,0)</f>
        <v>0</v>
      </c>
      <c r="M5" s="23">
        <f>IF('Burn Report'!G4=1,'Burn Report'!$C4,0)</f>
        <v>0</v>
      </c>
      <c r="N5" s="23">
        <f>IF('Burn Report'!H4=1,'Burn Report'!$C4,0)</f>
        <v>0</v>
      </c>
      <c r="O5" s="23">
        <f>IF('Burn Report'!I4=1,'Burn Report'!$C4,0)</f>
        <v>0</v>
      </c>
      <c r="P5" s="3"/>
      <c r="R5" s="110">
        <f>IF('Burn Report'!A4 = "","",'Burn Report'!A4)</f>
        <v>43137</v>
      </c>
      <c r="S5" s="3">
        <f>IF('Burn Report'!D4=1,100*'Burn Report'!$C4+S4,S4)</f>
        <v>50</v>
      </c>
      <c r="T5" s="3">
        <f>IF('Burn Report'!E4=1,100*'Burn Report'!$C4+T4,T4)</f>
        <v>0</v>
      </c>
      <c r="U5" s="3">
        <f>IF('Burn Report'!F4=1,100*'Burn Report'!$C4+U4,U4)</f>
        <v>0</v>
      </c>
      <c r="V5" s="3">
        <f>IF('Burn Report'!G4=1,100*'Burn Report'!$C4+V4,V4)</f>
        <v>0</v>
      </c>
      <c r="W5" s="3">
        <f>IF('Burn Report'!H4=1,100*'Burn Report'!$C4+W4,W4)</f>
        <v>0</v>
      </c>
      <c r="X5" s="3">
        <f>IF('Burn Report'!I4=1,100*'Burn Report'!$C4+X4,X4)</f>
        <v>0</v>
      </c>
      <c r="Y5" s="3">
        <f>IF(SUM('Task Metrics'!B5:G5)=0,Y4,SUM('Task Metrics'!B5:G5)+Y4)</f>
        <v>50</v>
      </c>
      <c r="Z5" s="110">
        <f>IF('Burn Report'!A4 = "","",'Burn Report'!A4)</f>
        <v>43137</v>
      </c>
      <c r="AA5" s="23">
        <f>IF('Burn Report'!D4=1,'Burn Report'!$C4+AA4,AA4)</f>
        <v>0.5</v>
      </c>
      <c r="AB5" s="23">
        <f>IF('Burn Report'!E4=1,'Burn Report'!$C4+AB4,AB4)</f>
        <v>0</v>
      </c>
      <c r="AC5" s="23">
        <f>IF('Burn Report'!F4=1,'Burn Report'!$C4+AC4,AC4)</f>
        <v>0</v>
      </c>
      <c r="AD5" s="23">
        <f>IF('Burn Report'!G4=1,'Burn Report'!$C4+AD4,AD4)</f>
        <v>0</v>
      </c>
      <c r="AE5" s="23">
        <f>IF('Burn Report'!H4=1,'Burn Report'!$C4+AE4,AE4)</f>
        <v>0</v>
      </c>
      <c r="AF5" s="23">
        <f>IF('Burn Report'!I4=1,'Burn Report'!$C4+AF4,AF4)</f>
        <v>0</v>
      </c>
      <c r="AG5" s="3">
        <f t="shared" ref="AG5:AG36" si="0">Y5*0.01</f>
        <v>0.5</v>
      </c>
    </row>
    <row r="6" spans="1:33" x14ac:dyDescent="0.25">
      <c r="A6" s="110">
        <f>IF('Burn Report'!A5 = "","",'Burn Report'!A5)</f>
        <v>43144</v>
      </c>
      <c r="B6" s="3">
        <f>IF('Burn Report'!D5=1,100*'Burn Report'!$C5,0)</f>
        <v>50</v>
      </c>
      <c r="C6" s="3">
        <f>IF('Burn Report'!E5=1,100*'Burn Report'!$C5,0)</f>
        <v>0</v>
      </c>
      <c r="D6" s="3">
        <f>IF('Burn Report'!F5=1,100*'Burn Report'!$C5,0)</f>
        <v>0</v>
      </c>
      <c r="E6" s="3">
        <f>IF('Burn Report'!G5=1,100*'Burn Report'!$C5,0)</f>
        <v>0</v>
      </c>
      <c r="F6" s="3">
        <f>IF('Burn Report'!H5=1,100*'Burn Report'!$C5,0)</f>
        <v>0</v>
      </c>
      <c r="G6" s="3">
        <f>IF('Burn Report'!I5=1,100*'Burn Report'!$C5,0)</f>
        <v>0</v>
      </c>
      <c r="H6" s="3"/>
      <c r="I6" s="110">
        <f>IF('Burn Report'!A5 = "","",'Burn Report'!A5)</f>
        <v>43144</v>
      </c>
      <c r="J6" s="23">
        <f>IF('Burn Report'!D5=1,'Burn Report'!$C5,0)</f>
        <v>0.5</v>
      </c>
      <c r="K6" s="23">
        <f>IF('Burn Report'!E5=1,'Burn Report'!$C5,0)</f>
        <v>0</v>
      </c>
      <c r="L6" s="23">
        <f>IF('Burn Report'!F5=1,'Burn Report'!$C5,0)</f>
        <v>0</v>
      </c>
      <c r="M6" s="23">
        <f>IF('Burn Report'!G5=1,'Burn Report'!$C5,0)</f>
        <v>0</v>
      </c>
      <c r="N6" s="23">
        <f>IF('Burn Report'!H5=1,'Burn Report'!$C5,0)</f>
        <v>0</v>
      </c>
      <c r="O6" s="23">
        <f>IF('Burn Report'!I5=1,'Burn Report'!$C5,0)</f>
        <v>0</v>
      </c>
      <c r="P6" s="3"/>
      <c r="R6" s="110">
        <f>IF('Burn Report'!A5 = "","",'Burn Report'!A5)</f>
        <v>43144</v>
      </c>
      <c r="S6" s="3">
        <f>IF('Burn Report'!D5=1,100*'Burn Report'!$C5+S5,S5)</f>
        <v>100</v>
      </c>
      <c r="T6" s="3">
        <f>IF('Burn Report'!E5=1,100*'Burn Report'!$C5+T5,T5)</f>
        <v>0</v>
      </c>
      <c r="U6" s="3">
        <f>IF('Burn Report'!F5=1,100*'Burn Report'!$C5+U5,U5)</f>
        <v>0</v>
      </c>
      <c r="V6" s="3">
        <f>IF('Burn Report'!G5=1,100*'Burn Report'!$C5+V5,V5)</f>
        <v>0</v>
      </c>
      <c r="W6" s="3">
        <f>IF('Burn Report'!H5=1,100*'Burn Report'!$C5+W5,W5)</f>
        <v>0</v>
      </c>
      <c r="X6" s="3">
        <f>IF('Burn Report'!I5=1,100*'Burn Report'!$C5+X5,X5)</f>
        <v>0</v>
      </c>
      <c r="Y6" s="3">
        <f>IF(SUM('Task Metrics'!B6:G6)=0,Y5,SUM('Task Metrics'!B6:G6)+Y5)</f>
        <v>100</v>
      </c>
      <c r="Z6" s="110">
        <f>IF('Burn Report'!A5 = "","",'Burn Report'!A5)</f>
        <v>43144</v>
      </c>
      <c r="AA6" s="23">
        <f>IF('Burn Report'!D5=1,'Burn Report'!$C5+AA5,AA5)</f>
        <v>1</v>
      </c>
      <c r="AB6" s="23">
        <f>IF('Burn Report'!E5=1,'Burn Report'!$C5+AB5,AB5)</f>
        <v>0</v>
      </c>
      <c r="AC6" s="23">
        <f>IF('Burn Report'!F5=1,'Burn Report'!$C5+AC5,AC5)</f>
        <v>0</v>
      </c>
      <c r="AD6" s="23">
        <f>IF('Burn Report'!G5=1,'Burn Report'!$C5+AD5,AD5)</f>
        <v>0</v>
      </c>
      <c r="AE6" s="23">
        <f>IF('Burn Report'!H5=1,'Burn Report'!$C5+AE5,AE5)</f>
        <v>0</v>
      </c>
      <c r="AF6" s="23">
        <f>IF('Burn Report'!I5=1,'Burn Report'!$C5+AF5,AF5)</f>
        <v>0</v>
      </c>
      <c r="AG6" s="3">
        <f t="shared" si="0"/>
        <v>1</v>
      </c>
    </row>
    <row r="7" spans="1:33" x14ac:dyDescent="0.25">
      <c r="A7" s="110">
        <f>IF('Burn Report'!A6 = "","",'Burn Report'!A6)</f>
        <v>43153</v>
      </c>
      <c r="B7" s="3">
        <f>IF('Burn Report'!D6=1,100*'Burn Report'!$C6,0)</f>
        <v>0</v>
      </c>
      <c r="C7" s="3">
        <f>IF('Burn Report'!E6=1,100*'Burn Report'!$C6,0)</f>
        <v>200</v>
      </c>
      <c r="D7" s="3">
        <f>IF('Burn Report'!F6=1,100*'Burn Report'!$C6,0)</f>
        <v>200</v>
      </c>
      <c r="E7" s="3">
        <f>IF('Burn Report'!G6=1,100*'Burn Report'!$C6,0)</f>
        <v>200</v>
      </c>
      <c r="F7" s="3">
        <f>IF('Burn Report'!H6=1,100*'Burn Report'!$C6,0)</f>
        <v>0</v>
      </c>
      <c r="G7" s="3">
        <f>IF('Burn Report'!I6=1,100*'Burn Report'!$C6,0)</f>
        <v>0</v>
      </c>
      <c r="H7" s="3"/>
      <c r="I7" s="110">
        <f>IF('Burn Report'!A6 = "","",'Burn Report'!A6)</f>
        <v>43153</v>
      </c>
      <c r="J7" s="23">
        <f>IF('Burn Report'!D6=1,'Burn Report'!$C6,0)</f>
        <v>0</v>
      </c>
      <c r="K7" s="23">
        <f>IF('Burn Report'!E6=1,'Burn Report'!$C6,0)</f>
        <v>2</v>
      </c>
      <c r="L7" s="23">
        <f>IF('Burn Report'!F6=1,'Burn Report'!$C6,0)</f>
        <v>2</v>
      </c>
      <c r="M7" s="23">
        <f>IF('Burn Report'!G6=1,'Burn Report'!$C6,0)</f>
        <v>2</v>
      </c>
      <c r="N7" s="23">
        <f>IF('Burn Report'!H6=1,'Burn Report'!$C6,0)</f>
        <v>0</v>
      </c>
      <c r="O7" s="23">
        <f>IF('Burn Report'!I6=1,'Burn Report'!$C6,0)</f>
        <v>0</v>
      </c>
      <c r="P7" s="3"/>
      <c r="R7" s="110">
        <f>IF('Burn Report'!A6 = "","",'Burn Report'!A6)</f>
        <v>43153</v>
      </c>
      <c r="S7" s="3">
        <f>IF('Burn Report'!D6=1,100*'Burn Report'!$C6+S6,S6)</f>
        <v>100</v>
      </c>
      <c r="T7" s="3">
        <f>IF('Burn Report'!E6=1,100*'Burn Report'!$C6+T6,T6)</f>
        <v>200</v>
      </c>
      <c r="U7" s="3">
        <f>IF('Burn Report'!F6=1,100*'Burn Report'!$C6+U6,U6)</f>
        <v>200</v>
      </c>
      <c r="V7" s="3">
        <f>IF('Burn Report'!G6=1,100*'Burn Report'!$C6+V6,V6)</f>
        <v>200</v>
      </c>
      <c r="W7" s="3">
        <f>IF('Burn Report'!H6=1,100*'Burn Report'!$C6+W6,W6)</f>
        <v>0</v>
      </c>
      <c r="X7" s="3">
        <f>IF('Burn Report'!I6=1,100*'Burn Report'!$C6+X6,X6)</f>
        <v>0</v>
      </c>
      <c r="Y7" s="3">
        <f>IF(SUM('Task Metrics'!B7:G7)=0,Y6,SUM('Task Metrics'!B7:G7)+Y6)</f>
        <v>700</v>
      </c>
      <c r="Z7" s="110">
        <f>IF('Burn Report'!A6 = "","",'Burn Report'!A6)</f>
        <v>43153</v>
      </c>
      <c r="AA7" s="23">
        <f>IF('Burn Report'!D6=1,'Burn Report'!$C6+AA6,AA6)</f>
        <v>1</v>
      </c>
      <c r="AB7" s="23">
        <f>IF('Burn Report'!E6=1,'Burn Report'!$C6+AB6,AB6)</f>
        <v>2</v>
      </c>
      <c r="AC7" s="23">
        <f>IF('Burn Report'!F6=1,'Burn Report'!$C6+AC6,AC6)</f>
        <v>2</v>
      </c>
      <c r="AD7" s="23">
        <f>IF('Burn Report'!G6=1,'Burn Report'!$C6+AD6,AD6)</f>
        <v>2</v>
      </c>
      <c r="AE7" s="23">
        <f>IF('Burn Report'!H6=1,'Burn Report'!$C6+AE6,AE6)</f>
        <v>0</v>
      </c>
      <c r="AF7" s="23">
        <f>IF('Burn Report'!I6=1,'Burn Report'!$C6+AF6,AF6)</f>
        <v>0</v>
      </c>
      <c r="AG7" s="3">
        <f t="shared" si="0"/>
        <v>7</v>
      </c>
    </row>
    <row r="8" spans="1:33" x14ac:dyDescent="0.25">
      <c r="A8" s="110">
        <f>IF('Burn Report'!A7 = "","",'Burn Report'!A7)</f>
        <v>43153</v>
      </c>
      <c r="B8" s="3">
        <f>IF('Burn Report'!D7=1,100*'Burn Report'!$C7,0)</f>
        <v>0</v>
      </c>
      <c r="C8" s="3">
        <f>IF('Burn Report'!E7=1,100*'Burn Report'!$C7,0)</f>
        <v>100</v>
      </c>
      <c r="D8" s="3">
        <f>IF('Burn Report'!F7=1,100*'Burn Report'!$C7,0)</f>
        <v>0</v>
      </c>
      <c r="E8" s="3">
        <f>IF('Burn Report'!G7=1,100*'Burn Report'!$C7,0)</f>
        <v>0</v>
      </c>
      <c r="F8" s="3">
        <f>IF('Burn Report'!H7=1,100*'Burn Report'!$C7,0)</f>
        <v>0</v>
      </c>
      <c r="G8" s="3">
        <f>IF('Burn Report'!I7=1,100*'Burn Report'!$C7,0)</f>
        <v>0</v>
      </c>
      <c r="H8" s="3"/>
      <c r="I8" s="110">
        <f>IF('Burn Report'!A7 = "","",'Burn Report'!A7)</f>
        <v>43153</v>
      </c>
      <c r="J8" s="23">
        <f>IF('Burn Report'!D7=1,'Burn Report'!$C7,0)</f>
        <v>0</v>
      </c>
      <c r="K8" s="23">
        <f>IF('Burn Report'!E7=1,'Burn Report'!$C7,0)</f>
        <v>1</v>
      </c>
      <c r="L8" s="23">
        <f>IF('Burn Report'!F7=1,'Burn Report'!$C7,0)</f>
        <v>0</v>
      </c>
      <c r="M8" s="23">
        <f>IF('Burn Report'!G7=1,'Burn Report'!$C7,0)</f>
        <v>0</v>
      </c>
      <c r="N8" s="23">
        <f>IF('Burn Report'!H7=1,'Burn Report'!$C7,0)</f>
        <v>0</v>
      </c>
      <c r="O8" s="23">
        <f>IF('Burn Report'!I7=1,'Burn Report'!$C7,0)</f>
        <v>0</v>
      </c>
      <c r="P8" s="3"/>
      <c r="R8" s="110">
        <f>IF('Burn Report'!A7 = "","",'Burn Report'!A7)</f>
        <v>43153</v>
      </c>
      <c r="S8" s="3">
        <f>IF('Burn Report'!D7=1,100*'Burn Report'!$C7+S7,S7)</f>
        <v>100</v>
      </c>
      <c r="T8" s="3">
        <f>IF('Burn Report'!E7=1,100*'Burn Report'!$C7+T7,T7)</f>
        <v>300</v>
      </c>
      <c r="U8" s="3">
        <f>IF('Burn Report'!F7=1,100*'Burn Report'!$C7+U7,U7)</f>
        <v>200</v>
      </c>
      <c r="V8" s="3">
        <f>IF('Burn Report'!G7=1,100*'Burn Report'!$C7+V7,V7)</f>
        <v>200</v>
      </c>
      <c r="W8" s="3">
        <f>IF('Burn Report'!H7=1,100*'Burn Report'!$C7+W7,W7)</f>
        <v>0</v>
      </c>
      <c r="X8" s="3">
        <f>IF('Burn Report'!I7=1,100*'Burn Report'!$C7+X7,X7)</f>
        <v>0</v>
      </c>
      <c r="Y8" s="3">
        <f>IF(SUM('Task Metrics'!B8:G8)=0,Y7,SUM('Task Metrics'!B8:G8)+Y7)</f>
        <v>800</v>
      </c>
      <c r="Z8" s="110">
        <f>IF('Burn Report'!A7 = "","",'Burn Report'!A7)</f>
        <v>43153</v>
      </c>
      <c r="AA8" s="23">
        <f>IF('Burn Report'!D7=1,'Burn Report'!$C7+AA7,AA7)</f>
        <v>1</v>
      </c>
      <c r="AB8" s="23">
        <f>IF('Burn Report'!E7=1,'Burn Report'!$C7+AB7,AB7)</f>
        <v>3</v>
      </c>
      <c r="AC8" s="23">
        <f>IF('Burn Report'!F7=1,'Burn Report'!$C7+AC7,AC7)</f>
        <v>2</v>
      </c>
      <c r="AD8" s="23">
        <f>IF('Burn Report'!G7=1,'Burn Report'!$C7+AD7,AD7)</f>
        <v>2</v>
      </c>
      <c r="AE8" s="23">
        <f>IF('Burn Report'!H7=1,'Burn Report'!$C7+AE7,AE7)</f>
        <v>0</v>
      </c>
      <c r="AF8" s="23">
        <f>IF('Burn Report'!I7=1,'Burn Report'!$C7+AF7,AF7)</f>
        <v>0</v>
      </c>
      <c r="AG8" s="3">
        <f t="shared" si="0"/>
        <v>8</v>
      </c>
    </row>
    <row r="9" spans="1:33" x14ac:dyDescent="0.25">
      <c r="A9" s="110">
        <f>IF('Burn Report'!A8 = "","",'Burn Report'!A8)</f>
        <v>43153</v>
      </c>
      <c r="B9" s="3">
        <f>IF('Burn Report'!D8=1,100*'Burn Report'!$C8,0)</f>
        <v>0</v>
      </c>
      <c r="C9" s="3">
        <f>IF('Burn Report'!E8=1,100*'Burn Report'!$C8,0)</f>
        <v>0</v>
      </c>
      <c r="D9" s="3">
        <f>IF('Burn Report'!F8=1,100*'Burn Report'!$C8,0)</f>
        <v>0</v>
      </c>
      <c r="E9" s="3">
        <f>IF('Burn Report'!G8=1,100*'Burn Report'!$C8,0)</f>
        <v>100</v>
      </c>
      <c r="F9" s="3">
        <f>IF('Burn Report'!H8=1,100*'Burn Report'!$C8,0)</f>
        <v>0</v>
      </c>
      <c r="G9" s="3">
        <f>IF('Burn Report'!I8=1,100*'Burn Report'!$C8,0)</f>
        <v>100</v>
      </c>
      <c r="H9" s="3"/>
      <c r="I9" s="110">
        <f>IF('Burn Report'!A8 = "","",'Burn Report'!A8)</f>
        <v>43153</v>
      </c>
      <c r="J9" s="23">
        <f>IF('Burn Report'!D8=1,'Burn Report'!$C8,0)</f>
        <v>0</v>
      </c>
      <c r="K9" s="23">
        <f>IF('Burn Report'!E8=1,'Burn Report'!$C8,0)</f>
        <v>0</v>
      </c>
      <c r="L9" s="23">
        <f>IF('Burn Report'!F8=1,'Burn Report'!$C8,0)</f>
        <v>0</v>
      </c>
      <c r="M9" s="23">
        <f>IF('Burn Report'!G8=1,'Burn Report'!$C8,0)</f>
        <v>1</v>
      </c>
      <c r="N9" s="23">
        <f>IF('Burn Report'!H8=1,'Burn Report'!$C8,0)</f>
        <v>0</v>
      </c>
      <c r="O9" s="23">
        <f>IF('Burn Report'!I8=1,'Burn Report'!$C8,0)</f>
        <v>1</v>
      </c>
      <c r="P9" s="3"/>
      <c r="R9" s="110">
        <f>IF('Burn Report'!A8 = "","",'Burn Report'!A8)</f>
        <v>43153</v>
      </c>
      <c r="S9" s="3">
        <f>IF('Burn Report'!D8=1,100*'Burn Report'!$C8+S8,S8)</f>
        <v>100</v>
      </c>
      <c r="T9" s="3">
        <f>IF('Burn Report'!E8=1,100*'Burn Report'!$C8+T8,T8)</f>
        <v>300</v>
      </c>
      <c r="U9" s="3">
        <f>IF('Burn Report'!F8=1,100*'Burn Report'!$C8+U8,U8)</f>
        <v>200</v>
      </c>
      <c r="V9" s="3">
        <f>IF('Burn Report'!G8=1,100*'Burn Report'!$C8+V8,V8)</f>
        <v>300</v>
      </c>
      <c r="W9" s="3">
        <f>IF('Burn Report'!H8=1,100*'Burn Report'!$C8+W8,W8)</f>
        <v>0</v>
      </c>
      <c r="X9" s="3">
        <f>IF('Burn Report'!I8=1,100*'Burn Report'!$C8+X8,X8)</f>
        <v>100</v>
      </c>
      <c r="Y9" s="3">
        <f>IF(SUM('Task Metrics'!B9:G9)=0,Y8,SUM('Task Metrics'!B9:G9)+Y8)</f>
        <v>1000</v>
      </c>
      <c r="Z9" s="110">
        <f>IF('Burn Report'!A8 = "","",'Burn Report'!A8)</f>
        <v>43153</v>
      </c>
      <c r="AA9" s="23">
        <f>IF('Burn Report'!D8=1,'Burn Report'!$C8+AA8,AA8)</f>
        <v>1</v>
      </c>
      <c r="AB9" s="23">
        <f>IF('Burn Report'!E8=1,'Burn Report'!$C8+AB8,AB8)</f>
        <v>3</v>
      </c>
      <c r="AC9" s="23">
        <f>IF('Burn Report'!F8=1,'Burn Report'!$C8+AC8,AC8)</f>
        <v>2</v>
      </c>
      <c r="AD9" s="23">
        <f>IF('Burn Report'!G8=1,'Burn Report'!$C8+AD8,AD8)</f>
        <v>3</v>
      </c>
      <c r="AE9" s="23">
        <f>IF('Burn Report'!H8=1,'Burn Report'!$C8+AE8,AE8)</f>
        <v>0</v>
      </c>
      <c r="AF9" s="23">
        <f>IF('Burn Report'!I8=1,'Burn Report'!$C8+AF8,AF8)</f>
        <v>1</v>
      </c>
      <c r="AG9" s="3">
        <f t="shared" si="0"/>
        <v>10</v>
      </c>
    </row>
    <row r="10" spans="1:33" x14ac:dyDescent="0.25">
      <c r="A10" s="110">
        <f>IF('Burn Report'!A9 = "","",'Burn Report'!A9)</f>
        <v>43153</v>
      </c>
      <c r="B10" s="3">
        <f>IF('Burn Report'!D9=1,100*'Burn Report'!$C9,0)</f>
        <v>0</v>
      </c>
      <c r="C10" s="3">
        <f>IF('Burn Report'!E9=1,100*'Burn Report'!$C9,0)</f>
        <v>200</v>
      </c>
      <c r="D10" s="3">
        <f>IF('Burn Report'!F9=1,100*'Burn Report'!$C9,0)</f>
        <v>0</v>
      </c>
      <c r="E10" s="3">
        <f>IF('Burn Report'!G9=1,100*'Burn Report'!$C9,0)</f>
        <v>0</v>
      </c>
      <c r="F10" s="3">
        <f>IF('Burn Report'!H9=1,100*'Burn Report'!$C9,0)</f>
        <v>0</v>
      </c>
      <c r="G10" s="3">
        <f>IF('Burn Report'!I9=1,100*'Burn Report'!$C9,0)</f>
        <v>0</v>
      </c>
      <c r="H10" s="3"/>
      <c r="I10" s="110">
        <f>IF('Burn Report'!A9 = "","",'Burn Report'!A9)</f>
        <v>43153</v>
      </c>
      <c r="J10" s="23">
        <f>IF('Burn Report'!D9=1,'Burn Report'!$C9,0)</f>
        <v>0</v>
      </c>
      <c r="K10" s="23">
        <f>IF('Burn Report'!E9=1,'Burn Report'!$C9,0)</f>
        <v>2</v>
      </c>
      <c r="L10" s="23">
        <f>IF('Burn Report'!F9=1,'Burn Report'!$C9,0)</f>
        <v>0</v>
      </c>
      <c r="M10" s="23">
        <f>IF('Burn Report'!G9=1,'Burn Report'!$C9,0)</f>
        <v>0</v>
      </c>
      <c r="N10" s="23">
        <f>IF('Burn Report'!H9=1,'Burn Report'!$C9,0)</f>
        <v>0</v>
      </c>
      <c r="O10" s="23">
        <f>IF('Burn Report'!I9=1,'Burn Report'!$C9,0)</f>
        <v>0</v>
      </c>
      <c r="P10" s="3"/>
      <c r="R10" s="110">
        <f>IF('Burn Report'!A9 = "","",'Burn Report'!A9)</f>
        <v>43153</v>
      </c>
      <c r="S10" s="3">
        <f>IF('Burn Report'!D9=1,100*'Burn Report'!$C9+S9,S9)</f>
        <v>100</v>
      </c>
      <c r="T10" s="3">
        <f>IF('Burn Report'!E9=1,100*'Burn Report'!$C9+T9,T9)</f>
        <v>500</v>
      </c>
      <c r="U10" s="3">
        <f>IF('Burn Report'!F9=1,100*'Burn Report'!$C9+U9,U9)</f>
        <v>200</v>
      </c>
      <c r="V10" s="3">
        <f>IF('Burn Report'!G9=1,100*'Burn Report'!$C9+V9,V9)</f>
        <v>300</v>
      </c>
      <c r="W10" s="3">
        <f>IF('Burn Report'!H9=1,100*'Burn Report'!$C9+W9,W9)</f>
        <v>0</v>
      </c>
      <c r="X10" s="3">
        <f>IF('Burn Report'!I9=1,100*'Burn Report'!$C9+X9,X9)</f>
        <v>100</v>
      </c>
      <c r="Y10" s="3">
        <f>IF(SUM('Task Metrics'!B10:G10)=0,Y9,SUM('Task Metrics'!B10:G10)+Y9)</f>
        <v>1200</v>
      </c>
      <c r="Z10" s="110">
        <f>IF('Burn Report'!A9 = "","",'Burn Report'!A9)</f>
        <v>43153</v>
      </c>
      <c r="AA10" s="23">
        <f>IF('Burn Report'!D9=1,'Burn Report'!$C9+AA9,AA9)</f>
        <v>1</v>
      </c>
      <c r="AB10" s="23">
        <f>IF('Burn Report'!E9=1,'Burn Report'!$C9+AB9,AB9)</f>
        <v>5</v>
      </c>
      <c r="AC10" s="23">
        <f>IF('Burn Report'!F9=1,'Burn Report'!$C9+AC9,AC9)</f>
        <v>2</v>
      </c>
      <c r="AD10" s="23">
        <f>IF('Burn Report'!G9=1,'Burn Report'!$C9+AD9,AD9)</f>
        <v>3</v>
      </c>
      <c r="AE10" s="23">
        <f>IF('Burn Report'!H9=1,'Burn Report'!$C9+AE9,AE9)</f>
        <v>0</v>
      </c>
      <c r="AF10" s="23">
        <f>IF('Burn Report'!I9=1,'Burn Report'!$C9+AF9,AF9)</f>
        <v>1</v>
      </c>
      <c r="AG10" s="3">
        <f t="shared" si="0"/>
        <v>12</v>
      </c>
    </row>
    <row r="11" spans="1:33" x14ac:dyDescent="0.25">
      <c r="A11" s="110">
        <f>IF('Burn Report'!A10 = "","",'Burn Report'!A10)</f>
        <v>43155</v>
      </c>
      <c r="B11" s="3">
        <f>IF('Burn Report'!D10=1,100*'Burn Report'!$C10,0)</f>
        <v>0</v>
      </c>
      <c r="C11" s="3">
        <f>IF('Burn Report'!E10=1,100*'Burn Report'!$C10,0)</f>
        <v>0</v>
      </c>
      <c r="D11" s="3">
        <f>IF('Burn Report'!F10=1,100*'Burn Report'!$C10,0)</f>
        <v>0</v>
      </c>
      <c r="E11" s="3">
        <f>IF('Burn Report'!G10=1,100*'Burn Report'!$C10,0)</f>
        <v>0</v>
      </c>
      <c r="F11" s="3">
        <f>IF('Burn Report'!H10=1,100*'Burn Report'!$C10,0)</f>
        <v>100</v>
      </c>
      <c r="G11" s="3">
        <f>IF('Burn Report'!I10=1,100*'Burn Report'!$C10,0)</f>
        <v>0</v>
      </c>
      <c r="H11" s="3"/>
      <c r="I11" s="110">
        <f>IF('Burn Report'!A10 = "","",'Burn Report'!A10)</f>
        <v>43155</v>
      </c>
      <c r="J11" s="23">
        <f>IF('Burn Report'!D10=1,'Burn Report'!$C10,0)</f>
        <v>0</v>
      </c>
      <c r="K11" s="23">
        <f>IF('Burn Report'!E10=1,'Burn Report'!$C10,0)</f>
        <v>0</v>
      </c>
      <c r="L11" s="23">
        <f>IF('Burn Report'!F10=1,'Burn Report'!$C10,0)</f>
        <v>0</v>
      </c>
      <c r="M11" s="23">
        <f>IF('Burn Report'!G10=1,'Burn Report'!$C10,0)</f>
        <v>0</v>
      </c>
      <c r="N11" s="23">
        <f>IF('Burn Report'!H10=1,'Burn Report'!$C10,0)</f>
        <v>1</v>
      </c>
      <c r="O11" s="23">
        <f>IF('Burn Report'!I10=1,'Burn Report'!$C10,0)</f>
        <v>0</v>
      </c>
      <c r="P11" s="3"/>
      <c r="R11" s="110">
        <f>IF('Burn Report'!A10 = "","",'Burn Report'!A10)</f>
        <v>43155</v>
      </c>
      <c r="S11" s="3">
        <f>IF('Burn Report'!D10=1,100*'Burn Report'!$C10+S10,S10)</f>
        <v>100</v>
      </c>
      <c r="T11" s="3">
        <f>IF('Burn Report'!E10=1,100*'Burn Report'!$C10+T10,T10)</f>
        <v>500</v>
      </c>
      <c r="U11" s="3">
        <f>IF('Burn Report'!F10=1,100*'Burn Report'!$C10+U10,U10)</f>
        <v>200</v>
      </c>
      <c r="V11" s="3">
        <f>IF('Burn Report'!G10=1,100*'Burn Report'!$C10+V10,V10)</f>
        <v>300</v>
      </c>
      <c r="W11" s="3">
        <f>IF('Burn Report'!H10=1,100*'Burn Report'!$C10+W10,W10)</f>
        <v>100</v>
      </c>
      <c r="X11" s="3">
        <f>IF('Burn Report'!I10=1,100*'Burn Report'!$C10+X10,X10)</f>
        <v>100</v>
      </c>
      <c r="Y11" s="3">
        <f>IF(SUM('Task Metrics'!B11:G11)=0,Y10,SUM('Task Metrics'!B11:G11)+Y10)</f>
        <v>1300</v>
      </c>
      <c r="Z11" s="110">
        <f>IF('Burn Report'!A10 = "","",'Burn Report'!A10)</f>
        <v>43155</v>
      </c>
      <c r="AA11" s="23">
        <f>IF('Burn Report'!D10=1,'Burn Report'!$C10+AA10,AA10)</f>
        <v>1</v>
      </c>
      <c r="AB11" s="23">
        <f>IF('Burn Report'!E10=1,'Burn Report'!$C10+AB10,AB10)</f>
        <v>5</v>
      </c>
      <c r="AC11" s="23">
        <f>IF('Burn Report'!F10=1,'Burn Report'!$C10+AC10,AC10)</f>
        <v>2</v>
      </c>
      <c r="AD11" s="23">
        <f>IF('Burn Report'!G10=1,'Burn Report'!$C10+AD10,AD10)</f>
        <v>3</v>
      </c>
      <c r="AE11" s="23">
        <f>IF('Burn Report'!H10=1,'Burn Report'!$C10+AE10,AE10)</f>
        <v>1</v>
      </c>
      <c r="AF11" s="23">
        <f>IF('Burn Report'!I10=1,'Burn Report'!$C10+AF10,AF10)</f>
        <v>1</v>
      </c>
      <c r="AG11" s="3">
        <f t="shared" si="0"/>
        <v>13</v>
      </c>
    </row>
    <row r="12" spans="1:33" x14ac:dyDescent="0.25">
      <c r="A12" s="110">
        <f>IF('Burn Report'!A11 = "","",'Burn Report'!A11)</f>
        <v>43157</v>
      </c>
      <c r="B12" s="3">
        <f>IF('Burn Report'!D11=1,100*'Burn Report'!$C11,0)</f>
        <v>0</v>
      </c>
      <c r="C12" s="3">
        <f>IF('Burn Report'!E11=1,100*'Burn Report'!$C11,0)</f>
        <v>0</v>
      </c>
      <c r="D12" s="3">
        <f>IF('Burn Report'!F11=1,100*'Burn Report'!$C11,0)</f>
        <v>0</v>
      </c>
      <c r="E12" s="3">
        <f>IF('Burn Report'!G11=1,100*'Burn Report'!$C11,0)</f>
        <v>100</v>
      </c>
      <c r="F12" s="3">
        <f>IF('Burn Report'!H11=1,100*'Burn Report'!$C11,0)</f>
        <v>0</v>
      </c>
      <c r="G12" s="3">
        <f>IF('Burn Report'!I11=1,100*'Burn Report'!$C11,0)</f>
        <v>0</v>
      </c>
      <c r="H12" s="3"/>
      <c r="I12" s="110">
        <f>IF('Burn Report'!A11 = "","",'Burn Report'!A11)</f>
        <v>43157</v>
      </c>
      <c r="J12" s="23">
        <f>IF('Burn Report'!D11=1,'Burn Report'!$C11,0)</f>
        <v>0</v>
      </c>
      <c r="K12" s="23">
        <f>IF('Burn Report'!E11=1,'Burn Report'!$C11,0)</f>
        <v>0</v>
      </c>
      <c r="L12" s="23">
        <f>IF('Burn Report'!F11=1,'Burn Report'!$C11,0)</f>
        <v>0</v>
      </c>
      <c r="M12" s="23">
        <f>IF('Burn Report'!G11=1,'Burn Report'!$C11,0)</f>
        <v>1</v>
      </c>
      <c r="N12" s="23">
        <f>IF('Burn Report'!H11=1,'Burn Report'!$C11,0)</f>
        <v>0</v>
      </c>
      <c r="O12" s="23">
        <f>IF('Burn Report'!I11=1,'Burn Report'!$C11,0)</f>
        <v>0</v>
      </c>
      <c r="P12" s="3"/>
      <c r="R12" s="110">
        <f>IF('Burn Report'!A11 = "","",'Burn Report'!A11)</f>
        <v>43157</v>
      </c>
      <c r="S12" s="3">
        <f>IF('Burn Report'!D11=1,100*'Burn Report'!$C11+S11,S11)</f>
        <v>100</v>
      </c>
      <c r="T12" s="3">
        <f>IF('Burn Report'!E11=1,100*'Burn Report'!$C11+T11,T11)</f>
        <v>500</v>
      </c>
      <c r="U12" s="3">
        <f>IF('Burn Report'!F11=1,100*'Burn Report'!$C11+U11,U11)</f>
        <v>200</v>
      </c>
      <c r="V12" s="3">
        <f>IF('Burn Report'!G11=1,100*'Burn Report'!$C11+V11,V11)</f>
        <v>400</v>
      </c>
      <c r="W12" s="3">
        <f>IF('Burn Report'!H11=1,100*'Burn Report'!$C11+W11,W11)</f>
        <v>100</v>
      </c>
      <c r="X12" s="3">
        <f>IF('Burn Report'!I11=1,100*'Burn Report'!$C11+X11,X11)</f>
        <v>100</v>
      </c>
      <c r="Y12" s="3">
        <f>IF(SUM('Task Metrics'!B12:G12)=0,Y11,SUM('Task Metrics'!B12:G12)+Y11)</f>
        <v>1400</v>
      </c>
      <c r="Z12" s="110">
        <f>IF('Burn Report'!A11 = "","",'Burn Report'!A11)</f>
        <v>43157</v>
      </c>
      <c r="AA12" s="23">
        <f>IF('Burn Report'!D11=1,'Burn Report'!$C11+AA11,AA11)</f>
        <v>1</v>
      </c>
      <c r="AB12" s="23">
        <f>IF('Burn Report'!E11=1,'Burn Report'!$C11+AB11,AB11)</f>
        <v>5</v>
      </c>
      <c r="AC12" s="23">
        <f>IF('Burn Report'!F11=1,'Burn Report'!$C11+AC11,AC11)</f>
        <v>2</v>
      </c>
      <c r="AD12" s="23">
        <f>IF('Burn Report'!G11=1,'Burn Report'!$C11+AD11,AD11)</f>
        <v>4</v>
      </c>
      <c r="AE12" s="23">
        <f>IF('Burn Report'!H11=1,'Burn Report'!$C11+AE11,AE11)</f>
        <v>1</v>
      </c>
      <c r="AF12" s="23">
        <f>IF('Burn Report'!I11=1,'Burn Report'!$C11+AF11,AF11)</f>
        <v>1</v>
      </c>
      <c r="AG12" s="3">
        <f t="shared" si="0"/>
        <v>14</v>
      </c>
    </row>
    <row r="13" spans="1:33" x14ac:dyDescent="0.25">
      <c r="A13" s="110">
        <f>IF('Burn Report'!A12 = "","",'Burn Report'!A12)</f>
        <v>43157</v>
      </c>
      <c r="B13" s="3">
        <f>IF('Burn Report'!D12=1,100*'Burn Report'!$C12,0)</f>
        <v>0</v>
      </c>
      <c r="C13" s="3">
        <f>IF('Burn Report'!E12=1,100*'Burn Report'!$C12,0)</f>
        <v>100</v>
      </c>
      <c r="D13" s="3">
        <f>IF('Burn Report'!F12=1,100*'Burn Report'!$C12,0)</f>
        <v>0</v>
      </c>
      <c r="E13" s="3">
        <f>IF('Burn Report'!G12=1,100*'Burn Report'!$C12,0)</f>
        <v>0</v>
      </c>
      <c r="F13" s="3">
        <f>IF('Burn Report'!H12=1,100*'Burn Report'!$C12,0)</f>
        <v>0</v>
      </c>
      <c r="G13" s="3">
        <f>IF('Burn Report'!I12=1,100*'Burn Report'!$C12,0)</f>
        <v>0</v>
      </c>
      <c r="H13" s="3"/>
      <c r="I13" s="110">
        <f>IF('Burn Report'!A12 = "","",'Burn Report'!A12)</f>
        <v>43157</v>
      </c>
      <c r="J13" s="23">
        <f>IF('Burn Report'!D12=1,'Burn Report'!$C12,0)</f>
        <v>0</v>
      </c>
      <c r="K13" s="23">
        <f>IF('Burn Report'!E12=1,'Burn Report'!$C12,0)</f>
        <v>1</v>
      </c>
      <c r="L13" s="23">
        <f>IF('Burn Report'!F12=1,'Burn Report'!$C12,0)</f>
        <v>0</v>
      </c>
      <c r="M13" s="23">
        <f>IF('Burn Report'!G12=1,'Burn Report'!$C12,0)</f>
        <v>0</v>
      </c>
      <c r="N13" s="23">
        <f>IF('Burn Report'!H12=1,'Burn Report'!$C12,0)</f>
        <v>0</v>
      </c>
      <c r="O13" s="23">
        <f>IF('Burn Report'!I12=1,'Burn Report'!$C12,0)</f>
        <v>0</v>
      </c>
      <c r="P13" s="3"/>
      <c r="R13" s="110">
        <f>IF('Burn Report'!A12 = "","",'Burn Report'!A12)</f>
        <v>43157</v>
      </c>
      <c r="S13" s="3">
        <f>IF('Burn Report'!D12=1,100*'Burn Report'!$C12+S12,S12)</f>
        <v>100</v>
      </c>
      <c r="T13" s="3">
        <f>IF('Burn Report'!E12=1,100*'Burn Report'!$C12+T12,T12)</f>
        <v>600</v>
      </c>
      <c r="U13" s="3">
        <f>IF('Burn Report'!F12=1,100*'Burn Report'!$C12+U12,U12)</f>
        <v>200</v>
      </c>
      <c r="V13" s="3">
        <f>IF('Burn Report'!G12=1,100*'Burn Report'!$C12+V12,V12)</f>
        <v>400</v>
      </c>
      <c r="W13" s="3">
        <f>IF('Burn Report'!H12=1,100*'Burn Report'!$C12+W12,W12)</f>
        <v>100</v>
      </c>
      <c r="X13" s="3">
        <f>IF('Burn Report'!I12=1,100*'Burn Report'!$C12+X12,X12)</f>
        <v>100</v>
      </c>
      <c r="Y13" s="3">
        <f>IF(SUM('Task Metrics'!B13:G13)=0,Y12,SUM('Task Metrics'!B13:G13)+Y12)</f>
        <v>1500</v>
      </c>
      <c r="Z13" s="110">
        <f>IF('Burn Report'!A12 = "","",'Burn Report'!A12)</f>
        <v>43157</v>
      </c>
      <c r="AA13" s="23">
        <f>IF('Burn Report'!D12=1,'Burn Report'!$C12+AA12,AA12)</f>
        <v>1</v>
      </c>
      <c r="AB13" s="23">
        <f>IF('Burn Report'!E12=1,'Burn Report'!$C12+AB12,AB12)</f>
        <v>6</v>
      </c>
      <c r="AC13" s="23">
        <f>IF('Burn Report'!F12=1,'Burn Report'!$C12+AC12,AC12)</f>
        <v>2</v>
      </c>
      <c r="AD13" s="23">
        <f>IF('Burn Report'!G12=1,'Burn Report'!$C12+AD12,AD12)</f>
        <v>4</v>
      </c>
      <c r="AE13" s="23">
        <f>IF('Burn Report'!H12=1,'Burn Report'!$C12+AE12,AE12)</f>
        <v>1</v>
      </c>
      <c r="AF13" s="23">
        <f>IF('Burn Report'!I12=1,'Burn Report'!$C12+AF12,AF12)</f>
        <v>1</v>
      </c>
      <c r="AG13" s="3">
        <f t="shared" si="0"/>
        <v>15</v>
      </c>
    </row>
    <row r="14" spans="1:33" x14ac:dyDescent="0.25">
      <c r="A14" s="110">
        <f>IF('Burn Report'!A13 = "","",'Burn Report'!A13)</f>
        <v>43158</v>
      </c>
      <c r="B14" s="3">
        <f>IF('Burn Report'!D13=1,100*'Burn Report'!$C13,0)</f>
        <v>0</v>
      </c>
      <c r="C14" s="3">
        <f>IF('Burn Report'!E13=1,100*'Burn Report'!$C13,0)</f>
        <v>50</v>
      </c>
      <c r="D14" s="3">
        <f>IF('Burn Report'!F13=1,100*'Burn Report'!$C13,0)</f>
        <v>0</v>
      </c>
      <c r="E14" s="3">
        <f>IF('Burn Report'!G13=1,100*'Burn Report'!$C13,0)</f>
        <v>0</v>
      </c>
      <c r="F14" s="3">
        <f>IF('Burn Report'!H13=1,100*'Burn Report'!$C13,0)</f>
        <v>50</v>
      </c>
      <c r="G14" s="3">
        <f>IF('Burn Report'!I13=1,100*'Burn Report'!$C13,0)</f>
        <v>0</v>
      </c>
      <c r="H14" s="3"/>
      <c r="I14" s="110">
        <f>IF('Burn Report'!A13 = "","",'Burn Report'!A13)</f>
        <v>43158</v>
      </c>
      <c r="J14" s="23">
        <f>IF('Burn Report'!D13=1,'Burn Report'!$C13,0)</f>
        <v>0</v>
      </c>
      <c r="K14" s="23">
        <f>IF('Burn Report'!E13=1,'Burn Report'!$C13,0)</f>
        <v>0.5</v>
      </c>
      <c r="L14" s="23">
        <f>IF('Burn Report'!F13=1,'Burn Report'!$C13,0)</f>
        <v>0</v>
      </c>
      <c r="M14" s="23">
        <f>IF('Burn Report'!G13=1,'Burn Report'!$C13,0)</f>
        <v>0</v>
      </c>
      <c r="N14" s="23">
        <f>IF('Burn Report'!H13=1,'Burn Report'!$C13,0)</f>
        <v>0.5</v>
      </c>
      <c r="O14" s="23">
        <f>IF('Burn Report'!I13=1,'Burn Report'!$C13,0)</f>
        <v>0</v>
      </c>
      <c r="P14" s="3"/>
      <c r="R14" s="110">
        <f>IF('Burn Report'!A13 = "","",'Burn Report'!A13)</f>
        <v>43158</v>
      </c>
      <c r="S14" s="3">
        <f>IF('Burn Report'!D13=1,100*'Burn Report'!$C13+S13,S13)</f>
        <v>100</v>
      </c>
      <c r="T14" s="3">
        <f>IF('Burn Report'!E13=1,100*'Burn Report'!$C13+T13,T13)</f>
        <v>650</v>
      </c>
      <c r="U14" s="3">
        <f>IF('Burn Report'!F13=1,100*'Burn Report'!$C13+U13,U13)</f>
        <v>200</v>
      </c>
      <c r="V14" s="3">
        <f>IF('Burn Report'!G13=1,100*'Burn Report'!$C13+V13,V13)</f>
        <v>400</v>
      </c>
      <c r="W14" s="3">
        <f>IF('Burn Report'!H13=1,100*'Burn Report'!$C13+W13,W13)</f>
        <v>150</v>
      </c>
      <c r="X14" s="3">
        <f>IF('Burn Report'!I13=1,100*'Burn Report'!$C13+X13,X13)</f>
        <v>100</v>
      </c>
      <c r="Y14" s="3">
        <f>IF(SUM('Task Metrics'!B14:G14)=0,Y13,SUM('Task Metrics'!B14:G14)+Y13)</f>
        <v>1600</v>
      </c>
      <c r="Z14" s="110">
        <f>IF('Burn Report'!A13 = "","",'Burn Report'!A13)</f>
        <v>43158</v>
      </c>
      <c r="AA14" s="23">
        <f>IF('Burn Report'!D13=1,'Burn Report'!$C13+AA13,AA13)</f>
        <v>1</v>
      </c>
      <c r="AB14" s="23">
        <f>IF('Burn Report'!E13=1,'Burn Report'!$C13+AB13,AB13)</f>
        <v>6.5</v>
      </c>
      <c r="AC14" s="23">
        <f>IF('Burn Report'!F13=1,'Burn Report'!$C13+AC13,AC13)</f>
        <v>2</v>
      </c>
      <c r="AD14" s="23">
        <f>IF('Burn Report'!G13=1,'Burn Report'!$C13+AD13,AD13)</f>
        <v>4</v>
      </c>
      <c r="AE14" s="23">
        <f>IF('Burn Report'!H13=1,'Burn Report'!$C13+AE13,AE13)</f>
        <v>1.5</v>
      </c>
      <c r="AF14" s="23">
        <f>IF('Burn Report'!I13=1,'Burn Report'!$C13+AF13,AF13)</f>
        <v>1</v>
      </c>
      <c r="AG14" s="3">
        <f t="shared" si="0"/>
        <v>16</v>
      </c>
    </row>
    <row r="15" spans="1:33" x14ac:dyDescent="0.25">
      <c r="A15" s="110">
        <f>IF('Burn Report'!A14 = "","",'Burn Report'!A14)</f>
        <v>43158</v>
      </c>
      <c r="B15" s="3">
        <f>IF('Burn Report'!D14=1,100*'Burn Report'!$C14,0)</f>
        <v>0</v>
      </c>
      <c r="C15" s="3">
        <f>IF('Burn Report'!E14=1,100*'Burn Report'!$C14,0)</f>
        <v>200</v>
      </c>
      <c r="D15" s="3">
        <f>IF('Burn Report'!F14=1,100*'Burn Report'!$C14,0)</f>
        <v>0</v>
      </c>
      <c r="E15" s="3">
        <f>IF('Burn Report'!G14=1,100*'Burn Report'!$C14,0)</f>
        <v>0</v>
      </c>
      <c r="F15" s="3">
        <f>IF('Burn Report'!H14=1,100*'Burn Report'!$C14,0)</f>
        <v>0</v>
      </c>
      <c r="G15" s="3">
        <f>IF('Burn Report'!I14=1,100*'Burn Report'!$C14,0)</f>
        <v>0</v>
      </c>
      <c r="H15" s="3"/>
      <c r="I15" s="110">
        <f>IF('Burn Report'!A14 = "","",'Burn Report'!A14)</f>
        <v>43158</v>
      </c>
      <c r="J15" s="23">
        <f>IF('Burn Report'!D14=1,'Burn Report'!$C14,0)</f>
        <v>0</v>
      </c>
      <c r="K15" s="23">
        <f>IF('Burn Report'!E14=1,'Burn Report'!$C14,0)</f>
        <v>2</v>
      </c>
      <c r="L15" s="23">
        <f>IF('Burn Report'!F14=1,'Burn Report'!$C14,0)</f>
        <v>0</v>
      </c>
      <c r="M15" s="23">
        <f>IF('Burn Report'!G14=1,'Burn Report'!$C14,0)</f>
        <v>0</v>
      </c>
      <c r="N15" s="23">
        <f>IF('Burn Report'!H14=1,'Burn Report'!$C14,0)</f>
        <v>0</v>
      </c>
      <c r="O15" s="23">
        <f>IF('Burn Report'!I14=1,'Burn Report'!$C14,0)</f>
        <v>0</v>
      </c>
      <c r="P15" s="3"/>
      <c r="R15" s="110">
        <f>IF('Burn Report'!A14 = "","",'Burn Report'!A14)</f>
        <v>43158</v>
      </c>
      <c r="S15" s="3">
        <f>IF('Burn Report'!D14=1,100*'Burn Report'!$C14+S14,S14)</f>
        <v>100</v>
      </c>
      <c r="T15" s="3">
        <f>IF('Burn Report'!E14=1,100*'Burn Report'!$C14+T14,T14)</f>
        <v>850</v>
      </c>
      <c r="U15" s="3">
        <f>IF('Burn Report'!F14=1,100*'Burn Report'!$C14+U14,U14)</f>
        <v>200</v>
      </c>
      <c r="V15" s="3">
        <f>IF('Burn Report'!G14=1,100*'Burn Report'!$C14+V14,V14)</f>
        <v>400</v>
      </c>
      <c r="W15" s="3">
        <f>IF('Burn Report'!H14=1,100*'Burn Report'!$C14+W14,W14)</f>
        <v>150</v>
      </c>
      <c r="X15" s="3">
        <f>IF('Burn Report'!I14=1,100*'Burn Report'!$C14+X14,X14)</f>
        <v>100</v>
      </c>
      <c r="Y15" s="3">
        <f>IF(SUM('Task Metrics'!B15:G15)=0,Y14,SUM('Task Metrics'!B15:G15)+Y14)</f>
        <v>1800</v>
      </c>
      <c r="Z15" s="110">
        <f>IF('Burn Report'!A14 = "","",'Burn Report'!A14)</f>
        <v>43158</v>
      </c>
      <c r="AA15" s="23">
        <f>IF('Burn Report'!D14=1,'Burn Report'!$C14+AA14,AA14)</f>
        <v>1</v>
      </c>
      <c r="AB15" s="23">
        <f>IF('Burn Report'!E14=1,'Burn Report'!$C14+AB14,AB14)</f>
        <v>8.5</v>
      </c>
      <c r="AC15" s="23">
        <f>IF('Burn Report'!F14=1,'Burn Report'!$C14+AC14,AC14)</f>
        <v>2</v>
      </c>
      <c r="AD15" s="23">
        <f>IF('Burn Report'!G14=1,'Burn Report'!$C14+AD14,AD14)</f>
        <v>4</v>
      </c>
      <c r="AE15" s="23">
        <f>IF('Burn Report'!H14=1,'Burn Report'!$C14+AE14,AE14)</f>
        <v>1.5</v>
      </c>
      <c r="AF15" s="23">
        <f>IF('Burn Report'!I14=1,'Burn Report'!$C14+AF14,AF14)</f>
        <v>1</v>
      </c>
      <c r="AG15" s="3">
        <f t="shared" si="0"/>
        <v>18</v>
      </c>
    </row>
    <row r="16" spans="1:33" x14ac:dyDescent="0.25">
      <c r="A16" s="110">
        <f>IF('Burn Report'!A15 = "","",'Burn Report'!A15)</f>
        <v>43159</v>
      </c>
      <c r="B16" s="3">
        <f>IF('Burn Report'!D15=1,100*'Burn Report'!$C15,0)</f>
        <v>0</v>
      </c>
      <c r="C16" s="3">
        <f>IF('Burn Report'!E15=1,100*'Burn Report'!$C15,0)</f>
        <v>0</v>
      </c>
      <c r="D16" s="3">
        <f>IF('Burn Report'!F15=1,100*'Burn Report'!$C15,0)</f>
        <v>50</v>
      </c>
      <c r="E16" s="3">
        <f>IF('Burn Report'!G15=1,100*'Burn Report'!$C15,0)</f>
        <v>0</v>
      </c>
      <c r="F16" s="3">
        <f>IF('Burn Report'!H15=1,100*'Burn Report'!$C15,0)</f>
        <v>0</v>
      </c>
      <c r="G16" s="3">
        <f>IF('Burn Report'!I15=1,100*'Burn Report'!$C15,0)</f>
        <v>0</v>
      </c>
      <c r="H16" s="3"/>
      <c r="I16" s="110">
        <f>IF('Burn Report'!A15 = "","",'Burn Report'!A15)</f>
        <v>43159</v>
      </c>
      <c r="J16" s="23">
        <f>IF('Burn Report'!D15=1,'Burn Report'!$C15,0)</f>
        <v>0</v>
      </c>
      <c r="K16" s="23">
        <f>IF('Burn Report'!E15=1,'Burn Report'!$C15,0)</f>
        <v>0</v>
      </c>
      <c r="L16" s="23">
        <f>IF('Burn Report'!F15=1,'Burn Report'!$C15,0)</f>
        <v>0.5</v>
      </c>
      <c r="M16" s="23">
        <f>IF('Burn Report'!G15=1,'Burn Report'!$C15,0)</f>
        <v>0</v>
      </c>
      <c r="N16" s="23">
        <f>IF('Burn Report'!H15=1,'Burn Report'!$C15,0)</f>
        <v>0</v>
      </c>
      <c r="O16" s="23">
        <f>IF('Burn Report'!I15=1,'Burn Report'!$C15,0)</f>
        <v>0</v>
      </c>
      <c r="P16" s="3"/>
      <c r="R16" s="110">
        <f>IF('Burn Report'!A15 = "","",'Burn Report'!A15)</f>
        <v>43159</v>
      </c>
      <c r="S16" s="3">
        <f>IF('Burn Report'!D15=1,100*'Burn Report'!$C15+S15,S15)</f>
        <v>100</v>
      </c>
      <c r="T16" s="3">
        <f>IF('Burn Report'!E15=1,100*'Burn Report'!$C15+T15,T15)</f>
        <v>850</v>
      </c>
      <c r="U16" s="3">
        <f>IF('Burn Report'!F15=1,100*'Burn Report'!$C15+U15,U15)</f>
        <v>250</v>
      </c>
      <c r="V16" s="3">
        <f>IF('Burn Report'!G15=1,100*'Burn Report'!$C15+V15,V15)</f>
        <v>400</v>
      </c>
      <c r="W16" s="3">
        <f>IF('Burn Report'!H15=1,100*'Burn Report'!$C15+W15,W15)</f>
        <v>150</v>
      </c>
      <c r="X16" s="3">
        <f>IF('Burn Report'!I15=1,100*'Burn Report'!$C15+X15,X15)</f>
        <v>100</v>
      </c>
      <c r="Y16" s="3">
        <f>IF(SUM('Task Metrics'!B16:G16)=0,Y15,SUM('Task Metrics'!B16:G16)+Y15)</f>
        <v>1850</v>
      </c>
      <c r="Z16" s="110">
        <f>IF('Burn Report'!A15 = "","",'Burn Report'!A15)</f>
        <v>43159</v>
      </c>
      <c r="AA16" s="23">
        <f>IF('Burn Report'!D15=1,'Burn Report'!$C15+AA15,AA15)</f>
        <v>1</v>
      </c>
      <c r="AB16" s="23">
        <f>IF('Burn Report'!E15=1,'Burn Report'!$C15+AB15,AB15)</f>
        <v>8.5</v>
      </c>
      <c r="AC16" s="23">
        <f>IF('Burn Report'!F15=1,'Burn Report'!$C15+AC15,AC15)</f>
        <v>2.5</v>
      </c>
      <c r="AD16" s="23">
        <f>IF('Burn Report'!G15=1,'Burn Report'!$C15+AD15,AD15)</f>
        <v>4</v>
      </c>
      <c r="AE16" s="23">
        <f>IF('Burn Report'!H15=1,'Burn Report'!$C15+AE15,AE15)</f>
        <v>1.5</v>
      </c>
      <c r="AF16" s="23">
        <f>IF('Burn Report'!I15=1,'Burn Report'!$C15+AF15,AF15)</f>
        <v>1</v>
      </c>
      <c r="AG16" s="3">
        <f t="shared" si="0"/>
        <v>18.5</v>
      </c>
    </row>
    <row r="17" spans="1:33" x14ac:dyDescent="0.25">
      <c r="A17" s="110">
        <f>IF('Burn Report'!A16 = "","",'Burn Report'!A16)</f>
        <v>43159</v>
      </c>
      <c r="B17" s="3">
        <f>IF('Burn Report'!D16=1,100*'Burn Report'!$C16,0)</f>
        <v>0</v>
      </c>
      <c r="C17" s="3">
        <f>IF('Burn Report'!E16=1,100*'Burn Report'!$C16,0)</f>
        <v>0</v>
      </c>
      <c r="D17" s="3">
        <f>IF('Burn Report'!F16=1,100*'Burn Report'!$C16,0)</f>
        <v>0</v>
      </c>
      <c r="E17" s="3">
        <f>IF('Burn Report'!G16=1,100*'Burn Report'!$C16,0)</f>
        <v>50</v>
      </c>
      <c r="F17" s="3">
        <f>IF('Burn Report'!H16=1,100*'Burn Report'!$C16,0)</f>
        <v>0</v>
      </c>
      <c r="G17" s="3">
        <f>IF('Burn Report'!I16=1,100*'Burn Report'!$C16,0)</f>
        <v>0</v>
      </c>
      <c r="H17" s="3"/>
      <c r="I17" s="110">
        <f>IF('Burn Report'!A16 = "","",'Burn Report'!A16)</f>
        <v>43159</v>
      </c>
      <c r="J17" s="23">
        <f>IF('Burn Report'!D16=1,'Burn Report'!$C16,0)</f>
        <v>0</v>
      </c>
      <c r="K17" s="23">
        <f>IF('Burn Report'!E16=1,'Burn Report'!$C16,0)</f>
        <v>0</v>
      </c>
      <c r="L17" s="23">
        <f>IF('Burn Report'!F16=1,'Burn Report'!$C16,0)</f>
        <v>0</v>
      </c>
      <c r="M17" s="23">
        <f>IF('Burn Report'!G16=1,'Burn Report'!$C16,0)</f>
        <v>0.5</v>
      </c>
      <c r="N17" s="23">
        <f>IF('Burn Report'!H16=1,'Burn Report'!$C16,0)</f>
        <v>0</v>
      </c>
      <c r="O17" s="23">
        <f>IF('Burn Report'!I16=1,'Burn Report'!$C16,0)</f>
        <v>0</v>
      </c>
      <c r="P17" s="3"/>
      <c r="R17" s="110">
        <f>IF('Burn Report'!A16 = "","",'Burn Report'!A16)</f>
        <v>43159</v>
      </c>
      <c r="S17" s="3">
        <f>IF('Burn Report'!D16=1,100*'Burn Report'!$C16+S16,S16)</f>
        <v>100</v>
      </c>
      <c r="T17" s="3">
        <f>IF('Burn Report'!E16=1,100*'Burn Report'!$C16+T16,T16)</f>
        <v>850</v>
      </c>
      <c r="U17" s="3">
        <f>IF('Burn Report'!F16=1,100*'Burn Report'!$C16+U16,U16)</f>
        <v>250</v>
      </c>
      <c r="V17" s="3">
        <f>IF('Burn Report'!G16=1,100*'Burn Report'!$C16+V16,V16)</f>
        <v>450</v>
      </c>
      <c r="W17" s="3">
        <f>IF('Burn Report'!H16=1,100*'Burn Report'!$C16+W16,W16)</f>
        <v>150</v>
      </c>
      <c r="X17" s="3">
        <f>IF('Burn Report'!I16=1,100*'Burn Report'!$C16+X16,X16)</f>
        <v>100</v>
      </c>
      <c r="Y17" s="3">
        <f>IF(SUM('Task Metrics'!B17:G17)=0,Y16,SUM('Task Metrics'!B17:G17)+Y16)</f>
        <v>1900</v>
      </c>
      <c r="Z17" s="110">
        <f>IF('Burn Report'!A16 = "","",'Burn Report'!A16)</f>
        <v>43159</v>
      </c>
      <c r="AA17" s="23">
        <f>IF('Burn Report'!D16=1,'Burn Report'!$C16+AA16,AA16)</f>
        <v>1</v>
      </c>
      <c r="AB17" s="23">
        <f>IF('Burn Report'!E16=1,'Burn Report'!$C16+AB16,AB16)</f>
        <v>8.5</v>
      </c>
      <c r="AC17" s="23">
        <f>IF('Burn Report'!F16=1,'Burn Report'!$C16+AC16,AC16)</f>
        <v>2.5</v>
      </c>
      <c r="AD17" s="23">
        <f>IF('Burn Report'!G16=1,'Burn Report'!$C16+AD16,AD16)</f>
        <v>4.5</v>
      </c>
      <c r="AE17" s="23">
        <f>IF('Burn Report'!H16=1,'Burn Report'!$C16+AE16,AE16)</f>
        <v>1.5</v>
      </c>
      <c r="AF17" s="23">
        <f>IF('Burn Report'!I16=1,'Burn Report'!$C16+AF16,AF16)</f>
        <v>1</v>
      </c>
      <c r="AG17" s="3">
        <f t="shared" si="0"/>
        <v>19</v>
      </c>
    </row>
    <row r="18" spans="1:33" x14ac:dyDescent="0.25">
      <c r="A18" s="110">
        <f>IF('Burn Report'!A17 = "","",'Burn Report'!A17)</f>
        <v>43159</v>
      </c>
      <c r="B18" s="3">
        <f>IF('Burn Report'!D17=1,100*'Burn Report'!$C17,0)</f>
        <v>0</v>
      </c>
      <c r="C18" s="3">
        <f>IF('Burn Report'!E17=1,100*'Burn Report'!$C17,0)</f>
        <v>0</v>
      </c>
      <c r="D18" s="3">
        <f>IF('Burn Report'!F17=1,100*'Burn Report'!$C17,0)</f>
        <v>0</v>
      </c>
      <c r="E18" s="3">
        <f>IF('Burn Report'!G17=1,100*'Burn Report'!$C17,0)</f>
        <v>0</v>
      </c>
      <c r="F18" s="3">
        <f>IF('Burn Report'!H17=1,100*'Burn Report'!$C17,0)</f>
        <v>0</v>
      </c>
      <c r="G18" s="3">
        <f>IF('Burn Report'!I17=1,100*'Burn Report'!$C17,0)</f>
        <v>50</v>
      </c>
      <c r="H18" s="3"/>
      <c r="I18" s="110">
        <f>IF('Burn Report'!A17 = "","",'Burn Report'!A17)</f>
        <v>43159</v>
      </c>
      <c r="J18" s="23">
        <f>IF('Burn Report'!D17=1,'Burn Report'!$C17,0)</f>
        <v>0</v>
      </c>
      <c r="K18" s="23">
        <f>IF('Burn Report'!E17=1,'Burn Report'!$C17,0)</f>
        <v>0</v>
      </c>
      <c r="L18" s="23">
        <f>IF('Burn Report'!F17=1,'Burn Report'!$C17,0)</f>
        <v>0</v>
      </c>
      <c r="M18" s="23">
        <f>IF('Burn Report'!G17=1,'Burn Report'!$C17,0)</f>
        <v>0</v>
      </c>
      <c r="N18" s="23">
        <f>IF('Burn Report'!H17=1,'Burn Report'!$C17,0)</f>
        <v>0</v>
      </c>
      <c r="O18" s="23">
        <f>IF('Burn Report'!I17=1,'Burn Report'!$C17,0)</f>
        <v>0.5</v>
      </c>
      <c r="P18" s="3"/>
      <c r="R18" s="110">
        <f>IF('Burn Report'!A17 = "","",'Burn Report'!A17)</f>
        <v>43159</v>
      </c>
      <c r="S18" s="3">
        <f>IF('Burn Report'!D17=1,100*'Burn Report'!$C17+S17,S17)</f>
        <v>100</v>
      </c>
      <c r="T18" s="3">
        <f>IF('Burn Report'!E17=1,100*'Burn Report'!$C17+T17,T17)</f>
        <v>850</v>
      </c>
      <c r="U18" s="3">
        <f>IF('Burn Report'!F17=1,100*'Burn Report'!$C17+U17,U17)</f>
        <v>250</v>
      </c>
      <c r="V18" s="3">
        <f>IF('Burn Report'!G17=1,100*'Burn Report'!$C17+V17,V17)</f>
        <v>450</v>
      </c>
      <c r="W18" s="3">
        <f>IF('Burn Report'!H17=1,100*'Burn Report'!$C17+W17,W17)</f>
        <v>150</v>
      </c>
      <c r="X18" s="3">
        <f>IF('Burn Report'!I17=1,100*'Burn Report'!$C17+X17,X17)</f>
        <v>150</v>
      </c>
      <c r="Y18" s="3">
        <f>IF(SUM('Task Metrics'!B18:G18)=0,Y17,SUM('Task Metrics'!B18:G18)+Y17)</f>
        <v>1950</v>
      </c>
      <c r="Z18" s="110">
        <f>IF('Burn Report'!A17 = "","",'Burn Report'!A17)</f>
        <v>43159</v>
      </c>
      <c r="AA18" s="23">
        <f>IF('Burn Report'!D17=1,'Burn Report'!$C17+AA17,AA17)</f>
        <v>1</v>
      </c>
      <c r="AB18" s="23">
        <f>IF('Burn Report'!E17=1,'Burn Report'!$C17+AB17,AB17)</f>
        <v>8.5</v>
      </c>
      <c r="AC18" s="23">
        <f>IF('Burn Report'!F17=1,'Burn Report'!$C17+AC17,AC17)</f>
        <v>2.5</v>
      </c>
      <c r="AD18" s="23">
        <f>IF('Burn Report'!G17=1,'Burn Report'!$C17+AD17,AD17)</f>
        <v>4.5</v>
      </c>
      <c r="AE18" s="23">
        <f>IF('Burn Report'!H17=1,'Burn Report'!$C17+AE17,AE17)</f>
        <v>1.5</v>
      </c>
      <c r="AF18" s="23">
        <f>IF('Burn Report'!I17=1,'Burn Report'!$C17+AF17,AF17)</f>
        <v>1.5</v>
      </c>
      <c r="AG18" s="3">
        <f t="shared" si="0"/>
        <v>19.5</v>
      </c>
    </row>
    <row r="19" spans="1:33" x14ac:dyDescent="0.25">
      <c r="A19" s="110">
        <f>IF('Burn Report'!A18 = "","",'Burn Report'!A18)</f>
        <v>43160</v>
      </c>
      <c r="B19" s="3">
        <f>IF('Burn Report'!D18=1,100*'Burn Report'!$C18,0)</f>
        <v>150</v>
      </c>
      <c r="C19" s="3">
        <f>IF('Burn Report'!E18=1,100*'Burn Report'!$C18,0)</f>
        <v>0</v>
      </c>
      <c r="D19" s="3">
        <f>IF('Burn Report'!F18=1,100*'Burn Report'!$C18,0)</f>
        <v>0</v>
      </c>
      <c r="E19" s="3">
        <f>IF('Burn Report'!G18=1,100*'Burn Report'!$C18,0)</f>
        <v>0</v>
      </c>
      <c r="F19" s="3">
        <f>IF('Burn Report'!H18=1,100*'Burn Report'!$C18,0)</f>
        <v>0</v>
      </c>
      <c r="G19" s="3">
        <f>IF('Burn Report'!I18=1,100*'Burn Report'!$C18,0)</f>
        <v>0</v>
      </c>
      <c r="H19" s="3"/>
      <c r="I19" s="110">
        <f>IF('Burn Report'!A18 = "","",'Burn Report'!A18)</f>
        <v>43160</v>
      </c>
      <c r="J19" s="23">
        <f>IF('Burn Report'!D18=1,'Burn Report'!$C18,0)</f>
        <v>1.5</v>
      </c>
      <c r="K19" s="23">
        <f>IF('Burn Report'!E18=1,'Burn Report'!$C18,0)</f>
        <v>0</v>
      </c>
      <c r="L19" s="23">
        <f>IF('Burn Report'!F18=1,'Burn Report'!$C18,0)</f>
        <v>0</v>
      </c>
      <c r="M19" s="23">
        <f>IF('Burn Report'!G18=1,'Burn Report'!$C18,0)</f>
        <v>0</v>
      </c>
      <c r="N19" s="23">
        <f>IF('Burn Report'!H18=1,'Burn Report'!$C18,0)</f>
        <v>0</v>
      </c>
      <c r="O19" s="23">
        <f>IF('Burn Report'!I18=1,'Burn Report'!$C18,0)</f>
        <v>0</v>
      </c>
      <c r="P19" s="3"/>
      <c r="R19" s="110">
        <f>IF('Burn Report'!A18 = "","",'Burn Report'!A18)</f>
        <v>43160</v>
      </c>
      <c r="S19" s="3">
        <f>IF('Burn Report'!D18=1,100*'Burn Report'!$C18+S18,S18)</f>
        <v>250</v>
      </c>
      <c r="T19" s="3">
        <f>IF('Burn Report'!E18=1,100*'Burn Report'!$C18+T18,T18)</f>
        <v>850</v>
      </c>
      <c r="U19" s="3">
        <f>IF('Burn Report'!F18=1,100*'Burn Report'!$C18+U18,U18)</f>
        <v>250</v>
      </c>
      <c r="V19" s="3">
        <f>IF('Burn Report'!G18=1,100*'Burn Report'!$C18+V18,V18)</f>
        <v>450</v>
      </c>
      <c r="W19" s="3">
        <f>IF('Burn Report'!H18=1,100*'Burn Report'!$C18+W18,W18)</f>
        <v>150</v>
      </c>
      <c r="X19" s="3">
        <f>IF('Burn Report'!I18=1,100*'Burn Report'!$C18+X18,X18)</f>
        <v>150</v>
      </c>
      <c r="Y19" s="3">
        <f>IF(SUM('Task Metrics'!B19:G19)=0,Y18,SUM('Task Metrics'!B19:G19)+Y18)</f>
        <v>2100</v>
      </c>
      <c r="Z19" s="110">
        <f>IF('Burn Report'!A18 = "","",'Burn Report'!A18)</f>
        <v>43160</v>
      </c>
      <c r="AA19" s="23">
        <f>IF('Burn Report'!D18=1,'Burn Report'!$C18+AA18,AA18)</f>
        <v>2.5</v>
      </c>
      <c r="AB19" s="23">
        <f>IF('Burn Report'!E18=1,'Burn Report'!$C18+AB18,AB18)</f>
        <v>8.5</v>
      </c>
      <c r="AC19" s="23">
        <f>IF('Burn Report'!F18=1,'Burn Report'!$C18+AC18,AC18)</f>
        <v>2.5</v>
      </c>
      <c r="AD19" s="23">
        <f>IF('Burn Report'!G18=1,'Burn Report'!$C18+AD18,AD18)</f>
        <v>4.5</v>
      </c>
      <c r="AE19" s="23">
        <f>IF('Burn Report'!H18=1,'Burn Report'!$C18+AE18,AE18)</f>
        <v>1.5</v>
      </c>
      <c r="AF19" s="23">
        <f>IF('Burn Report'!I18=1,'Burn Report'!$C18+AF18,AF18)</f>
        <v>1.5</v>
      </c>
      <c r="AG19" s="3">
        <f t="shared" si="0"/>
        <v>21</v>
      </c>
    </row>
    <row r="20" spans="1:33" x14ac:dyDescent="0.25">
      <c r="A20" s="110">
        <f>IF('Burn Report'!A19 = "","",'Burn Report'!A19)</f>
        <v>43160</v>
      </c>
      <c r="B20" s="3">
        <f>IF('Burn Report'!D19=1,100*'Burn Report'!$C19,0)</f>
        <v>0</v>
      </c>
      <c r="C20" s="3">
        <f>IF('Burn Report'!E19=1,100*'Burn Report'!$C19,0)</f>
        <v>0</v>
      </c>
      <c r="D20" s="3">
        <f>IF('Burn Report'!F19=1,100*'Burn Report'!$C19,0)</f>
        <v>0</v>
      </c>
      <c r="E20" s="3">
        <f>IF('Burn Report'!G19=1,100*'Burn Report'!$C19,0)</f>
        <v>0</v>
      </c>
      <c r="F20" s="3">
        <f>IF('Burn Report'!H19=1,100*'Burn Report'!$C19,0)</f>
        <v>0</v>
      </c>
      <c r="G20" s="3">
        <f>IF('Burn Report'!I19=1,100*'Burn Report'!$C19,0)</f>
        <v>100</v>
      </c>
      <c r="H20" s="3"/>
      <c r="I20" s="110">
        <f>IF('Burn Report'!A19 = "","",'Burn Report'!A19)</f>
        <v>43160</v>
      </c>
      <c r="J20" s="23">
        <f>IF('Burn Report'!D19=1,'Burn Report'!$C19,0)</f>
        <v>0</v>
      </c>
      <c r="K20" s="23">
        <f>IF('Burn Report'!E19=1,'Burn Report'!$C19,0)</f>
        <v>0</v>
      </c>
      <c r="L20" s="23">
        <f>IF('Burn Report'!F19=1,'Burn Report'!$C19,0)</f>
        <v>0</v>
      </c>
      <c r="M20" s="23">
        <f>IF('Burn Report'!G19=1,'Burn Report'!$C19,0)</f>
        <v>0</v>
      </c>
      <c r="N20" s="23">
        <f>IF('Burn Report'!H19=1,'Burn Report'!$C19,0)</f>
        <v>0</v>
      </c>
      <c r="O20" s="23">
        <f>IF('Burn Report'!I19=1,'Burn Report'!$C19,0)</f>
        <v>1</v>
      </c>
      <c r="P20" s="3"/>
      <c r="R20" s="110">
        <f>IF('Burn Report'!A19 = "","",'Burn Report'!A19)</f>
        <v>43160</v>
      </c>
      <c r="S20" s="3">
        <f>IF('Burn Report'!D19=1,100*'Burn Report'!$C19+S19,S19)</f>
        <v>250</v>
      </c>
      <c r="T20" s="3">
        <f>IF('Burn Report'!E19=1,100*'Burn Report'!$C19+T19,T19)</f>
        <v>850</v>
      </c>
      <c r="U20" s="3">
        <f>IF('Burn Report'!F19=1,100*'Burn Report'!$C19+U19,U19)</f>
        <v>250</v>
      </c>
      <c r="V20" s="3">
        <f>IF('Burn Report'!G19=1,100*'Burn Report'!$C19+V19,V19)</f>
        <v>450</v>
      </c>
      <c r="W20" s="3">
        <f>IF('Burn Report'!H19=1,100*'Burn Report'!$C19+W19,W19)</f>
        <v>150</v>
      </c>
      <c r="X20" s="3">
        <f>IF('Burn Report'!I19=1,100*'Burn Report'!$C19+X19,X19)</f>
        <v>250</v>
      </c>
      <c r="Y20" s="3">
        <f>IF(SUM('Task Metrics'!B20:G20)=0,Y19,SUM('Task Metrics'!B20:G20)+Y19)</f>
        <v>2200</v>
      </c>
      <c r="Z20" s="110">
        <f>IF('Burn Report'!A19 = "","",'Burn Report'!A19)</f>
        <v>43160</v>
      </c>
      <c r="AA20" s="23">
        <f>IF('Burn Report'!D19=1,'Burn Report'!$C19+AA19,AA19)</f>
        <v>2.5</v>
      </c>
      <c r="AB20" s="23">
        <f>IF('Burn Report'!E19=1,'Burn Report'!$C19+AB19,AB19)</f>
        <v>8.5</v>
      </c>
      <c r="AC20" s="23">
        <f>IF('Burn Report'!F19=1,'Burn Report'!$C19+AC19,AC19)</f>
        <v>2.5</v>
      </c>
      <c r="AD20" s="23">
        <f>IF('Burn Report'!G19=1,'Burn Report'!$C19+AD19,AD19)</f>
        <v>4.5</v>
      </c>
      <c r="AE20" s="23">
        <f>IF('Burn Report'!H19=1,'Burn Report'!$C19+AE19,AE19)</f>
        <v>1.5</v>
      </c>
      <c r="AF20" s="23">
        <f>IF('Burn Report'!I19=1,'Burn Report'!$C19+AF19,AF19)</f>
        <v>2.5</v>
      </c>
      <c r="AG20" s="3">
        <f t="shared" si="0"/>
        <v>22</v>
      </c>
    </row>
    <row r="21" spans="1:33" x14ac:dyDescent="0.25">
      <c r="A21" s="110">
        <f>IF('Burn Report'!A20 = "","",'Burn Report'!A20)</f>
        <v>43164</v>
      </c>
      <c r="B21" s="3">
        <f>IF('Burn Report'!D20=1,100*'Burn Report'!$C20,0)</f>
        <v>0</v>
      </c>
      <c r="C21" s="3">
        <f>IF('Burn Report'!E20=1,100*'Burn Report'!$C20,0)</f>
        <v>0</v>
      </c>
      <c r="D21" s="3">
        <f>IF('Burn Report'!F20=1,100*'Burn Report'!$C20,0)</f>
        <v>0</v>
      </c>
      <c r="E21" s="3">
        <f>IF('Burn Report'!G20=1,100*'Burn Report'!$C20,0)</f>
        <v>0</v>
      </c>
      <c r="F21" s="3">
        <f>IF('Burn Report'!H20=1,100*'Burn Report'!$C20,0)</f>
        <v>0</v>
      </c>
      <c r="G21" s="3">
        <f>IF('Burn Report'!I20=1,100*'Burn Report'!$C20,0)</f>
        <v>100</v>
      </c>
      <c r="H21" s="3"/>
      <c r="I21" s="110">
        <f>IF('Burn Report'!A20 = "","",'Burn Report'!A20)</f>
        <v>43164</v>
      </c>
      <c r="J21" s="23">
        <f>IF('Burn Report'!D20=1,'Burn Report'!$C20,0)</f>
        <v>0</v>
      </c>
      <c r="K21" s="23">
        <f>IF('Burn Report'!E20=1,'Burn Report'!$C20,0)</f>
        <v>0</v>
      </c>
      <c r="L21" s="23">
        <f>IF('Burn Report'!F20=1,'Burn Report'!$C20,0)</f>
        <v>0</v>
      </c>
      <c r="M21" s="23">
        <f>IF('Burn Report'!G20=1,'Burn Report'!$C20,0)</f>
        <v>0</v>
      </c>
      <c r="N21" s="23">
        <f>IF('Burn Report'!H20=1,'Burn Report'!$C20,0)</f>
        <v>0</v>
      </c>
      <c r="O21" s="23">
        <f>IF('Burn Report'!I20=1,'Burn Report'!$C20,0)</f>
        <v>1</v>
      </c>
      <c r="P21" s="3"/>
      <c r="R21" s="110">
        <f>IF('Burn Report'!A20 = "","",'Burn Report'!A20)</f>
        <v>43164</v>
      </c>
      <c r="S21" s="3">
        <f>IF('Burn Report'!D20=1,100*'Burn Report'!$C20+S20,S20)</f>
        <v>250</v>
      </c>
      <c r="T21" s="3">
        <f>IF('Burn Report'!E20=1,100*'Burn Report'!$C20+T20,T20)</f>
        <v>850</v>
      </c>
      <c r="U21" s="3">
        <f>IF('Burn Report'!F20=1,100*'Burn Report'!$C20+U20,U20)</f>
        <v>250</v>
      </c>
      <c r="V21" s="3">
        <f>IF('Burn Report'!G20=1,100*'Burn Report'!$C20+V20,V20)</f>
        <v>450</v>
      </c>
      <c r="W21" s="3">
        <f>IF('Burn Report'!H20=1,100*'Burn Report'!$C20+W20,W20)</f>
        <v>150</v>
      </c>
      <c r="X21" s="3">
        <f>IF('Burn Report'!I20=1,100*'Burn Report'!$C20+X20,X20)</f>
        <v>350</v>
      </c>
      <c r="Y21" s="3">
        <f>IF(SUM('Task Metrics'!B21:G21)=0,Y20,SUM('Task Metrics'!B21:G21)+Y20)</f>
        <v>2300</v>
      </c>
      <c r="Z21" s="110">
        <f>IF('Burn Report'!A20 = "","",'Burn Report'!A20)</f>
        <v>43164</v>
      </c>
      <c r="AA21" s="23">
        <f>IF('Burn Report'!D20=1,'Burn Report'!$C20+AA20,AA20)</f>
        <v>2.5</v>
      </c>
      <c r="AB21" s="23">
        <f>IF('Burn Report'!E20=1,'Burn Report'!$C20+AB20,AB20)</f>
        <v>8.5</v>
      </c>
      <c r="AC21" s="23">
        <f>IF('Burn Report'!F20=1,'Burn Report'!$C20+AC20,AC20)</f>
        <v>2.5</v>
      </c>
      <c r="AD21" s="23">
        <f>IF('Burn Report'!G20=1,'Burn Report'!$C20+AD20,AD20)</f>
        <v>4.5</v>
      </c>
      <c r="AE21" s="23">
        <f>IF('Burn Report'!H20=1,'Burn Report'!$C20+AE20,AE20)</f>
        <v>1.5</v>
      </c>
      <c r="AF21" s="23">
        <f>IF('Burn Report'!I20=1,'Burn Report'!$C20+AF20,AF20)</f>
        <v>3.5</v>
      </c>
      <c r="AG21" s="3">
        <f t="shared" si="0"/>
        <v>23</v>
      </c>
    </row>
    <row r="22" spans="1:33" x14ac:dyDescent="0.25">
      <c r="A22" s="110">
        <f>IF('Burn Report'!A21 = "","",'Burn Report'!A21)</f>
        <v>43165</v>
      </c>
      <c r="B22" s="3">
        <f>IF('Burn Report'!D21=1,100*'Burn Report'!$C21,0)</f>
        <v>0</v>
      </c>
      <c r="C22" s="3">
        <f>IF('Burn Report'!E21=1,100*'Burn Report'!$C21,0)</f>
        <v>0</v>
      </c>
      <c r="D22" s="3">
        <f>IF('Burn Report'!F21=1,100*'Burn Report'!$C21,0)</f>
        <v>0</v>
      </c>
      <c r="E22" s="3">
        <f>IF('Burn Report'!G21=1,100*'Burn Report'!$C21,0)</f>
        <v>0</v>
      </c>
      <c r="F22" s="3">
        <f>IF('Burn Report'!H21=1,100*'Burn Report'!$C21,0)</f>
        <v>0</v>
      </c>
      <c r="G22" s="3">
        <f>IF('Burn Report'!I21=1,100*'Burn Report'!$C21,0)</f>
        <v>200</v>
      </c>
      <c r="H22" s="3"/>
      <c r="I22" s="110">
        <f>IF('Burn Report'!A21 = "","",'Burn Report'!A21)</f>
        <v>43165</v>
      </c>
      <c r="J22" s="23">
        <f>IF('Burn Report'!D21=1,'Burn Report'!$C21,0)</f>
        <v>0</v>
      </c>
      <c r="K22" s="23">
        <f>IF('Burn Report'!E21=1,'Burn Report'!$C21,0)</f>
        <v>0</v>
      </c>
      <c r="L22" s="23">
        <f>IF('Burn Report'!F21=1,'Burn Report'!$C21,0)</f>
        <v>0</v>
      </c>
      <c r="M22" s="23">
        <f>IF('Burn Report'!G21=1,'Burn Report'!$C21,0)</f>
        <v>0</v>
      </c>
      <c r="N22" s="23">
        <f>IF('Burn Report'!H21=1,'Burn Report'!$C21,0)</f>
        <v>0</v>
      </c>
      <c r="O22" s="23">
        <f>IF('Burn Report'!I21=1,'Burn Report'!$C21,0)</f>
        <v>2</v>
      </c>
      <c r="P22" s="3"/>
      <c r="R22" s="110">
        <f>IF('Burn Report'!A21 = "","",'Burn Report'!A21)</f>
        <v>43165</v>
      </c>
      <c r="S22" s="3">
        <f>IF('Burn Report'!D21=1,100*'Burn Report'!$C21+S21,S21)</f>
        <v>250</v>
      </c>
      <c r="T22" s="3">
        <f>IF('Burn Report'!E21=1,100*'Burn Report'!$C21+T21,T21)</f>
        <v>850</v>
      </c>
      <c r="U22" s="3">
        <f>IF('Burn Report'!F21=1,100*'Burn Report'!$C21+U21,U21)</f>
        <v>250</v>
      </c>
      <c r="V22" s="3">
        <f>IF('Burn Report'!G21=1,100*'Burn Report'!$C21+V21,V21)</f>
        <v>450</v>
      </c>
      <c r="W22" s="3">
        <f>IF('Burn Report'!H21=1,100*'Burn Report'!$C21+W21,W21)</f>
        <v>150</v>
      </c>
      <c r="X22" s="3">
        <f>IF('Burn Report'!I21=1,100*'Burn Report'!$C21+X21,X21)</f>
        <v>550</v>
      </c>
      <c r="Y22" s="3">
        <f>IF(SUM('Task Metrics'!B22:G22)=0,Y21,SUM('Task Metrics'!B22:G22)+Y21)</f>
        <v>2500</v>
      </c>
      <c r="Z22" s="110">
        <f>IF('Burn Report'!A21 = "","",'Burn Report'!A21)</f>
        <v>43165</v>
      </c>
      <c r="AA22" s="23">
        <f>IF('Burn Report'!D21=1,'Burn Report'!$C21+AA21,AA21)</f>
        <v>2.5</v>
      </c>
      <c r="AB22" s="23">
        <f>IF('Burn Report'!E21=1,'Burn Report'!$C21+AB21,AB21)</f>
        <v>8.5</v>
      </c>
      <c r="AC22" s="23">
        <f>IF('Burn Report'!F21=1,'Burn Report'!$C21+AC21,AC21)</f>
        <v>2.5</v>
      </c>
      <c r="AD22" s="23">
        <f>IF('Burn Report'!G21=1,'Burn Report'!$C21+AD21,AD21)</f>
        <v>4.5</v>
      </c>
      <c r="AE22" s="23">
        <f>IF('Burn Report'!H21=1,'Burn Report'!$C21+AE21,AE21)</f>
        <v>1.5</v>
      </c>
      <c r="AF22" s="23">
        <f>IF('Burn Report'!I21=1,'Burn Report'!$C21+AF21,AF21)</f>
        <v>5.5</v>
      </c>
      <c r="AG22" s="3">
        <f t="shared" si="0"/>
        <v>25</v>
      </c>
    </row>
    <row r="23" spans="1:33" x14ac:dyDescent="0.25">
      <c r="A23" s="110">
        <f>IF('Burn Report'!A22 = "","",'Burn Report'!A22)</f>
        <v>43165</v>
      </c>
      <c r="B23" s="3">
        <f>IF('Burn Report'!D22=1,100*'Burn Report'!$C22,0)</f>
        <v>0</v>
      </c>
      <c r="C23" s="3">
        <f>IF('Burn Report'!E22=1,100*'Burn Report'!$C22,0)</f>
        <v>0</v>
      </c>
      <c r="D23" s="3">
        <f>IF('Burn Report'!F22=1,100*'Burn Report'!$C22,0)</f>
        <v>0</v>
      </c>
      <c r="E23" s="3">
        <f>IF('Burn Report'!G22=1,100*'Burn Report'!$C22,0)</f>
        <v>100</v>
      </c>
      <c r="F23" s="3">
        <f>IF('Burn Report'!H22=1,100*'Burn Report'!$C22,0)</f>
        <v>0</v>
      </c>
      <c r="G23" s="3">
        <f>IF('Burn Report'!I22=1,100*'Burn Report'!$C22,0)</f>
        <v>0</v>
      </c>
      <c r="H23" s="3"/>
      <c r="I23" s="110">
        <f>IF('Burn Report'!A22 = "","",'Burn Report'!A22)</f>
        <v>43165</v>
      </c>
      <c r="J23" s="23">
        <f>IF('Burn Report'!D22=1,'Burn Report'!$C22,0)</f>
        <v>0</v>
      </c>
      <c r="K23" s="23">
        <f>IF('Burn Report'!E22=1,'Burn Report'!$C22,0)</f>
        <v>0</v>
      </c>
      <c r="L23" s="23">
        <f>IF('Burn Report'!F22=1,'Burn Report'!$C22,0)</f>
        <v>0</v>
      </c>
      <c r="M23" s="23">
        <f>IF('Burn Report'!G22=1,'Burn Report'!$C22,0)</f>
        <v>1</v>
      </c>
      <c r="N23" s="23">
        <f>IF('Burn Report'!H22=1,'Burn Report'!$C22,0)</f>
        <v>0</v>
      </c>
      <c r="O23" s="23">
        <f>IF('Burn Report'!I22=1,'Burn Report'!$C22,0)</f>
        <v>0</v>
      </c>
      <c r="P23" s="3"/>
      <c r="R23" s="110">
        <f>IF('Burn Report'!A22 = "","",'Burn Report'!A22)</f>
        <v>43165</v>
      </c>
      <c r="S23" s="3">
        <f>IF('Burn Report'!D22=1,100*'Burn Report'!$C22+S22,S22)</f>
        <v>250</v>
      </c>
      <c r="T23" s="3">
        <f>IF('Burn Report'!E22=1,100*'Burn Report'!$C22+T22,T22)</f>
        <v>850</v>
      </c>
      <c r="U23" s="3">
        <f>IF('Burn Report'!F22=1,100*'Burn Report'!$C22+U22,U22)</f>
        <v>250</v>
      </c>
      <c r="V23" s="3">
        <f>IF('Burn Report'!G22=1,100*'Burn Report'!$C22+V22,V22)</f>
        <v>550</v>
      </c>
      <c r="W23" s="3">
        <f>IF('Burn Report'!H22=1,100*'Burn Report'!$C22+W22,W22)</f>
        <v>150</v>
      </c>
      <c r="X23" s="3">
        <f>IF('Burn Report'!I22=1,100*'Burn Report'!$C22+X22,X22)</f>
        <v>550</v>
      </c>
      <c r="Y23" s="3">
        <f>IF(SUM('Task Metrics'!B23:G23)=0,Y22,SUM('Task Metrics'!B23:G23)+Y22)</f>
        <v>2600</v>
      </c>
      <c r="Z23" s="110">
        <f>IF('Burn Report'!A22 = "","",'Burn Report'!A22)</f>
        <v>43165</v>
      </c>
      <c r="AA23" s="23">
        <f>IF('Burn Report'!D22=1,'Burn Report'!$C22+AA22,AA22)</f>
        <v>2.5</v>
      </c>
      <c r="AB23" s="23">
        <f>IF('Burn Report'!E22=1,'Burn Report'!$C22+AB22,AB22)</f>
        <v>8.5</v>
      </c>
      <c r="AC23" s="23">
        <f>IF('Burn Report'!F22=1,'Burn Report'!$C22+AC22,AC22)</f>
        <v>2.5</v>
      </c>
      <c r="AD23" s="23">
        <f>IF('Burn Report'!G22=1,'Burn Report'!$C22+AD22,AD22)</f>
        <v>5.5</v>
      </c>
      <c r="AE23" s="23">
        <f>IF('Burn Report'!H22=1,'Burn Report'!$C22+AE22,AE22)</f>
        <v>1.5</v>
      </c>
      <c r="AF23" s="23">
        <f>IF('Burn Report'!I22=1,'Burn Report'!$C22+AF22,AF22)</f>
        <v>5.5</v>
      </c>
      <c r="AG23" s="3">
        <f t="shared" si="0"/>
        <v>26</v>
      </c>
    </row>
    <row r="24" spans="1:33" x14ac:dyDescent="0.25">
      <c r="A24" s="110">
        <f>IF('Burn Report'!A23 = "","",'Burn Report'!A23)</f>
        <v>43165</v>
      </c>
      <c r="B24" s="3">
        <f>IF('Burn Report'!D23=1,100*'Burn Report'!$C23,0)</f>
        <v>100</v>
      </c>
      <c r="C24" s="3">
        <f>IF('Burn Report'!E23=1,100*'Burn Report'!$C23,0)</f>
        <v>0</v>
      </c>
      <c r="D24" s="3">
        <f>IF('Burn Report'!F23=1,100*'Burn Report'!$C23,0)</f>
        <v>0</v>
      </c>
      <c r="E24" s="3">
        <f>IF('Burn Report'!G23=1,100*'Burn Report'!$C23,0)</f>
        <v>0</v>
      </c>
      <c r="F24" s="3">
        <f>IF('Burn Report'!H23=1,100*'Burn Report'!$C23,0)</f>
        <v>0</v>
      </c>
      <c r="G24" s="3">
        <f>IF('Burn Report'!I23=1,100*'Burn Report'!$C23,0)</f>
        <v>100</v>
      </c>
      <c r="H24" s="3"/>
      <c r="I24" s="110">
        <f>IF('Burn Report'!A23 = "","",'Burn Report'!A23)</f>
        <v>43165</v>
      </c>
      <c r="J24" s="23">
        <f>IF('Burn Report'!D23=1,'Burn Report'!$C23,0)</f>
        <v>1</v>
      </c>
      <c r="K24" s="23">
        <f>IF('Burn Report'!E23=1,'Burn Report'!$C23,0)</f>
        <v>0</v>
      </c>
      <c r="L24" s="23">
        <f>IF('Burn Report'!F23=1,'Burn Report'!$C23,0)</f>
        <v>0</v>
      </c>
      <c r="M24" s="23">
        <f>IF('Burn Report'!G23=1,'Burn Report'!$C23,0)</f>
        <v>0</v>
      </c>
      <c r="N24" s="23">
        <f>IF('Burn Report'!H23=1,'Burn Report'!$C23,0)</f>
        <v>0</v>
      </c>
      <c r="O24" s="23">
        <f>IF('Burn Report'!I23=1,'Burn Report'!$C23,0)</f>
        <v>1</v>
      </c>
      <c r="P24" s="3"/>
      <c r="R24" s="110">
        <f>IF('Burn Report'!A23 = "","",'Burn Report'!A23)</f>
        <v>43165</v>
      </c>
      <c r="S24" s="3">
        <f>IF('Burn Report'!D23=1,100*'Burn Report'!$C23+S23,S23)</f>
        <v>350</v>
      </c>
      <c r="T24" s="3">
        <f>IF('Burn Report'!E23=1,100*'Burn Report'!$C23+T23,T23)</f>
        <v>850</v>
      </c>
      <c r="U24" s="3">
        <f>IF('Burn Report'!F23=1,100*'Burn Report'!$C23+U23,U23)</f>
        <v>250</v>
      </c>
      <c r="V24" s="3">
        <f>IF('Burn Report'!G23=1,100*'Burn Report'!$C23+V23,V23)</f>
        <v>550</v>
      </c>
      <c r="W24" s="3">
        <f>IF('Burn Report'!H23=1,100*'Burn Report'!$C23+W23,W23)</f>
        <v>150</v>
      </c>
      <c r="X24" s="3">
        <f>IF('Burn Report'!I23=1,100*'Burn Report'!$C23+X23,X23)</f>
        <v>650</v>
      </c>
      <c r="Y24" s="3">
        <f>IF(SUM('Task Metrics'!B24:G24)=0,Y23,SUM('Task Metrics'!B24:G24)+Y23)</f>
        <v>2800</v>
      </c>
      <c r="Z24" s="110">
        <f>IF('Burn Report'!A23 = "","",'Burn Report'!A23)</f>
        <v>43165</v>
      </c>
      <c r="AA24" s="23">
        <f>IF('Burn Report'!D23=1,'Burn Report'!$C23+AA23,AA23)</f>
        <v>3.5</v>
      </c>
      <c r="AB24" s="23">
        <f>IF('Burn Report'!E23=1,'Burn Report'!$C23+AB23,AB23)</f>
        <v>8.5</v>
      </c>
      <c r="AC24" s="23">
        <f>IF('Burn Report'!F23=1,'Burn Report'!$C23+AC23,AC23)</f>
        <v>2.5</v>
      </c>
      <c r="AD24" s="23">
        <f>IF('Burn Report'!G23=1,'Burn Report'!$C23+AD23,AD23)</f>
        <v>5.5</v>
      </c>
      <c r="AE24" s="23">
        <f>IF('Burn Report'!H23=1,'Burn Report'!$C23+AE23,AE23)</f>
        <v>1.5</v>
      </c>
      <c r="AF24" s="23">
        <f>IF('Burn Report'!I23=1,'Burn Report'!$C23+AF23,AF23)</f>
        <v>6.5</v>
      </c>
      <c r="AG24" s="3">
        <f t="shared" si="0"/>
        <v>28</v>
      </c>
    </row>
    <row r="25" spans="1:33" x14ac:dyDescent="0.25">
      <c r="A25" s="110">
        <f>IF('Burn Report'!A24 = "","",'Burn Report'!A24)</f>
        <v>43166</v>
      </c>
      <c r="B25" s="3">
        <f>IF('Burn Report'!D24=1,100*'Burn Report'!$C24,0)</f>
        <v>0</v>
      </c>
      <c r="C25" s="3">
        <f>IF('Burn Report'!E24=1,100*'Burn Report'!$C24,0)</f>
        <v>0</v>
      </c>
      <c r="D25" s="3">
        <f>IF('Burn Report'!F24=1,100*'Burn Report'!$C24,0)</f>
        <v>0</v>
      </c>
      <c r="E25" s="3">
        <f>IF('Burn Report'!G24=1,100*'Burn Report'!$C24,0)</f>
        <v>0</v>
      </c>
      <c r="F25" s="3">
        <f>IF('Burn Report'!H24=1,100*'Burn Report'!$C24,0)</f>
        <v>0</v>
      </c>
      <c r="G25" s="3">
        <f>IF('Burn Report'!I24=1,100*'Burn Report'!$C24,0)</f>
        <v>50</v>
      </c>
      <c r="H25" s="3"/>
      <c r="I25" s="110">
        <f>IF('Burn Report'!A24 = "","",'Burn Report'!A24)</f>
        <v>43166</v>
      </c>
      <c r="J25" s="23">
        <f>IF('Burn Report'!D24=1,'Burn Report'!$C24,0)</f>
        <v>0</v>
      </c>
      <c r="K25" s="23">
        <f>IF('Burn Report'!E24=1,'Burn Report'!$C24,0)</f>
        <v>0</v>
      </c>
      <c r="L25" s="23">
        <f>IF('Burn Report'!F24=1,'Burn Report'!$C24,0)</f>
        <v>0</v>
      </c>
      <c r="M25" s="23">
        <f>IF('Burn Report'!G24=1,'Burn Report'!$C24,0)</f>
        <v>0</v>
      </c>
      <c r="N25" s="23">
        <f>IF('Burn Report'!H24=1,'Burn Report'!$C24,0)</f>
        <v>0</v>
      </c>
      <c r="O25" s="23">
        <f>IF('Burn Report'!I24=1,'Burn Report'!$C24,0)</f>
        <v>0.5</v>
      </c>
      <c r="P25" s="3"/>
      <c r="R25" s="110">
        <f>IF('Burn Report'!A24 = "","",'Burn Report'!A24)</f>
        <v>43166</v>
      </c>
      <c r="S25" s="3">
        <f>IF('Burn Report'!D24=1,100*'Burn Report'!$C24+S24,S24)</f>
        <v>350</v>
      </c>
      <c r="T25" s="3">
        <f>IF('Burn Report'!E24=1,100*'Burn Report'!$C24+T24,T24)</f>
        <v>850</v>
      </c>
      <c r="U25" s="3">
        <f>IF('Burn Report'!F24=1,100*'Burn Report'!$C24+U24,U24)</f>
        <v>250</v>
      </c>
      <c r="V25" s="3">
        <f>IF('Burn Report'!G24=1,100*'Burn Report'!$C24+V24,V24)</f>
        <v>550</v>
      </c>
      <c r="W25" s="3">
        <f>IF('Burn Report'!H24=1,100*'Burn Report'!$C24+W24,W24)</f>
        <v>150</v>
      </c>
      <c r="X25" s="3">
        <f>IF('Burn Report'!I24=1,100*'Burn Report'!$C24+X24,X24)</f>
        <v>700</v>
      </c>
      <c r="Y25" s="3">
        <f>IF(SUM('Task Metrics'!B25:G25)=0,Y24,SUM('Task Metrics'!B25:G25)+Y24)</f>
        <v>2850</v>
      </c>
      <c r="Z25" s="110">
        <f>IF('Burn Report'!A24 = "","",'Burn Report'!A24)</f>
        <v>43166</v>
      </c>
      <c r="AA25" s="23">
        <f>IF('Burn Report'!D24=1,'Burn Report'!$C24+AA24,AA24)</f>
        <v>3.5</v>
      </c>
      <c r="AB25" s="23">
        <f>IF('Burn Report'!E24=1,'Burn Report'!$C24+AB24,AB24)</f>
        <v>8.5</v>
      </c>
      <c r="AC25" s="23">
        <f>IF('Burn Report'!F24=1,'Burn Report'!$C24+AC24,AC24)</f>
        <v>2.5</v>
      </c>
      <c r="AD25" s="23">
        <f>IF('Burn Report'!G24=1,'Burn Report'!$C24+AD24,AD24)</f>
        <v>5.5</v>
      </c>
      <c r="AE25" s="23">
        <f>IF('Burn Report'!H24=1,'Burn Report'!$C24+AE24,AE24)</f>
        <v>1.5</v>
      </c>
      <c r="AF25" s="23">
        <f>IF('Burn Report'!I24=1,'Burn Report'!$C24+AF24,AF24)</f>
        <v>7</v>
      </c>
      <c r="AG25" s="3">
        <f t="shared" si="0"/>
        <v>28.5</v>
      </c>
    </row>
    <row r="26" spans="1:33" x14ac:dyDescent="0.25">
      <c r="A26" s="110">
        <f>IF('Burn Report'!A25 = "","",'Burn Report'!A25)</f>
        <v>43166</v>
      </c>
      <c r="B26" s="3">
        <f>IF('Burn Report'!D25=1,100*'Burn Report'!$C25,0)</f>
        <v>100</v>
      </c>
      <c r="C26" s="3">
        <f>IF('Burn Report'!E25=1,100*'Burn Report'!$C25,0)</f>
        <v>0</v>
      </c>
      <c r="D26" s="3">
        <f>IF('Burn Report'!F25=1,100*'Burn Report'!$C25,0)</f>
        <v>0</v>
      </c>
      <c r="E26" s="3">
        <f>IF('Burn Report'!G25=1,100*'Burn Report'!$C25,0)</f>
        <v>0</v>
      </c>
      <c r="F26" s="3">
        <f>IF('Burn Report'!H25=1,100*'Burn Report'!$C25,0)</f>
        <v>0</v>
      </c>
      <c r="G26" s="3">
        <f>IF('Burn Report'!I25=1,100*'Burn Report'!$C25,0)</f>
        <v>0</v>
      </c>
      <c r="H26" s="3"/>
      <c r="I26" s="110">
        <f>IF('Burn Report'!A25 = "","",'Burn Report'!A25)</f>
        <v>43166</v>
      </c>
      <c r="J26" s="23">
        <f>IF('Burn Report'!D25=1,'Burn Report'!$C25,0)</f>
        <v>1</v>
      </c>
      <c r="K26" s="23">
        <f>IF('Burn Report'!E25=1,'Burn Report'!$C25,0)</f>
        <v>0</v>
      </c>
      <c r="L26" s="23">
        <f>IF('Burn Report'!F25=1,'Burn Report'!$C25,0)</f>
        <v>0</v>
      </c>
      <c r="M26" s="23">
        <f>IF('Burn Report'!G25=1,'Burn Report'!$C25,0)</f>
        <v>0</v>
      </c>
      <c r="N26" s="23">
        <f>IF('Burn Report'!H25=1,'Burn Report'!$C25,0)</f>
        <v>0</v>
      </c>
      <c r="O26" s="23">
        <f>IF('Burn Report'!I25=1,'Burn Report'!$C25,0)</f>
        <v>0</v>
      </c>
      <c r="P26" s="3"/>
      <c r="R26" s="110">
        <f>IF('Burn Report'!A25 = "","",'Burn Report'!A25)</f>
        <v>43166</v>
      </c>
      <c r="S26" s="3">
        <f>IF('Burn Report'!D25=1,100*'Burn Report'!$C25+S25,S25)</f>
        <v>450</v>
      </c>
      <c r="T26" s="3">
        <f>IF('Burn Report'!E25=1,100*'Burn Report'!$C25+T25,T25)</f>
        <v>850</v>
      </c>
      <c r="U26" s="3">
        <f>IF('Burn Report'!F25=1,100*'Burn Report'!$C25+U25,U25)</f>
        <v>250</v>
      </c>
      <c r="V26" s="3">
        <f>IF('Burn Report'!G25=1,100*'Burn Report'!$C25+V25,V25)</f>
        <v>550</v>
      </c>
      <c r="W26" s="3">
        <f>IF('Burn Report'!H25=1,100*'Burn Report'!$C25+W25,W25)</f>
        <v>150</v>
      </c>
      <c r="X26" s="3">
        <f>IF('Burn Report'!I25=1,100*'Burn Report'!$C25+X25,X25)</f>
        <v>700</v>
      </c>
      <c r="Y26" s="3">
        <f>IF(SUM('Task Metrics'!B26:G26)=0,Y25,SUM('Task Metrics'!B26:G26)+Y25)</f>
        <v>2950</v>
      </c>
      <c r="Z26" s="110">
        <f>IF('Burn Report'!A25 = "","",'Burn Report'!A25)</f>
        <v>43166</v>
      </c>
      <c r="AA26" s="23">
        <f>IF('Burn Report'!D25=1,'Burn Report'!$C25+AA25,AA25)</f>
        <v>4.5</v>
      </c>
      <c r="AB26" s="23">
        <f>IF('Burn Report'!E25=1,'Burn Report'!$C25+AB25,AB25)</f>
        <v>8.5</v>
      </c>
      <c r="AC26" s="23">
        <f>IF('Burn Report'!F25=1,'Burn Report'!$C25+AC25,AC25)</f>
        <v>2.5</v>
      </c>
      <c r="AD26" s="23">
        <f>IF('Burn Report'!G25=1,'Burn Report'!$C25+AD25,AD25)</f>
        <v>5.5</v>
      </c>
      <c r="AE26" s="23">
        <f>IF('Burn Report'!H25=1,'Burn Report'!$C25+AE25,AE25)</f>
        <v>1.5</v>
      </c>
      <c r="AF26" s="23">
        <f>IF('Burn Report'!I25=1,'Burn Report'!$C25+AF25,AF25)</f>
        <v>7</v>
      </c>
      <c r="AG26" s="3">
        <f t="shared" si="0"/>
        <v>29.5</v>
      </c>
    </row>
    <row r="27" spans="1:33" x14ac:dyDescent="0.25">
      <c r="A27" s="110">
        <f>IF('Burn Report'!A26 = "","",'Burn Report'!A26)</f>
        <v>43167</v>
      </c>
      <c r="B27" s="3">
        <f>IF('Burn Report'!D26=1,100*'Burn Report'!$C26,0)</f>
        <v>0</v>
      </c>
      <c r="C27" s="3">
        <f>IF('Burn Report'!E26=1,100*'Burn Report'!$C26,0)</f>
        <v>100</v>
      </c>
      <c r="D27" s="3">
        <f>IF('Burn Report'!F26=1,100*'Burn Report'!$C26,0)</f>
        <v>0</v>
      </c>
      <c r="E27" s="3">
        <f>IF('Burn Report'!G26=1,100*'Burn Report'!$C26,0)</f>
        <v>0</v>
      </c>
      <c r="F27" s="3">
        <f>IF('Burn Report'!H26=1,100*'Burn Report'!$C26,0)</f>
        <v>0</v>
      </c>
      <c r="G27" s="3">
        <f>IF('Burn Report'!I26=1,100*'Burn Report'!$C26,0)</f>
        <v>0</v>
      </c>
      <c r="H27" s="3"/>
      <c r="I27" s="110">
        <f>IF('Burn Report'!A26 = "","",'Burn Report'!A26)</f>
        <v>43167</v>
      </c>
      <c r="J27" s="23">
        <f>IF('Burn Report'!D26=1,'Burn Report'!$C26,0)</f>
        <v>0</v>
      </c>
      <c r="K27" s="23">
        <f>IF('Burn Report'!E26=1,'Burn Report'!$C26,0)</f>
        <v>1</v>
      </c>
      <c r="L27" s="23">
        <f>IF('Burn Report'!F26=1,'Burn Report'!$C26,0)</f>
        <v>0</v>
      </c>
      <c r="M27" s="23">
        <f>IF('Burn Report'!G26=1,'Burn Report'!$C26,0)</f>
        <v>0</v>
      </c>
      <c r="N27" s="23">
        <f>IF('Burn Report'!H26=1,'Burn Report'!$C26,0)</f>
        <v>0</v>
      </c>
      <c r="O27" s="23">
        <f>IF('Burn Report'!I26=1,'Burn Report'!$C26,0)</f>
        <v>0</v>
      </c>
      <c r="P27" s="3"/>
      <c r="R27" s="110">
        <f>IF('Burn Report'!A26 = "","",'Burn Report'!A26)</f>
        <v>43167</v>
      </c>
      <c r="S27" s="3">
        <f>IF('Burn Report'!D26=1,100*'Burn Report'!$C26+S26,S26)</f>
        <v>450</v>
      </c>
      <c r="T27" s="3">
        <f>IF('Burn Report'!E26=1,100*'Burn Report'!$C26+T26,T26)</f>
        <v>950</v>
      </c>
      <c r="U27" s="3">
        <f>IF('Burn Report'!F26=1,100*'Burn Report'!$C26+U26,U26)</f>
        <v>250</v>
      </c>
      <c r="V27" s="3">
        <f>IF('Burn Report'!G26=1,100*'Burn Report'!$C26+V26,V26)</f>
        <v>550</v>
      </c>
      <c r="W27" s="3">
        <f>IF('Burn Report'!H26=1,100*'Burn Report'!$C26+W26,W26)</f>
        <v>150</v>
      </c>
      <c r="X27" s="3">
        <f>IF('Burn Report'!I26=1,100*'Burn Report'!$C26+X26,X26)</f>
        <v>700</v>
      </c>
      <c r="Y27" s="3">
        <f>IF(SUM('Task Metrics'!B27:G27)=0,Y26,SUM('Task Metrics'!B27:G27)+Y26)</f>
        <v>3050</v>
      </c>
      <c r="Z27" s="110">
        <f>IF('Burn Report'!A26 = "","",'Burn Report'!A26)</f>
        <v>43167</v>
      </c>
      <c r="AA27" s="23">
        <f>IF('Burn Report'!D26=1,'Burn Report'!$C26+AA26,AA26)</f>
        <v>4.5</v>
      </c>
      <c r="AB27" s="23">
        <f>IF('Burn Report'!E26=1,'Burn Report'!$C26+AB26,AB26)</f>
        <v>9.5</v>
      </c>
      <c r="AC27" s="23">
        <f>IF('Burn Report'!F26=1,'Burn Report'!$C26+AC26,AC26)</f>
        <v>2.5</v>
      </c>
      <c r="AD27" s="23">
        <f>IF('Burn Report'!G26=1,'Burn Report'!$C26+AD26,AD26)</f>
        <v>5.5</v>
      </c>
      <c r="AE27" s="23">
        <f>IF('Burn Report'!H26=1,'Burn Report'!$C26+AE26,AE26)</f>
        <v>1.5</v>
      </c>
      <c r="AF27" s="23">
        <f>IF('Burn Report'!I26=1,'Burn Report'!$C26+AF26,AF26)</f>
        <v>7</v>
      </c>
      <c r="AG27" s="3">
        <f t="shared" si="0"/>
        <v>30.5</v>
      </c>
    </row>
    <row r="28" spans="1:33" x14ac:dyDescent="0.25">
      <c r="A28" s="110">
        <f>IF('Burn Report'!A27 = "","",'Burn Report'!A27)</f>
        <v>43172</v>
      </c>
      <c r="B28" s="3">
        <f>IF('Burn Report'!D27=1,100*'Burn Report'!$C27,0)</f>
        <v>0</v>
      </c>
      <c r="C28" s="3">
        <f>IF('Burn Report'!E27=1,100*'Burn Report'!$C27,0)</f>
        <v>0</v>
      </c>
      <c r="D28" s="3">
        <f>IF('Burn Report'!F27=1,100*'Burn Report'!$C27,0)</f>
        <v>0</v>
      </c>
      <c r="E28" s="3">
        <f>IF('Burn Report'!G27=1,100*'Burn Report'!$C27,0)</f>
        <v>200</v>
      </c>
      <c r="F28" s="3">
        <f>IF('Burn Report'!H27=1,100*'Burn Report'!$C27,0)</f>
        <v>0</v>
      </c>
      <c r="G28" s="3">
        <f>IF('Burn Report'!I27=1,100*'Burn Report'!$C27,0)</f>
        <v>0</v>
      </c>
      <c r="H28" s="3"/>
      <c r="I28" s="110">
        <f>IF('Burn Report'!A27 = "","",'Burn Report'!A27)</f>
        <v>43172</v>
      </c>
      <c r="J28" s="23">
        <f>IF('Burn Report'!D27=1,'Burn Report'!$C27,0)</f>
        <v>0</v>
      </c>
      <c r="K28" s="23">
        <f>IF('Burn Report'!E27=1,'Burn Report'!$C27,0)</f>
        <v>0</v>
      </c>
      <c r="L28" s="23">
        <f>IF('Burn Report'!F27=1,'Burn Report'!$C27,0)</f>
        <v>0</v>
      </c>
      <c r="M28" s="23">
        <f>IF('Burn Report'!G27=1,'Burn Report'!$C27,0)</f>
        <v>2</v>
      </c>
      <c r="N28" s="23">
        <f>IF('Burn Report'!H27=1,'Burn Report'!$C27,0)</f>
        <v>0</v>
      </c>
      <c r="O28" s="23">
        <f>IF('Burn Report'!I27=1,'Burn Report'!$C27,0)</f>
        <v>0</v>
      </c>
      <c r="P28" s="3"/>
      <c r="R28" s="110">
        <f>IF('Burn Report'!A27 = "","",'Burn Report'!A27)</f>
        <v>43172</v>
      </c>
      <c r="S28" s="3">
        <f>IF('Burn Report'!D27=1,100*'Burn Report'!$C27+S27,S27)</f>
        <v>450</v>
      </c>
      <c r="T28" s="3">
        <f>IF('Burn Report'!E27=1,100*'Burn Report'!$C27+T27,T27)</f>
        <v>950</v>
      </c>
      <c r="U28" s="3">
        <f>IF('Burn Report'!F27=1,100*'Burn Report'!$C27+U27,U27)</f>
        <v>250</v>
      </c>
      <c r="V28" s="3">
        <f>IF('Burn Report'!G27=1,100*'Burn Report'!$C27+V27,V27)</f>
        <v>750</v>
      </c>
      <c r="W28" s="3">
        <f>IF('Burn Report'!H27=1,100*'Burn Report'!$C27+W27,W27)</f>
        <v>150</v>
      </c>
      <c r="X28" s="3">
        <f>IF('Burn Report'!I27=1,100*'Burn Report'!$C27+X27,X27)</f>
        <v>700</v>
      </c>
      <c r="Y28" s="3">
        <f>IF(SUM('Task Metrics'!B28:G28)=0,Y27,SUM('Task Metrics'!B28:G28)+Y27)</f>
        <v>3250</v>
      </c>
      <c r="Z28" s="110">
        <f>IF('Burn Report'!A27 = "","",'Burn Report'!A27)</f>
        <v>43172</v>
      </c>
      <c r="AA28" s="23">
        <f>IF('Burn Report'!D27=1,'Burn Report'!$C27+AA27,AA27)</f>
        <v>4.5</v>
      </c>
      <c r="AB28" s="23">
        <f>IF('Burn Report'!E27=1,'Burn Report'!$C27+AB27,AB27)</f>
        <v>9.5</v>
      </c>
      <c r="AC28" s="23">
        <f>IF('Burn Report'!F27=1,'Burn Report'!$C27+AC27,AC27)</f>
        <v>2.5</v>
      </c>
      <c r="AD28" s="23">
        <f>IF('Burn Report'!G27=1,'Burn Report'!$C27+AD27,AD27)</f>
        <v>7.5</v>
      </c>
      <c r="AE28" s="23">
        <f>IF('Burn Report'!H27=1,'Burn Report'!$C27+AE27,AE27)</f>
        <v>1.5</v>
      </c>
      <c r="AF28" s="23">
        <f>IF('Burn Report'!I27=1,'Burn Report'!$C27+AF27,AF27)</f>
        <v>7</v>
      </c>
      <c r="AG28" s="3">
        <f t="shared" si="0"/>
        <v>32.5</v>
      </c>
    </row>
    <row r="29" spans="1:33" x14ac:dyDescent="0.25">
      <c r="A29" s="110">
        <f>IF('Burn Report'!A28 = "","",'Burn Report'!A28)</f>
        <v>43172</v>
      </c>
      <c r="B29" s="3">
        <f>IF('Burn Report'!D28=1,100*'Burn Report'!$C28,0)</f>
        <v>25</v>
      </c>
      <c r="C29" s="3">
        <f>IF('Burn Report'!E28=1,100*'Burn Report'!$C28,0)</f>
        <v>0</v>
      </c>
      <c r="D29" s="3">
        <f>IF('Burn Report'!F28=1,100*'Burn Report'!$C28,0)</f>
        <v>0</v>
      </c>
      <c r="E29" s="3">
        <f>IF('Burn Report'!G28=1,100*'Burn Report'!$C28,0)</f>
        <v>0</v>
      </c>
      <c r="F29" s="3">
        <f>IF('Burn Report'!H28=1,100*'Burn Report'!$C28,0)</f>
        <v>0</v>
      </c>
      <c r="G29" s="3">
        <f>IF('Burn Report'!I28=1,100*'Burn Report'!$C28,0)</f>
        <v>0</v>
      </c>
      <c r="H29" s="3"/>
      <c r="I29" s="110">
        <f>IF('Burn Report'!A28 = "","",'Burn Report'!A28)</f>
        <v>43172</v>
      </c>
      <c r="J29" s="23">
        <f>IF('Burn Report'!D28=1,'Burn Report'!$C28,0)</f>
        <v>0.25</v>
      </c>
      <c r="K29" s="23">
        <f>IF('Burn Report'!E28=1,'Burn Report'!$C28,0)</f>
        <v>0</v>
      </c>
      <c r="L29" s="23">
        <f>IF('Burn Report'!F28=1,'Burn Report'!$C28,0)</f>
        <v>0</v>
      </c>
      <c r="M29" s="23">
        <f>IF('Burn Report'!G28=1,'Burn Report'!$C28,0)</f>
        <v>0</v>
      </c>
      <c r="N29" s="23">
        <f>IF('Burn Report'!H28=1,'Burn Report'!$C28,0)</f>
        <v>0</v>
      </c>
      <c r="O29" s="23">
        <f>IF('Burn Report'!I28=1,'Burn Report'!$C28,0)</f>
        <v>0</v>
      </c>
      <c r="P29" s="3"/>
      <c r="R29" s="110">
        <f>IF('Burn Report'!A28 = "","",'Burn Report'!A28)</f>
        <v>43172</v>
      </c>
      <c r="S29" s="3">
        <f>IF('Burn Report'!D28=1,100*'Burn Report'!$C28+S28,S28)</f>
        <v>475</v>
      </c>
      <c r="T29" s="3">
        <f>IF('Burn Report'!E28=1,100*'Burn Report'!$C28+T28,T28)</f>
        <v>950</v>
      </c>
      <c r="U29" s="3">
        <f>IF('Burn Report'!F28=1,100*'Burn Report'!$C28+U28,U28)</f>
        <v>250</v>
      </c>
      <c r="V29" s="3">
        <f>IF('Burn Report'!G28=1,100*'Burn Report'!$C28+V28,V28)</f>
        <v>750</v>
      </c>
      <c r="W29" s="3">
        <f>IF('Burn Report'!H28=1,100*'Burn Report'!$C28+W28,W28)</f>
        <v>150</v>
      </c>
      <c r="X29" s="3">
        <f>IF('Burn Report'!I28=1,100*'Burn Report'!$C28+X28,X28)</f>
        <v>700</v>
      </c>
      <c r="Y29" s="3">
        <f>IF(SUM('Task Metrics'!B29:G29)=0,Y28,SUM('Task Metrics'!B29:G29)+Y28)</f>
        <v>3275</v>
      </c>
      <c r="Z29" s="110">
        <f>IF('Burn Report'!A28 = "","",'Burn Report'!A28)</f>
        <v>43172</v>
      </c>
      <c r="AA29" s="23">
        <f>IF('Burn Report'!D28=1,'Burn Report'!$C28+AA28,AA28)</f>
        <v>4.75</v>
      </c>
      <c r="AB29" s="23">
        <f>IF('Burn Report'!E28=1,'Burn Report'!$C28+AB28,AB28)</f>
        <v>9.5</v>
      </c>
      <c r="AC29" s="23">
        <f>IF('Burn Report'!F28=1,'Burn Report'!$C28+AC28,AC28)</f>
        <v>2.5</v>
      </c>
      <c r="AD29" s="23">
        <f>IF('Burn Report'!G28=1,'Burn Report'!$C28+AD28,AD28)</f>
        <v>7.5</v>
      </c>
      <c r="AE29" s="23">
        <f>IF('Burn Report'!H28=1,'Burn Report'!$C28+AE28,AE28)</f>
        <v>1.5</v>
      </c>
      <c r="AF29" s="23">
        <f>IF('Burn Report'!I28=1,'Burn Report'!$C28+AF28,AF28)</f>
        <v>7</v>
      </c>
      <c r="AG29" s="3">
        <f t="shared" si="0"/>
        <v>32.75</v>
      </c>
    </row>
    <row r="30" spans="1:33" x14ac:dyDescent="0.25">
      <c r="A30" s="110">
        <f>IF('Burn Report'!A29 = "","",'Burn Report'!A29)</f>
        <v>43173</v>
      </c>
      <c r="B30" s="3">
        <f>IF('Burn Report'!D29=1,100*'Burn Report'!$C29,0)</f>
        <v>100</v>
      </c>
      <c r="C30" s="3">
        <f>IF('Burn Report'!E29=1,100*'Burn Report'!$C29,0)</f>
        <v>0</v>
      </c>
      <c r="D30" s="3">
        <f>IF('Burn Report'!F29=1,100*'Burn Report'!$C29,0)</f>
        <v>0</v>
      </c>
      <c r="E30" s="3">
        <f>IF('Burn Report'!G29=1,100*'Burn Report'!$C29,0)</f>
        <v>0</v>
      </c>
      <c r="F30" s="3">
        <f>IF('Burn Report'!H29=1,100*'Burn Report'!$C29,0)</f>
        <v>0</v>
      </c>
      <c r="G30" s="3">
        <f>IF('Burn Report'!I29=1,100*'Burn Report'!$C29,0)</f>
        <v>0</v>
      </c>
      <c r="H30" s="3"/>
      <c r="I30" s="110">
        <f>IF('Burn Report'!A29 = "","",'Burn Report'!A29)</f>
        <v>43173</v>
      </c>
      <c r="J30" s="23">
        <f>IF('Burn Report'!D29=1,'Burn Report'!$C29,0)</f>
        <v>1</v>
      </c>
      <c r="K30" s="23">
        <f>IF('Burn Report'!E29=1,'Burn Report'!$C29,0)</f>
        <v>0</v>
      </c>
      <c r="L30" s="23">
        <f>IF('Burn Report'!F29=1,'Burn Report'!$C29,0)</f>
        <v>0</v>
      </c>
      <c r="M30" s="23">
        <f>IF('Burn Report'!G29=1,'Burn Report'!$C29,0)</f>
        <v>0</v>
      </c>
      <c r="N30" s="23">
        <f>IF('Burn Report'!H29=1,'Burn Report'!$C29,0)</f>
        <v>0</v>
      </c>
      <c r="O30" s="23">
        <f>IF('Burn Report'!I29=1,'Burn Report'!$C29,0)</f>
        <v>0</v>
      </c>
      <c r="P30" s="3"/>
      <c r="R30" s="110">
        <f>IF('Burn Report'!A29 = "","",'Burn Report'!A29)</f>
        <v>43173</v>
      </c>
      <c r="S30" s="3">
        <f>IF('Burn Report'!D29=1,100*'Burn Report'!$C29+S29,S29)</f>
        <v>575</v>
      </c>
      <c r="T30" s="3">
        <f>IF('Burn Report'!E29=1,100*'Burn Report'!$C29+T29,T29)</f>
        <v>950</v>
      </c>
      <c r="U30" s="3">
        <f>IF('Burn Report'!F29=1,100*'Burn Report'!$C29+U29,U29)</f>
        <v>250</v>
      </c>
      <c r="V30" s="3">
        <f>IF('Burn Report'!G29=1,100*'Burn Report'!$C29+V29,V29)</f>
        <v>750</v>
      </c>
      <c r="W30" s="3">
        <f>IF('Burn Report'!H29=1,100*'Burn Report'!$C29+W29,W29)</f>
        <v>150</v>
      </c>
      <c r="X30" s="3">
        <f>IF('Burn Report'!I29=1,100*'Burn Report'!$C29+X29,X29)</f>
        <v>700</v>
      </c>
      <c r="Y30" s="3">
        <f>IF(SUM('Task Metrics'!B30:G30)=0,Y29,SUM('Task Metrics'!B30:G30)+Y29)</f>
        <v>3375</v>
      </c>
      <c r="Z30" s="110">
        <f>IF('Burn Report'!A29 = "","",'Burn Report'!A29)</f>
        <v>43173</v>
      </c>
      <c r="AA30" s="23">
        <f>IF('Burn Report'!D29=1,'Burn Report'!$C29+AA29,AA29)</f>
        <v>5.75</v>
      </c>
      <c r="AB30" s="23">
        <f>IF('Burn Report'!E29=1,'Burn Report'!$C29+AB29,AB29)</f>
        <v>9.5</v>
      </c>
      <c r="AC30" s="23">
        <f>IF('Burn Report'!F29=1,'Burn Report'!$C29+AC29,AC29)</f>
        <v>2.5</v>
      </c>
      <c r="AD30" s="23">
        <f>IF('Burn Report'!G29=1,'Burn Report'!$C29+AD29,AD29)</f>
        <v>7.5</v>
      </c>
      <c r="AE30" s="23">
        <f>IF('Burn Report'!H29=1,'Burn Report'!$C29+AE29,AE29)</f>
        <v>1.5</v>
      </c>
      <c r="AF30" s="23">
        <f>IF('Burn Report'!I29=1,'Burn Report'!$C29+AF29,AF29)</f>
        <v>7</v>
      </c>
      <c r="AG30" s="3">
        <f t="shared" si="0"/>
        <v>33.75</v>
      </c>
    </row>
    <row r="31" spans="1:33" x14ac:dyDescent="0.25">
      <c r="A31" s="110">
        <f>IF('Burn Report'!A30 = "","",'Burn Report'!A30)</f>
        <v>43173</v>
      </c>
      <c r="B31" s="3">
        <f>IF('Burn Report'!D30=1,100*'Burn Report'!$C30,0)</f>
        <v>0</v>
      </c>
      <c r="C31" s="3">
        <f>IF('Burn Report'!E30=1,100*'Burn Report'!$C30,0)</f>
        <v>0</v>
      </c>
      <c r="D31" s="3">
        <f>IF('Burn Report'!F30=1,100*'Burn Report'!$C30,0)</f>
        <v>0</v>
      </c>
      <c r="E31" s="3">
        <f>IF('Burn Report'!G30=1,100*'Burn Report'!$C30,0)</f>
        <v>0</v>
      </c>
      <c r="F31" s="3">
        <f>IF('Burn Report'!H30=1,100*'Burn Report'!$C30,0)</f>
        <v>0</v>
      </c>
      <c r="G31" s="3">
        <f>IF('Burn Report'!I30=1,100*'Burn Report'!$C30,0)</f>
        <v>50</v>
      </c>
      <c r="H31" s="3"/>
      <c r="I31" s="110">
        <f>IF('Burn Report'!A30 = "","",'Burn Report'!A30)</f>
        <v>43173</v>
      </c>
      <c r="J31" s="23">
        <f>IF('Burn Report'!D30=1,'Burn Report'!$C30,0)</f>
        <v>0</v>
      </c>
      <c r="K31" s="23">
        <f>IF('Burn Report'!E30=1,'Burn Report'!$C30,0)</f>
        <v>0</v>
      </c>
      <c r="L31" s="23">
        <f>IF('Burn Report'!F30=1,'Burn Report'!$C30,0)</f>
        <v>0</v>
      </c>
      <c r="M31" s="23">
        <f>IF('Burn Report'!G30=1,'Burn Report'!$C30,0)</f>
        <v>0</v>
      </c>
      <c r="N31" s="23">
        <f>IF('Burn Report'!H30=1,'Burn Report'!$C30,0)</f>
        <v>0</v>
      </c>
      <c r="O31" s="23">
        <f>IF('Burn Report'!I30=1,'Burn Report'!$C30,0)</f>
        <v>0.5</v>
      </c>
      <c r="P31" s="3"/>
      <c r="R31" s="110">
        <f>IF('Burn Report'!A30 = "","",'Burn Report'!A30)</f>
        <v>43173</v>
      </c>
      <c r="S31" s="3">
        <f>IF('Burn Report'!D30=1,100*'Burn Report'!$C30+S30,S30)</f>
        <v>575</v>
      </c>
      <c r="T31" s="3">
        <f>IF('Burn Report'!E30=1,100*'Burn Report'!$C30+T30,T30)</f>
        <v>950</v>
      </c>
      <c r="U31" s="3">
        <f>IF('Burn Report'!F30=1,100*'Burn Report'!$C30+U30,U30)</f>
        <v>250</v>
      </c>
      <c r="V31" s="3">
        <f>IF('Burn Report'!G30=1,100*'Burn Report'!$C30+V30,V30)</f>
        <v>750</v>
      </c>
      <c r="W31" s="3">
        <f>IF('Burn Report'!H30=1,100*'Burn Report'!$C30+W30,W30)</f>
        <v>150</v>
      </c>
      <c r="X31" s="3">
        <f>IF('Burn Report'!I30=1,100*'Burn Report'!$C30+X30,X30)</f>
        <v>750</v>
      </c>
      <c r="Y31" s="3">
        <f>IF(SUM('Task Metrics'!B31:G31)=0,Y30,SUM('Task Metrics'!B31:G31)+Y30)</f>
        <v>3425</v>
      </c>
      <c r="Z31" s="110">
        <f>IF('Burn Report'!A30 = "","",'Burn Report'!A30)</f>
        <v>43173</v>
      </c>
      <c r="AA31" s="23">
        <f>IF('Burn Report'!D30=1,'Burn Report'!$C30+AA30,AA30)</f>
        <v>5.75</v>
      </c>
      <c r="AB31" s="23">
        <f>IF('Burn Report'!E30=1,'Burn Report'!$C30+AB30,AB30)</f>
        <v>9.5</v>
      </c>
      <c r="AC31" s="23">
        <f>IF('Burn Report'!F30=1,'Burn Report'!$C30+AC30,AC30)</f>
        <v>2.5</v>
      </c>
      <c r="AD31" s="23">
        <f>IF('Burn Report'!G30=1,'Burn Report'!$C30+AD30,AD30)</f>
        <v>7.5</v>
      </c>
      <c r="AE31" s="23">
        <f>IF('Burn Report'!H30=1,'Burn Report'!$C30+AE30,AE30)</f>
        <v>1.5</v>
      </c>
      <c r="AF31" s="23">
        <f>IF('Burn Report'!I30=1,'Burn Report'!$C30+AF30,AF30)</f>
        <v>7.5</v>
      </c>
      <c r="AG31" s="3">
        <f t="shared" si="0"/>
        <v>34.25</v>
      </c>
    </row>
    <row r="32" spans="1:33" x14ac:dyDescent="0.25">
      <c r="A32" s="110">
        <f>IF('Burn Report'!A31 = "","",'Burn Report'!A31)</f>
        <v>43174</v>
      </c>
      <c r="B32" s="3">
        <f>IF('Burn Report'!D31=1,100*'Burn Report'!$C31,0)</f>
        <v>100</v>
      </c>
      <c r="C32" s="3">
        <f>IF('Burn Report'!E31=1,100*'Burn Report'!$C31,0)</f>
        <v>0</v>
      </c>
      <c r="D32" s="3">
        <f>IF('Burn Report'!F31=1,100*'Burn Report'!$C31,0)</f>
        <v>0</v>
      </c>
      <c r="E32" s="3">
        <f>IF('Burn Report'!G31=1,100*'Burn Report'!$C31,0)</f>
        <v>0</v>
      </c>
      <c r="F32" s="3">
        <f>IF('Burn Report'!H31=1,100*'Burn Report'!$C31,0)</f>
        <v>0</v>
      </c>
      <c r="G32" s="3">
        <f>IF('Burn Report'!I31=1,100*'Burn Report'!$C31,0)</f>
        <v>0</v>
      </c>
      <c r="H32" s="3"/>
      <c r="I32" s="110">
        <f>IF('Burn Report'!A31 = "","",'Burn Report'!A31)</f>
        <v>43174</v>
      </c>
      <c r="J32" s="23">
        <f>IF('Burn Report'!D31=1,'Burn Report'!$C31,0)</f>
        <v>1</v>
      </c>
      <c r="K32" s="23">
        <f>IF('Burn Report'!E31=1,'Burn Report'!$C31,0)</f>
        <v>0</v>
      </c>
      <c r="L32" s="23">
        <f>IF('Burn Report'!F31=1,'Burn Report'!$C31,0)</f>
        <v>0</v>
      </c>
      <c r="M32" s="23">
        <f>IF('Burn Report'!G31=1,'Burn Report'!$C31,0)</f>
        <v>0</v>
      </c>
      <c r="N32" s="23">
        <f>IF('Burn Report'!H31=1,'Burn Report'!$C31,0)</f>
        <v>0</v>
      </c>
      <c r="O32" s="23">
        <f>IF('Burn Report'!I31=1,'Burn Report'!$C31,0)</f>
        <v>0</v>
      </c>
      <c r="P32" s="3"/>
      <c r="R32" s="110">
        <f>IF('Burn Report'!A31 = "","",'Burn Report'!A31)</f>
        <v>43174</v>
      </c>
      <c r="S32" s="3">
        <f>IF('Burn Report'!D31=1,100*'Burn Report'!$C31+S31,S31)</f>
        <v>675</v>
      </c>
      <c r="T32" s="3">
        <f>IF('Burn Report'!E31=1,100*'Burn Report'!$C31+T31,T31)</f>
        <v>950</v>
      </c>
      <c r="U32" s="3">
        <f>IF('Burn Report'!F31=1,100*'Burn Report'!$C31+U31,U31)</f>
        <v>250</v>
      </c>
      <c r="V32" s="3">
        <f>IF('Burn Report'!G31=1,100*'Burn Report'!$C31+V31,V31)</f>
        <v>750</v>
      </c>
      <c r="W32" s="3">
        <f>IF('Burn Report'!H31=1,100*'Burn Report'!$C31+W31,W31)</f>
        <v>150</v>
      </c>
      <c r="X32" s="3">
        <f>IF('Burn Report'!I31=1,100*'Burn Report'!$C31+X31,X31)</f>
        <v>750</v>
      </c>
      <c r="Y32" s="3">
        <f>IF(SUM('Task Metrics'!B32:G32)=0,Y31,SUM('Task Metrics'!B32:G32)+Y31)</f>
        <v>3525</v>
      </c>
      <c r="Z32" s="110">
        <f>IF('Burn Report'!A31 = "","",'Burn Report'!A31)</f>
        <v>43174</v>
      </c>
      <c r="AA32" s="23">
        <f>IF('Burn Report'!D31=1,'Burn Report'!$C31+AA31,AA31)</f>
        <v>6.75</v>
      </c>
      <c r="AB32" s="23">
        <f>IF('Burn Report'!E31=1,'Burn Report'!$C31+AB31,AB31)</f>
        <v>9.5</v>
      </c>
      <c r="AC32" s="23">
        <f>IF('Burn Report'!F31=1,'Burn Report'!$C31+AC31,AC31)</f>
        <v>2.5</v>
      </c>
      <c r="AD32" s="23">
        <f>IF('Burn Report'!G31=1,'Burn Report'!$C31+AD31,AD31)</f>
        <v>7.5</v>
      </c>
      <c r="AE32" s="23">
        <f>IF('Burn Report'!H31=1,'Burn Report'!$C31+AE31,AE31)</f>
        <v>1.5</v>
      </c>
      <c r="AF32" s="23">
        <f>IF('Burn Report'!I31=1,'Burn Report'!$C31+AF31,AF31)</f>
        <v>7.5</v>
      </c>
      <c r="AG32" s="3">
        <f t="shared" si="0"/>
        <v>35.25</v>
      </c>
    </row>
    <row r="33" spans="1:33" x14ac:dyDescent="0.25">
      <c r="A33" s="110">
        <f>IF('Burn Report'!A32 = "","",'Burn Report'!A32)</f>
        <v>43176</v>
      </c>
      <c r="B33" s="3">
        <f>IF('Burn Report'!D32=1,100*'Burn Report'!$C32,0)</f>
        <v>50</v>
      </c>
      <c r="C33" s="3">
        <f>IF('Burn Report'!E32=1,100*'Burn Report'!$C32,0)</f>
        <v>0</v>
      </c>
      <c r="D33" s="3">
        <f>IF('Burn Report'!F32=1,100*'Burn Report'!$C32,0)</f>
        <v>0</v>
      </c>
      <c r="E33" s="3">
        <f>IF('Burn Report'!G32=1,100*'Burn Report'!$C32,0)</f>
        <v>0</v>
      </c>
      <c r="F33" s="3">
        <f>IF('Burn Report'!H32=1,100*'Burn Report'!$C32,0)</f>
        <v>0</v>
      </c>
      <c r="G33" s="3">
        <f>IF('Burn Report'!I32=1,100*'Burn Report'!$C32,0)</f>
        <v>0</v>
      </c>
      <c r="H33" s="3"/>
      <c r="I33" s="110">
        <f>IF('Burn Report'!A32 = "","",'Burn Report'!A32)</f>
        <v>43176</v>
      </c>
      <c r="J33" s="23">
        <f>IF('Burn Report'!D32=1,'Burn Report'!$C32,0)</f>
        <v>0.5</v>
      </c>
      <c r="K33" s="23">
        <f>IF('Burn Report'!E32=1,'Burn Report'!$C32,0)</f>
        <v>0</v>
      </c>
      <c r="L33" s="23">
        <f>IF('Burn Report'!F32=1,'Burn Report'!$C32,0)</f>
        <v>0</v>
      </c>
      <c r="M33" s="23">
        <f>IF('Burn Report'!G32=1,'Burn Report'!$C32,0)</f>
        <v>0</v>
      </c>
      <c r="N33" s="23">
        <f>IF('Burn Report'!H32=1,'Burn Report'!$C32,0)</f>
        <v>0</v>
      </c>
      <c r="O33" s="23">
        <f>IF('Burn Report'!I32=1,'Burn Report'!$C32,0)</f>
        <v>0</v>
      </c>
      <c r="P33" s="3"/>
      <c r="R33" s="110">
        <f>IF('Burn Report'!A32 = "","",'Burn Report'!A32)</f>
        <v>43176</v>
      </c>
      <c r="S33" s="3">
        <f>IF('Burn Report'!D32=1,100*'Burn Report'!$C32+S32,S32)</f>
        <v>725</v>
      </c>
      <c r="T33" s="3">
        <f>IF('Burn Report'!E32=1,100*'Burn Report'!$C32+T32,T32)</f>
        <v>950</v>
      </c>
      <c r="U33" s="3">
        <f>IF('Burn Report'!F32=1,100*'Burn Report'!$C32+U32,U32)</f>
        <v>250</v>
      </c>
      <c r="V33" s="3">
        <f>IF('Burn Report'!G32=1,100*'Burn Report'!$C32+V32,V32)</f>
        <v>750</v>
      </c>
      <c r="W33" s="3">
        <f>IF('Burn Report'!H32=1,100*'Burn Report'!$C32+W32,W32)</f>
        <v>150</v>
      </c>
      <c r="X33" s="3">
        <f>IF('Burn Report'!I32=1,100*'Burn Report'!$C32+X32,X32)</f>
        <v>750</v>
      </c>
      <c r="Y33" s="3">
        <f>IF(SUM('Task Metrics'!B33:G33)=0,Y32,SUM('Task Metrics'!B33:G33)+Y32)</f>
        <v>3575</v>
      </c>
      <c r="Z33" s="110">
        <f>IF('Burn Report'!A32 = "","",'Burn Report'!A32)</f>
        <v>43176</v>
      </c>
      <c r="AA33" s="23">
        <f>IF('Burn Report'!D32=1,'Burn Report'!$C32+AA32,AA32)</f>
        <v>7.25</v>
      </c>
      <c r="AB33" s="23">
        <f>IF('Burn Report'!E32=1,'Burn Report'!$C32+AB32,AB32)</f>
        <v>9.5</v>
      </c>
      <c r="AC33" s="23">
        <f>IF('Burn Report'!F32=1,'Burn Report'!$C32+AC32,AC32)</f>
        <v>2.5</v>
      </c>
      <c r="AD33" s="23">
        <f>IF('Burn Report'!G32=1,'Burn Report'!$C32+AD32,AD32)</f>
        <v>7.5</v>
      </c>
      <c r="AE33" s="23">
        <f>IF('Burn Report'!H32=1,'Burn Report'!$C32+AE32,AE32)</f>
        <v>1.5</v>
      </c>
      <c r="AF33" s="23">
        <f>IF('Burn Report'!I32=1,'Burn Report'!$C32+AF32,AF32)</f>
        <v>7.5</v>
      </c>
      <c r="AG33" s="3">
        <f t="shared" si="0"/>
        <v>35.75</v>
      </c>
    </row>
    <row r="34" spans="1:33" x14ac:dyDescent="0.25">
      <c r="A34" s="110">
        <f>IF('Burn Report'!A33 = "","",'Burn Report'!A33)</f>
        <v>43177</v>
      </c>
      <c r="B34" s="3">
        <f>IF('Burn Report'!D33=1,100*'Burn Report'!$C33,0)</f>
        <v>100</v>
      </c>
      <c r="C34" s="3">
        <f>IF('Burn Report'!E33=1,100*'Burn Report'!$C33,0)</f>
        <v>0</v>
      </c>
      <c r="D34" s="3">
        <f>IF('Burn Report'!F33=1,100*'Burn Report'!$C33,0)</f>
        <v>0</v>
      </c>
      <c r="E34" s="3">
        <f>IF('Burn Report'!G33=1,100*'Burn Report'!$C33,0)</f>
        <v>0</v>
      </c>
      <c r="F34" s="3">
        <f>IF('Burn Report'!H33=1,100*'Burn Report'!$C33,0)</f>
        <v>0</v>
      </c>
      <c r="G34" s="3">
        <f>IF('Burn Report'!I33=1,100*'Burn Report'!$C33,0)</f>
        <v>0</v>
      </c>
      <c r="H34" s="3"/>
      <c r="I34" s="110">
        <f>IF('Burn Report'!A33 = "","",'Burn Report'!A33)</f>
        <v>43177</v>
      </c>
      <c r="J34" s="23">
        <f>IF('Burn Report'!D33=1,'Burn Report'!$C33,0)</f>
        <v>1</v>
      </c>
      <c r="K34" s="23">
        <f>IF('Burn Report'!E33=1,'Burn Report'!$C33,0)</f>
        <v>0</v>
      </c>
      <c r="L34" s="23">
        <f>IF('Burn Report'!F33=1,'Burn Report'!$C33,0)</f>
        <v>0</v>
      </c>
      <c r="M34" s="23">
        <f>IF('Burn Report'!G33=1,'Burn Report'!$C33,0)</f>
        <v>0</v>
      </c>
      <c r="N34" s="23">
        <f>IF('Burn Report'!H33=1,'Burn Report'!$C33,0)</f>
        <v>0</v>
      </c>
      <c r="O34" s="23">
        <f>IF('Burn Report'!I33=1,'Burn Report'!$C33,0)</f>
        <v>0</v>
      </c>
      <c r="P34" s="3"/>
      <c r="R34" s="110">
        <f>IF('Burn Report'!A33 = "","",'Burn Report'!A33)</f>
        <v>43177</v>
      </c>
      <c r="S34" s="3">
        <f>IF('Burn Report'!D33=1,100*'Burn Report'!$C33+S33,S33)</f>
        <v>825</v>
      </c>
      <c r="T34" s="3">
        <f>IF('Burn Report'!E33=1,100*'Burn Report'!$C33+T33,T33)</f>
        <v>950</v>
      </c>
      <c r="U34" s="3">
        <f>IF('Burn Report'!F33=1,100*'Burn Report'!$C33+U33,U33)</f>
        <v>250</v>
      </c>
      <c r="V34" s="3">
        <f>IF('Burn Report'!G33=1,100*'Burn Report'!$C33+V33,V33)</f>
        <v>750</v>
      </c>
      <c r="W34" s="3">
        <f>IF('Burn Report'!H33=1,100*'Burn Report'!$C33+W33,W33)</f>
        <v>150</v>
      </c>
      <c r="X34" s="3">
        <f>IF('Burn Report'!I33=1,100*'Burn Report'!$C33+X33,X33)</f>
        <v>750</v>
      </c>
      <c r="Y34" s="3">
        <f>IF(SUM('Task Metrics'!B34:G34)=0,Y33,SUM('Task Metrics'!B34:G34)+Y33)</f>
        <v>3675</v>
      </c>
      <c r="Z34" s="110">
        <f>IF('Burn Report'!A33 = "","",'Burn Report'!A33)</f>
        <v>43177</v>
      </c>
      <c r="AA34" s="23">
        <f>IF('Burn Report'!D33=1,'Burn Report'!$C33+AA33,AA33)</f>
        <v>8.25</v>
      </c>
      <c r="AB34" s="23">
        <f>IF('Burn Report'!E33=1,'Burn Report'!$C33+AB33,AB33)</f>
        <v>9.5</v>
      </c>
      <c r="AC34" s="23">
        <f>IF('Burn Report'!F33=1,'Burn Report'!$C33+AC33,AC33)</f>
        <v>2.5</v>
      </c>
      <c r="AD34" s="23">
        <f>IF('Burn Report'!G33=1,'Burn Report'!$C33+AD33,AD33)</f>
        <v>7.5</v>
      </c>
      <c r="AE34" s="23">
        <f>IF('Burn Report'!H33=1,'Burn Report'!$C33+AE33,AE33)</f>
        <v>1.5</v>
      </c>
      <c r="AF34" s="23">
        <f>IF('Burn Report'!I33=1,'Burn Report'!$C33+AF33,AF33)</f>
        <v>7.5</v>
      </c>
      <c r="AG34" s="3">
        <f t="shared" si="0"/>
        <v>36.75</v>
      </c>
    </row>
    <row r="35" spans="1:33" x14ac:dyDescent="0.25">
      <c r="A35" s="110">
        <f>IF('Burn Report'!A34 = "","",'Burn Report'!A34)</f>
        <v>43179</v>
      </c>
      <c r="B35" s="3">
        <f>IF('Burn Report'!D34=1,100*'Burn Report'!$C34,0)</f>
        <v>0</v>
      </c>
      <c r="C35" s="3">
        <f>IF('Burn Report'!E34=1,100*'Burn Report'!$C34,0)</f>
        <v>0</v>
      </c>
      <c r="D35" s="3">
        <f>IF('Burn Report'!F34=1,100*'Burn Report'!$C34,0)</f>
        <v>0</v>
      </c>
      <c r="E35" s="3">
        <f>IF('Burn Report'!G34=1,100*'Burn Report'!$C34,0)</f>
        <v>0</v>
      </c>
      <c r="F35" s="3">
        <f>IF('Burn Report'!H34=1,100*'Burn Report'!$C34,0)</f>
        <v>150</v>
      </c>
      <c r="G35" s="3">
        <f>IF('Burn Report'!I34=1,100*'Burn Report'!$C34,0)</f>
        <v>0</v>
      </c>
      <c r="H35" s="3"/>
      <c r="I35" s="110">
        <f>IF('Burn Report'!A34 = "","",'Burn Report'!A34)</f>
        <v>43179</v>
      </c>
      <c r="J35" s="23">
        <f>IF('Burn Report'!D34=1,'Burn Report'!$C34,0)</f>
        <v>0</v>
      </c>
      <c r="K35" s="23">
        <f>IF('Burn Report'!E34=1,'Burn Report'!$C34,0)</f>
        <v>0</v>
      </c>
      <c r="L35" s="23">
        <f>IF('Burn Report'!F34=1,'Burn Report'!$C34,0)</f>
        <v>0</v>
      </c>
      <c r="M35" s="23">
        <f>IF('Burn Report'!G34=1,'Burn Report'!$C34,0)</f>
        <v>0</v>
      </c>
      <c r="N35" s="23">
        <f>IF('Burn Report'!H34=1,'Burn Report'!$C34,0)</f>
        <v>1.5</v>
      </c>
      <c r="O35" s="23">
        <f>IF('Burn Report'!I34=1,'Burn Report'!$C34,0)</f>
        <v>0</v>
      </c>
      <c r="P35" s="3"/>
      <c r="R35" s="110">
        <f>IF('Burn Report'!A34 = "","",'Burn Report'!A34)</f>
        <v>43179</v>
      </c>
      <c r="S35" s="3">
        <f>IF('Burn Report'!D34=1,100*'Burn Report'!$C34+S34,S34)</f>
        <v>825</v>
      </c>
      <c r="T35" s="3">
        <f>IF('Burn Report'!E34=1,100*'Burn Report'!$C34+T34,T34)</f>
        <v>950</v>
      </c>
      <c r="U35" s="3">
        <f>IF('Burn Report'!F34=1,100*'Burn Report'!$C34+U34,U34)</f>
        <v>250</v>
      </c>
      <c r="V35" s="3">
        <f>IF('Burn Report'!G34=1,100*'Burn Report'!$C34+V34,V34)</f>
        <v>750</v>
      </c>
      <c r="W35" s="3">
        <f>IF('Burn Report'!H34=1,100*'Burn Report'!$C34+W34,W34)</f>
        <v>300</v>
      </c>
      <c r="X35" s="3">
        <f>IF('Burn Report'!I34=1,100*'Burn Report'!$C34+X34,X34)</f>
        <v>750</v>
      </c>
      <c r="Y35" s="3">
        <f>IF(SUM('Task Metrics'!B35:G35)=0,Y34,SUM('Task Metrics'!B35:G35)+Y34)</f>
        <v>3825</v>
      </c>
      <c r="Z35" s="110">
        <f>IF('Burn Report'!A34 = "","",'Burn Report'!A34)</f>
        <v>43179</v>
      </c>
      <c r="AA35" s="23">
        <f>IF('Burn Report'!D34=1,'Burn Report'!$C34+AA34,AA34)</f>
        <v>8.25</v>
      </c>
      <c r="AB35" s="23">
        <f>IF('Burn Report'!E34=1,'Burn Report'!$C34+AB34,AB34)</f>
        <v>9.5</v>
      </c>
      <c r="AC35" s="23">
        <f>IF('Burn Report'!F34=1,'Burn Report'!$C34+AC34,AC34)</f>
        <v>2.5</v>
      </c>
      <c r="AD35" s="23">
        <f>IF('Burn Report'!G34=1,'Burn Report'!$C34+AD34,AD34)</f>
        <v>7.5</v>
      </c>
      <c r="AE35" s="23">
        <f>IF('Burn Report'!H34=1,'Burn Report'!$C34+AE34,AE34)</f>
        <v>3</v>
      </c>
      <c r="AF35" s="23">
        <f>IF('Burn Report'!I34=1,'Burn Report'!$C34+AF34,AF34)</f>
        <v>7.5</v>
      </c>
      <c r="AG35" s="3">
        <f t="shared" si="0"/>
        <v>38.25</v>
      </c>
    </row>
    <row r="36" spans="1:33" x14ac:dyDescent="0.25">
      <c r="A36" s="110">
        <f>IF('Burn Report'!A35 = "","",'Burn Report'!A35)</f>
        <v>43179</v>
      </c>
      <c r="B36" s="3">
        <f>IF('Burn Report'!D35=1,100*'Burn Report'!$C35,0)</f>
        <v>0</v>
      </c>
      <c r="C36" s="3">
        <f>IF('Burn Report'!E35=1,100*'Burn Report'!$C35,0)</f>
        <v>0</v>
      </c>
      <c r="D36" s="3">
        <f>IF('Burn Report'!F35=1,100*'Burn Report'!$C35,0)</f>
        <v>0</v>
      </c>
      <c r="E36" s="3">
        <f>IF('Burn Report'!G35=1,100*'Burn Report'!$C35,0)</f>
        <v>0</v>
      </c>
      <c r="F36" s="3">
        <f>IF('Burn Report'!H35=1,100*'Burn Report'!$C35,0)</f>
        <v>250</v>
      </c>
      <c r="G36" s="3">
        <f>IF('Burn Report'!I35=1,100*'Burn Report'!$C35,0)</f>
        <v>0</v>
      </c>
      <c r="H36" s="3"/>
      <c r="I36" s="110">
        <f>IF('Burn Report'!A35 = "","",'Burn Report'!A35)</f>
        <v>43179</v>
      </c>
      <c r="J36" s="23">
        <f>IF('Burn Report'!D35=1,'Burn Report'!$C35,0)</f>
        <v>0</v>
      </c>
      <c r="K36" s="23">
        <f>IF('Burn Report'!E35=1,'Burn Report'!$C35,0)</f>
        <v>0</v>
      </c>
      <c r="L36" s="23">
        <f>IF('Burn Report'!F35=1,'Burn Report'!$C35,0)</f>
        <v>0</v>
      </c>
      <c r="M36" s="23">
        <f>IF('Burn Report'!G35=1,'Burn Report'!$C35,0)</f>
        <v>0</v>
      </c>
      <c r="N36" s="23">
        <f>IF('Burn Report'!H35=1,'Burn Report'!$C35,0)</f>
        <v>2.5</v>
      </c>
      <c r="O36" s="23">
        <f>IF('Burn Report'!I35=1,'Burn Report'!$C35,0)</f>
        <v>0</v>
      </c>
      <c r="P36" s="3"/>
      <c r="R36" s="110">
        <f>IF('Burn Report'!A35 = "","",'Burn Report'!A35)</f>
        <v>43179</v>
      </c>
      <c r="S36" s="3">
        <f>IF('Burn Report'!D35=1,100*'Burn Report'!$C35+S35,S35)</f>
        <v>825</v>
      </c>
      <c r="T36" s="3">
        <f>IF('Burn Report'!E35=1,100*'Burn Report'!$C35+T35,T35)</f>
        <v>950</v>
      </c>
      <c r="U36" s="3">
        <f>IF('Burn Report'!F35=1,100*'Burn Report'!$C35+U35,U35)</f>
        <v>250</v>
      </c>
      <c r="V36" s="3">
        <f>IF('Burn Report'!G35=1,100*'Burn Report'!$C35+V35,V35)</f>
        <v>750</v>
      </c>
      <c r="W36" s="3">
        <f>IF('Burn Report'!H35=1,100*'Burn Report'!$C35+W35,W35)</f>
        <v>550</v>
      </c>
      <c r="X36" s="3">
        <f>IF('Burn Report'!I35=1,100*'Burn Report'!$C35+X35,X35)</f>
        <v>750</v>
      </c>
      <c r="Y36" s="3">
        <f>IF(SUM('Task Metrics'!B36:G36)=0,Y35,SUM('Task Metrics'!B36:G36)+Y35)</f>
        <v>4075</v>
      </c>
      <c r="Z36" s="110">
        <f>IF('Burn Report'!A35 = "","",'Burn Report'!A35)</f>
        <v>43179</v>
      </c>
      <c r="AA36" s="23">
        <f>IF('Burn Report'!D35=1,'Burn Report'!$C35+AA35,AA35)</f>
        <v>8.25</v>
      </c>
      <c r="AB36" s="23">
        <f>IF('Burn Report'!E35=1,'Burn Report'!$C35+AB35,AB35)</f>
        <v>9.5</v>
      </c>
      <c r="AC36" s="23">
        <f>IF('Burn Report'!F35=1,'Burn Report'!$C35+AC35,AC35)</f>
        <v>2.5</v>
      </c>
      <c r="AD36" s="23">
        <f>IF('Burn Report'!G35=1,'Burn Report'!$C35+AD35,AD35)</f>
        <v>7.5</v>
      </c>
      <c r="AE36" s="23">
        <f>IF('Burn Report'!H35=1,'Burn Report'!$C35+AE35,AE35)</f>
        <v>5.5</v>
      </c>
      <c r="AF36" s="23">
        <f>IF('Burn Report'!I35=1,'Burn Report'!$C35+AF35,AF35)</f>
        <v>7.5</v>
      </c>
      <c r="AG36" s="3">
        <f t="shared" si="0"/>
        <v>40.75</v>
      </c>
    </row>
    <row r="37" spans="1:33" x14ac:dyDescent="0.25">
      <c r="A37" s="110">
        <f>IF('Burn Report'!A36 = "","",'Burn Report'!A36)</f>
        <v>43179</v>
      </c>
      <c r="B37" s="3">
        <f>IF('Burn Report'!D36=1,100*'Burn Report'!$C36,0)</f>
        <v>0</v>
      </c>
      <c r="C37" s="3">
        <f>IF('Burn Report'!E36=1,100*'Burn Report'!$C36,0)</f>
        <v>0</v>
      </c>
      <c r="D37" s="3">
        <f>IF('Burn Report'!F36=1,100*'Burn Report'!$C36,0)</f>
        <v>0</v>
      </c>
      <c r="E37" s="3">
        <f>IF('Burn Report'!G36=1,100*'Burn Report'!$C36,0)</f>
        <v>0</v>
      </c>
      <c r="F37" s="3">
        <f>IF('Burn Report'!H36=1,100*'Burn Report'!$C36,0)</f>
        <v>0</v>
      </c>
      <c r="G37" s="3">
        <f>IF('Burn Report'!I36=1,100*'Burn Report'!$C36,0)</f>
        <v>100</v>
      </c>
      <c r="H37" s="3"/>
      <c r="I37" s="110">
        <f>IF('Burn Report'!A36 = "","",'Burn Report'!A36)</f>
        <v>43179</v>
      </c>
      <c r="J37" s="23">
        <f>IF('Burn Report'!D36=1,'Burn Report'!$C36,0)</f>
        <v>0</v>
      </c>
      <c r="K37" s="23">
        <f>IF('Burn Report'!E36=1,'Burn Report'!$C36,0)</f>
        <v>0</v>
      </c>
      <c r="L37" s="23">
        <f>IF('Burn Report'!F36=1,'Burn Report'!$C36,0)</f>
        <v>0</v>
      </c>
      <c r="M37" s="23">
        <f>IF('Burn Report'!G36=1,'Burn Report'!$C36,0)</f>
        <v>0</v>
      </c>
      <c r="N37" s="23">
        <f>IF('Burn Report'!H36=1,'Burn Report'!$C36,0)</f>
        <v>0</v>
      </c>
      <c r="O37" s="23">
        <f>IF('Burn Report'!I36=1,'Burn Report'!$C36,0)</f>
        <v>1</v>
      </c>
      <c r="P37" s="3"/>
      <c r="R37" s="110">
        <f>IF('Burn Report'!A36 = "","",'Burn Report'!A36)</f>
        <v>43179</v>
      </c>
      <c r="S37" s="3">
        <f>IF('Burn Report'!D36=1,100*'Burn Report'!$C36+S36,S36)</f>
        <v>825</v>
      </c>
      <c r="T37" s="3">
        <f>IF('Burn Report'!E36=1,100*'Burn Report'!$C36+T36,T36)</f>
        <v>950</v>
      </c>
      <c r="U37" s="3">
        <f>IF('Burn Report'!F36=1,100*'Burn Report'!$C36+U36,U36)</f>
        <v>250</v>
      </c>
      <c r="V37" s="3">
        <f>IF('Burn Report'!G36=1,100*'Burn Report'!$C36+V36,V36)</f>
        <v>750</v>
      </c>
      <c r="W37" s="3">
        <f>IF('Burn Report'!H36=1,100*'Burn Report'!$C36+W36,W36)</f>
        <v>550</v>
      </c>
      <c r="X37" s="3">
        <f>IF('Burn Report'!I36=1,100*'Burn Report'!$C36+X36,X36)</f>
        <v>850</v>
      </c>
      <c r="Y37" s="3">
        <f>IF(SUM('Task Metrics'!B37:G37)=0,Y36,SUM('Task Metrics'!B37:G37)+Y36)</f>
        <v>4175</v>
      </c>
      <c r="Z37" s="110">
        <f>IF('Burn Report'!A36 = "","",'Burn Report'!A36)</f>
        <v>43179</v>
      </c>
      <c r="AA37" s="23">
        <f>IF('Burn Report'!D36=1,'Burn Report'!$C36+AA36,AA36)</f>
        <v>8.25</v>
      </c>
      <c r="AB37" s="23">
        <f>IF('Burn Report'!E36=1,'Burn Report'!$C36+AB36,AB36)</f>
        <v>9.5</v>
      </c>
      <c r="AC37" s="23">
        <f>IF('Burn Report'!F36=1,'Burn Report'!$C36+AC36,AC36)</f>
        <v>2.5</v>
      </c>
      <c r="AD37" s="23">
        <f>IF('Burn Report'!G36=1,'Burn Report'!$C36+AD36,AD36)</f>
        <v>7.5</v>
      </c>
      <c r="AE37" s="23">
        <f>IF('Burn Report'!H36=1,'Burn Report'!$C36+AE36,AE36)</f>
        <v>5.5</v>
      </c>
      <c r="AF37" s="23">
        <f>IF('Burn Report'!I36=1,'Burn Report'!$C36+AF36,AF36)</f>
        <v>8.5</v>
      </c>
      <c r="AG37" s="3">
        <f t="shared" ref="AG37:AG68" si="1">Y37*0.01</f>
        <v>41.75</v>
      </c>
    </row>
    <row r="38" spans="1:33" x14ac:dyDescent="0.25">
      <c r="A38" s="110">
        <f>IF('Burn Report'!A37 = "","",'Burn Report'!A37)</f>
        <v>43180</v>
      </c>
      <c r="B38" s="3">
        <f>IF('Burn Report'!D37=1,100*'Burn Report'!$C37,0)</f>
        <v>150</v>
      </c>
      <c r="C38" s="3">
        <f>IF('Burn Report'!E37=1,100*'Burn Report'!$C37,0)</f>
        <v>0</v>
      </c>
      <c r="D38" s="3">
        <f>IF('Burn Report'!F37=1,100*'Burn Report'!$C37,0)</f>
        <v>0</v>
      </c>
      <c r="E38" s="3">
        <f>IF('Burn Report'!G37=1,100*'Burn Report'!$C37,0)</f>
        <v>0</v>
      </c>
      <c r="F38" s="3">
        <f>IF('Burn Report'!H37=1,100*'Burn Report'!$C37,0)</f>
        <v>0</v>
      </c>
      <c r="G38" s="3">
        <f>IF('Burn Report'!I37=1,100*'Burn Report'!$C37,0)</f>
        <v>0</v>
      </c>
      <c r="H38" s="3"/>
      <c r="I38" s="110">
        <f>IF('Burn Report'!A37 = "","",'Burn Report'!A37)</f>
        <v>43180</v>
      </c>
      <c r="J38" s="23">
        <f>IF('Burn Report'!D37=1,'Burn Report'!$C37,0)</f>
        <v>1.5</v>
      </c>
      <c r="K38" s="23">
        <f>IF('Burn Report'!E37=1,'Burn Report'!$C37,0)</f>
        <v>0</v>
      </c>
      <c r="L38" s="23">
        <f>IF('Burn Report'!F37=1,'Burn Report'!$C37,0)</f>
        <v>0</v>
      </c>
      <c r="M38" s="23">
        <f>IF('Burn Report'!G37=1,'Burn Report'!$C37,0)</f>
        <v>0</v>
      </c>
      <c r="N38" s="23">
        <f>IF('Burn Report'!H37=1,'Burn Report'!$C37,0)</f>
        <v>0</v>
      </c>
      <c r="O38" s="23">
        <f>IF('Burn Report'!I37=1,'Burn Report'!$C37,0)</f>
        <v>0</v>
      </c>
      <c r="P38" s="3"/>
      <c r="R38" s="110">
        <f>IF('Burn Report'!A37 = "","",'Burn Report'!A37)</f>
        <v>43180</v>
      </c>
      <c r="S38" s="3">
        <f>IF('Burn Report'!D37=1,100*'Burn Report'!$C37+S37,S37)</f>
        <v>975</v>
      </c>
      <c r="T38" s="3">
        <f>IF('Burn Report'!E37=1,100*'Burn Report'!$C37+T37,T37)</f>
        <v>950</v>
      </c>
      <c r="U38" s="3">
        <f>IF('Burn Report'!F37=1,100*'Burn Report'!$C37+U37,U37)</f>
        <v>250</v>
      </c>
      <c r="V38" s="3">
        <f>IF('Burn Report'!G37=1,100*'Burn Report'!$C37+V37,V37)</f>
        <v>750</v>
      </c>
      <c r="W38" s="3">
        <f>IF('Burn Report'!H37=1,100*'Burn Report'!$C37+W37,W37)</f>
        <v>550</v>
      </c>
      <c r="X38" s="3">
        <f>IF('Burn Report'!I37=1,100*'Burn Report'!$C37+X37,X37)</f>
        <v>850</v>
      </c>
      <c r="Y38" s="3">
        <f>IF(SUM('Task Metrics'!B38:G38)=0,Y37,SUM('Task Metrics'!B38:G38)+Y37)</f>
        <v>4325</v>
      </c>
      <c r="Z38" s="110">
        <f>IF('Burn Report'!A37 = "","",'Burn Report'!A37)</f>
        <v>43180</v>
      </c>
      <c r="AA38" s="23">
        <f>IF('Burn Report'!D37=1,'Burn Report'!$C37+AA37,AA37)</f>
        <v>9.75</v>
      </c>
      <c r="AB38" s="23">
        <f>IF('Burn Report'!E37=1,'Burn Report'!$C37+AB37,AB37)</f>
        <v>9.5</v>
      </c>
      <c r="AC38" s="23">
        <f>IF('Burn Report'!F37=1,'Burn Report'!$C37+AC37,AC37)</f>
        <v>2.5</v>
      </c>
      <c r="AD38" s="23">
        <f>IF('Burn Report'!G37=1,'Burn Report'!$C37+AD37,AD37)</f>
        <v>7.5</v>
      </c>
      <c r="AE38" s="23">
        <f>IF('Burn Report'!H37=1,'Burn Report'!$C37+AE37,AE37)</f>
        <v>5.5</v>
      </c>
      <c r="AF38" s="23">
        <f>IF('Burn Report'!I37=1,'Burn Report'!$C37+AF37,AF37)</f>
        <v>8.5</v>
      </c>
      <c r="AG38" s="3">
        <f t="shared" si="1"/>
        <v>43.25</v>
      </c>
    </row>
    <row r="39" spans="1:33" x14ac:dyDescent="0.25">
      <c r="A39" s="110">
        <f>IF('Burn Report'!A38 = "","",'Burn Report'!A38)</f>
        <v>43180</v>
      </c>
      <c r="B39" s="3">
        <f>IF('Burn Report'!D38=1,100*'Burn Report'!$C38,0)</f>
        <v>100</v>
      </c>
      <c r="C39" s="3">
        <f>IF('Burn Report'!E38=1,100*'Burn Report'!$C38,0)</f>
        <v>0</v>
      </c>
      <c r="D39" s="3">
        <f>IF('Burn Report'!F38=1,100*'Burn Report'!$C38,0)</f>
        <v>0</v>
      </c>
      <c r="E39" s="3">
        <f>IF('Burn Report'!G38=1,100*'Burn Report'!$C38,0)</f>
        <v>0</v>
      </c>
      <c r="F39" s="3">
        <f>IF('Burn Report'!H38=1,100*'Burn Report'!$C38,0)</f>
        <v>0</v>
      </c>
      <c r="G39" s="3">
        <f>IF('Burn Report'!I38=1,100*'Burn Report'!$C38,0)</f>
        <v>0</v>
      </c>
      <c r="H39" s="3"/>
      <c r="I39" s="110">
        <f>IF('Burn Report'!A38 = "","",'Burn Report'!A38)</f>
        <v>43180</v>
      </c>
      <c r="J39" s="23">
        <f>IF('Burn Report'!D38=1,'Burn Report'!$C38,0)</f>
        <v>1</v>
      </c>
      <c r="K39" s="23">
        <f>IF('Burn Report'!E38=1,'Burn Report'!$C38,0)</f>
        <v>0</v>
      </c>
      <c r="L39" s="23">
        <f>IF('Burn Report'!F38=1,'Burn Report'!$C38,0)</f>
        <v>0</v>
      </c>
      <c r="M39" s="23">
        <f>IF('Burn Report'!G38=1,'Burn Report'!$C38,0)</f>
        <v>0</v>
      </c>
      <c r="N39" s="23">
        <f>IF('Burn Report'!H38=1,'Burn Report'!$C38,0)</f>
        <v>0</v>
      </c>
      <c r="O39" s="23">
        <f>IF('Burn Report'!I38=1,'Burn Report'!$C38,0)</f>
        <v>0</v>
      </c>
      <c r="P39" s="3"/>
      <c r="R39" s="110">
        <f>IF('Burn Report'!A38 = "","",'Burn Report'!A38)</f>
        <v>43180</v>
      </c>
      <c r="S39" s="3">
        <f>IF('Burn Report'!D38=1,100*'Burn Report'!$C38+S38,S38)</f>
        <v>1075</v>
      </c>
      <c r="T39" s="3">
        <f>IF('Burn Report'!E38=1,100*'Burn Report'!$C38+T38,T38)</f>
        <v>950</v>
      </c>
      <c r="U39" s="3">
        <f>IF('Burn Report'!F38=1,100*'Burn Report'!$C38+U38,U38)</f>
        <v>250</v>
      </c>
      <c r="V39" s="3">
        <f>IF('Burn Report'!G38=1,100*'Burn Report'!$C38+V38,V38)</f>
        <v>750</v>
      </c>
      <c r="W39" s="3">
        <f>IF('Burn Report'!H38=1,100*'Burn Report'!$C38+W38,W38)</f>
        <v>550</v>
      </c>
      <c r="X39" s="3">
        <f>IF('Burn Report'!I38=1,100*'Burn Report'!$C38+X38,X38)</f>
        <v>850</v>
      </c>
      <c r="Y39" s="3">
        <f>IF(SUM('Task Metrics'!B39:G39)=0,Y38,SUM('Task Metrics'!B39:G39)+Y38)</f>
        <v>4425</v>
      </c>
      <c r="Z39" s="110">
        <f>IF('Burn Report'!A38 = "","",'Burn Report'!A38)</f>
        <v>43180</v>
      </c>
      <c r="AA39" s="23">
        <f>IF('Burn Report'!D38=1,'Burn Report'!$C38+AA38,AA38)</f>
        <v>10.75</v>
      </c>
      <c r="AB39" s="23">
        <f>IF('Burn Report'!E38=1,'Burn Report'!$C38+AB38,AB38)</f>
        <v>9.5</v>
      </c>
      <c r="AC39" s="23">
        <f>IF('Burn Report'!F38=1,'Burn Report'!$C38+AC38,AC38)</f>
        <v>2.5</v>
      </c>
      <c r="AD39" s="23">
        <f>IF('Burn Report'!G38=1,'Burn Report'!$C38+AD38,AD38)</f>
        <v>7.5</v>
      </c>
      <c r="AE39" s="23">
        <f>IF('Burn Report'!H38=1,'Burn Report'!$C38+AE38,AE38)</f>
        <v>5.5</v>
      </c>
      <c r="AF39" s="23">
        <f>IF('Burn Report'!I38=1,'Burn Report'!$C38+AF38,AF38)</f>
        <v>8.5</v>
      </c>
      <c r="AG39" s="3">
        <f t="shared" si="1"/>
        <v>44.25</v>
      </c>
    </row>
    <row r="40" spans="1:33" x14ac:dyDescent="0.25">
      <c r="A40" s="110">
        <f>IF('Burn Report'!A39 = "","",'Burn Report'!A39)</f>
        <v>43180</v>
      </c>
      <c r="B40" s="3">
        <f>IF('Burn Report'!D39=1,100*'Burn Report'!$C39,0)</f>
        <v>0</v>
      </c>
      <c r="C40" s="3">
        <f>IF('Burn Report'!E39=1,100*'Burn Report'!$C39,0)</f>
        <v>300</v>
      </c>
      <c r="D40" s="3">
        <f>IF('Burn Report'!F39=1,100*'Burn Report'!$C39,0)</f>
        <v>0</v>
      </c>
      <c r="E40" s="3">
        <f>IF('Burn Report'!G39=1,100*'Burn Report'!$C39,0)</f>
        <v>0</v>
      </c>
      <c r="F40" s="3">
        <f>IF('Burn Report'!H39=1,100*'Burn Report'!$C39,0)</f>
        <v>0</v>
      </c>
      <c r="G40" s="3">
        <f>IF('Burn Report'!I39=1,100*'Burn Report'!$C39,0)</f>
        <v>0</v>
      </c>
      <c r="H40" s="3"/>
      <c r="I40" s="110">
        <f>IF('Burn Report'!A39 = "","",'Burn Report'!A39)</f>
        <v>43180</v>
      </c>
      <c r="J40" s="23">
        <f>IF('Burn Report'!D39=1,'Burn Report'!$C39,0)</f>
        <v>0</v>
      </c>
      <c r="K40" s="23">
        <f>IF('Burn Report'!E39=1,'Burn Report'!$C39,0)</f>
        <v>3</v>
      </c>
      <c r="L40" s="23">
        <f>IF('Burn Report'!F39=1,'Burn Report'!$C39,0)</f>
        <v>0</v>
      </c>
      <c r="M40" s="23">
        <f>IF('Burn Report'!G39=1,'Burn Report'!$C39,0)</f>
        <v>0</v>
      </c>
      <c r="N40" s="23">
        <f>IF('Burn Report'!H39=1,'Burn Report'!$C39,0)</f>
        <v>0</v>
      </c>
      <c r="O40" s="23">
        <f>IF('Burn Report'!I39=1,'Burn Report'!$C39,0)</f>
        <v>0</v>
      </c>
      <c r="P40" s="3"/>
      <c r="R40" s="110">
        <f>IF('Burn Report'!A39 = "","",'Burn Report'!A39)</f>
        <v>43180</v>
      </c>
      <c r="S40" s="3">
        <f>IF('Burn Report'!D39=1,100*'Burn Report'!$C39+S39,S39)</f>
        <v>1075</v>
      </c>
      <c r="T40" s="3">
        <f>IF('Burn Report'!E39=1,100*'Burn Report'!$C39+T39,T39)</f>
        <v>1250</v>
      </c>
      <c r="U40" s="3">
        <f>IF('Burn Report'!F39=1,100*'Burn Report'!$C39+U39,U39)</f>
        <v>250</v>
      </c>
      <c r="V40" s="3">
        <f>IF('Burn Report'!G39=1,100*'Burn Report'!$C39+V39,V39)</f>
        <v>750</v>
      </c>
      <c r="W40" s="3">
        <f>IF('Burn Report'!H39=1,100*'Burn Report'!$C39+W39,W39)</f>
        <v>550</v>
      </c>
      <c r="X40" s="3">
        <f>IF('Burn Report'!I39=1,100*'Burn Report'!$C39+X39,X39)</f>
        <v>850</v>
      </c>
      <c r="Y40" s="3">
        <f>IF(SUM('Task Metrics'!B40:G40)=0,Y39,SUM('Task Metrics'!B40:G40)+Y39)</f>
        <v>4725</v>
      </c>
      <c r="Z40" s="110">
        <f>IF('Burn Report'!A39 = "","",'Burn Report'!A39)</f>
        <v>43180</v>
      </c>
      <c r="AA40" s="23">
        <f>IF('Burn Report'!D39=1,'Burn Report'!$C39+AA39,AA39)</f>
        <v>10.75</v>
      </c>
      <c r="AB40" s="23">
        <f>IF('Burn Report'!E39=1,'Burn Report'!$C39+AB39,AB39)</f>
        <v>12.5</v>
      </c>
      <c r="AC40" s="23">
        <f>IF('Burn Report'!F39=1,'Burn Report'!$C39+AC39,AC39)</f>
        <v>2.5</v>
      </c>
      <c r="AD40" s="23">
        <f>IF('Burn Report'!G39=1,'Burn Report'!$C39+AD39,AD39)</f>
        <v>7.5</v>
      </c>
      <c r="AE40" s="23">
        <f>IF('Burn Report'!H39=1,'Burn Report'!$C39+AE39,AE39)</f>
        <v>5.5</v>
      </c>
      <c r="AF40" s="23">
        <f>IF('Burn Report'!I39=1,'Burn Report'!$C39+AF39,AF39)</f>
        <v>8.5</v>
      </c>
      <c r="AG40" s="3">
        <f t="shared" si="1"/>
        <v>47.25</v>
      </c>
    </row>
    <row r="41" spans="1:33" x14ac:dyDescent="0.25">
      <c r="A41" s="110">
        <f>IF('Burn Report'!A40 = "","",'Burn Report'!A40)</f>
        <v>43180</v>
      </c>
      <c r="B41" s="3">
        <f>IF('Burn Report'!D40=1,100*'Burn Report'!$C40,0)</f>
        <v>0</v>
      </c>
      <c r="C41" s="3">
        <f>IF('Burn Report'!E40=1,100*'Burn Report'!$C40,0)</f>
        <v>200</v>
      </c>
      <c r="D41" s="3">
        <f>IF('Burn Report'!F40=1,100*'Burn Report'!$C40,0)</f>
        <v>0</v>
      </c>
      <c r="E41" s="3">
        <f>IF('Burn Report'!G40=1,100*'Burn Report'!$C40,0)</f>
        <v>0</v>
      </c>
      <c r="F41" s="3">
        <f>IF('Burn Report'!H40=1,100*'Burn Report'!$C40,0)</f>
        <v>0</v>
      </c>
      <c r="G41" s="3">
        <f>IF('Burn Report'!I40=1,100*'Burn Report'!$C40,0)</f>
        <v>0</v>
      </c>
      <c r="H41" s="3"/>
      <c r="I41" s="110">
        <f>IF('Burn Report'!A40 = "","",'Burn Report'!A40)</f>
        <v>43180</v>
      </c>
      <c r="J41" s="23">
        <f>IF('Burn Report'!D40=1,'Burn Report'!$C40,0)</f>
        <v>0</v>
      </c>
      <c r="K41" s="23">
        <f>IF('Burn Report'!E40=1,'Burn Report'!$C40,0)</f>
        <v>2</v>
      </c>
      <c r="L41" s="23">
        <f>IF('Burn Report'!F40=1,'Burn Report'!$C40,0)</f>
        <v>0</v>
      </c>
      <c r="M41" s="23">
        <f>IF('Burn Report'!G40=1,'Burn Report'!$C40,0)</f>
        <v>0</v>
      </c>
      <c r="N41" s="23">
        <f>IF('Burn Report'!H40=1,'Burn Report'!$C40,0)</f>
        <v>0</v>
      </c>
      <c r="O41" s="23">
        <f>IF('Burn Report'!I40=1,'Burn Report'!$C40,0)</f>
        <v>0</v>
      </c>
      <c r="P41" s="3"/>
      <c r="R41" s="110">
        <f>IF('Burn Report'!A40 = "","",'Burn Report'!A40)</f>
        <v>43180</v>
      </c>
      <c r="S41" s="3">
        <f>IF('Burn Report'!D40=1,100*'Burn Report'!$C40+S40,S40)</f>
        <v>1075</v>
      </c>
      <c r="T41" s="3">
        <f>IF('Burn Report'!E40=1,100*'Burn Report'!$C40+T40,T40)</f>
        <v>1450</v>
      </c>
      <c r="U41" s="3">
        <f>IF('Burn Report'!F40=1,100*'Burn Report'!$C40+U40,U40)</f>
        <v>250</v>
      </c>
      <c r="V41" s="3">
        <f>IF('Burn Report'!G40=1,100*'Burn Report'!$C40+V40,V40)</f>
        <v>750</v>
      </c>
      <c r="W41" s="3">
        <f>IF('Burn Report'!H40=1,100*'Burn Report'!$C40+W40,W40)</f>
        <v>550</v>
      </c>
      <c r="X41" s="3">
        <f>IF('Burn Report'!I40=1,100*'Burn Report'!$C40+X40,X40)</f>
        <v>850</v>
      </c>
      <c r="Y41" s="3">
        <f>IF(SUM('Task Metrics'!B41:G41)=0,Y40,SUM('Task Metrics'!B41:G41)+Y40)</f>
        <v>4925</v>
      </c>
      <c r="Z41" s="110">
        <f>IF('Burn Report'!A40 = "","",'Burn Report'!A40)</f>
        <v>43180</v>
      </c>
      <c r="AA41" s="23">
        <f>IF('Burn Report'!D40=1,'Burn Report'!$C40+AA40,AA40)</f>
        <v>10.75</v>
      </c>
      <c r="AB41" s="23">
        <f>IF('Burn Report'!E40=1,'Burn Report'!$C40+AB40,AB40)</f>
        <v>14.5</v>
      </c>
      <c r="AC41" s="23">
        <f>IF('Burn Report'!F40=1,'Burn Report'!$C40+AC40,AC40)</f>
        <v>2.5</v>
      </c>
      <c r="AD41" s="23">
        <f>IF('Burn Report'!G40=1,'Burn Report'!$C40+AD40,AD40)</f>
        <v>7.5</v>
      </c>
      <c r="AE41" s="23">
        <f>IF('Burn Report'!H40=1,'Burn Report'!$C40+AE40,AE40)</f>
        <v>5.5</v>
      </c>
      <c r="AF41" s="23">
        <f>IF('Burn Report'!I40=1,'Burn Report'!$C40+AF40,AF40)</f>
        <v>8.5</v>
      </c>
      <c r="AG41" s="3">
        <f t="shared" si="1"/>
        <v>49.25</v>
      </c>
    </row>
    <row r="42" spans="1:33" x14ac:dyDescent="0.25">
      <c r="A42" s="110">
        <f>IF('Burn Report'!A41 = "","",'Burn Report'!A41)</f>
        <v>43180</v>
      </c>
      <c r="B42" s="3">
        <f>IF('Burn Report'!D41=1,100*'Burn Report'!$C41,0)</f>
        <v>100</v>
      </c>
      <c r="C42" s="3">
        <f>IF('Burn Report'!E41=1,100*'Burn Report'!$C41,0)</f>
        <v>0</v>
      </c>
      <c r="D42" s="3">
        <f>IF('Burn Report'!F41=1,100*'Burn Report'!$C41,0)</f>
        <v>0</v>
      </c>
      <c r="E42" s="3">
        <f>IF('Burn Report'!G41=1,100*'Burn Report'!$C41,0)</f>
        <v>0</v>
      </c>
      <c r="F42" s="3">
        <f>IF('Burn Report'!H41=1,100*'Burn Report'!$C41,0)</f>
        <v>0</v>
      </c>
      <c r="G42" s="3">
        <f>IF('Burn Report'!I41=1,100*'Burn Report'!$C41,0)</f>
        <v>0</v>
      </c>
      <c r="H42" s="3"/>
      <c r="I42" s="110">
        <f>IF('Burn Report'!A41 = "","",'Burn Report'!A41)</f>
        <v>43180</v>
      </c>
      <c r="J42" s="23">
        <f>IF('Burn Report'!D41=1,'Burn Report'!$C41,0)</f>
        <v>1</v>
      </c>
      <c r="K42" s="23">
        <f>IF('Burn Report'!E41=1,'Burn Report'!$C41,0)</f>
        <v>0</v>
      </c>
      <c r="L42" s="23">
        <f>IF('Burn Report'!F41=1,'Burn Report'!$C41,0)</f>
        <v>0</v>
      </c>
      <c r="M42" s="23">
        <f>IF('Burn Report'!G41=1,'Burn Report'!$C41,0)</f>
        <v>0</v>
      </c>
      <c r="N42" s="23">
        <f>IF('Burn Report'!H41=1,'Burn Report'!$C41,0)</f>
        <v>0</v>
      </c>
      <c r="O42" s="23">
        <f>IF('Burn Report'!I41=1,'Burn Report'!$C41,0)</f>
        <v>0</v>
      </c>
      <c r="P42" s="3"/>
      <c r="R42" s="110">
        <f>IF('Burn Report'!A41 = "","",'Burn Report'!A41)</f>
        <v>43180</v>
      </c>
      <c r="S42" s="3">
        <f>IF('Burn Report'!D41=1,100*'Burn Report'!$C41+S41,S41)</f>
        <v>1175</v>
      </c>
      <c r="T42" s="3">
        <f>IF('Burn Report'!E41=1,100*'Burn Report'!$C41+T41,T41)</f>
        <v>1450</v>
      </c>
      <c r="U42" s="3">
        <f>IF('Burn Report'!F41=1,100*'Burn Report'!$C41+U41,U41)</f>
        <v>250</v>
      </c>
      <c r="V42" s="3">
        <f>IF('Burn Report'!G41=1,100*'Burn Report'!$C41+V41,V41)</f>
        <v>750</v>
      </c>
      <c r="W42" s="3">
        <f>IF('Burn Report'!H41=1,100*'Burn Report'!$C41+W41,W41)</f>
        <v>550</v>
      </c>
      <c r="X42" s="3">
        <f>IF('Burn Report'!I41=1,100*'Burn Report'!$C41+X41,X41)</f>
        <v>850</v>
      </c>
      <c r="Y42" s="3">
        <f>IF(SUM('Task Metrics'!B42:G42)=0,Y41,SUM('Task Metrics'!B42:G42)+Y41)</f>
        <v>5025</v>
      </c>
      <c r="Z42" s="110">
        <f>IF('Burn Report'!A41 = "","",'Burn Report'!A41)</f>
        <v>43180</v>
      </c>
      <c r="AA42" s="23">
        <f>IF('Burn Report'!D41=1,'Burn Report'!$C41+AA41,AA41)</f>
        <v>11.75</v>
      </c>
      <c r="AB42" s="23">
        <f>IF('Burn Report'!E41=1,'Burn Report'!$C41+AB41,AB41)</f>
        <v>14.5</v>
      </c>
      <c r="AC42" s="23">
        <f>IF('Burn Report'!F41=1,'Burn Report'!$C41+AC41,AC41)</f>
        <v>2.5</v>
      </c>
      <c r="AD42" s="23">
        <f>IF('Burn Report'!G41=1,'Burn Report'!$C41+AD41,AD41)</f>
        <v>7.5</v>
      </c>
      <c r="AE42" s="23">
        <f>IF('Burn Report'!H41=1,'Burn Report'!$C41+AE41,AE41)</f>
        <v>5.5</v>
      </c>
      <c r="AF42" s="23">
        <f>IF('Burn Report'!I41=1,'Burn Report'!$C41+AF41,AF41)</f>
        <v>8.5</v>
      </c>
      <c r="AG42" s="3">
        <f t="shared" si="1"/>
        <v>50.25</v>
      </c>
    </row>
    <row r="43" spans="1:33" x14ac:dyDescent="0.25">
      <c r="A43" s="110">
        <f>IF('Burn Report'!A42 = "","",'Burn Report'!A42)</f>
        <v>43181</v>
      </c>
      <c r="B43" s="3">
        <f>IF('Burn Report'!D42=1,100*'Burn Report'!$C42,0)</f>
        <v>100</v>
      </c>
      <c r="C43" s="3">
        <f>IF('Burn Report'!E42=1,100*'Burn Report'!$C42,0)</f>
        <v>0</v>
      </c>
      <c r="D43" s="3">
        <f>IF('Burn Report'!F42=1,100*'Burn Report'!$C42,0)</f>
        <v>0</v>
      </c>
      <c r="E43" s="3">
        <f>IF('Burn Report'!G42=1,100*'Burn Report'!$C42,0)</f>
        <v>0</v>
      </c>
      <c r="F43" s="3">
        <f>IF('Burn Report'!H42=1,100*'Burn Report'!$C42,0)</f>
        <v>0</v>
      </c>
      <c r="G43" s="3">
        <f>IF('Burn Report'!I42=1,100*'Burn Report'!$C42,0)</f>
        <v>0</v>
      </c>
      <c r="H43" s="6" t="s">
        <v>54</v>
      </c>
      <c r="I43" s="110">
        <f>IF('Burn Report'!A42 = "","",'Burn Report'!A42)</f>
        <v>43181</v>
      </c>
      <c r="J43" s="23">
        <f>IF('Burn Report'!D42=1,'Burn Report'!$C42,0)</f>
        <v>1</v>
      </c>
      <c r="K43" s="23">
        <f>IF('Burn Report'!E42=1,'Burn Report'!$C42,0)</f>
        <v>0</v>
      </c>
      <c r="L43" s="23">
        <f>IF('Burn Report'!F42=1,'Burn Report'!$C42,0)</f>
        <v>0</v>
      </c>
      <c r="M43" s="23">
        <f>IF('Burn Report'!G42=1,'Burn Report'!$C42,0)</f>
        <v>0</v>
      </c>
      <c r="N43" s="23">
        <f>IF('Burn Report'!H42=1,'Burn Report'!$C42,0)</f>
        <v>0</v>
      </c>
      <c r="O43" s="23">
        <f>IF('Burn Report'!I42=1,'Burn Report'!$C42,0)</f>
        <v>0</v>
      </c>
      <c r="P43" s="6" t="s">
        <v>55</v>
      </c>
      <c r="R43" s="110">
        <f>IF('Burn Report'!A42 = "","",'Burn Report'!A42)</f>
        <v>43181</v>
      </c>
      <c r="S43" s="3">
        <f>IF('Burn Report'!D42=1,100*'Burn Report'!$C42+S42,S42)</f>
        <v>1275</v>
      </c>
      <c r="T43" s="3">
        <f>IF('Burn Report'!E42=1,100*'Burn Report'!$C42+T42,T42)</f>
        <v>1450</v>
      </c>
      <c r="U43" s="3">
        <f>IF('Burn Report'!F42=1,100*'Burn Report'!$C42+U42,U42)</f>
        <v>250</v>
      </c>
      <c r="V43" s="3">
        <f>IF('Burn Report'!G42=1,100*'Burn Report'!$C42+V42,V42)</f>
        <v>750</v>
      </c>
      <c r="W43" s="3">
        <f>IF('Burn Report'!H42=1,100*'Burn Report'!$C42+W42,W42)</f>
        <v>550</v>
      </c>
      <c r="X43" s="3">
        <f>IF('Burn Report'!I42=1,100*'Burn Report'!$C42+X42,X42)</f>
        <v>850</v>
      </c>
      <c r="Y43" s="3">
        <f>IF(SUM('Task Metrics'!B43:G43)=0,Y42,SUM('Task Metrics'!B43:G43)+Y42)</f>
        <v>5125</v>
      </c>
      <c r="Z43" s="110">
        <f>IF('Burn Report'!A42 = "","",'Burn Report'!A42)</f>
        <v>43181</v>
      </c>
      <c r="AA43" s="23">
        <f>IF('Burn Report'!D42=1,'Burn Report'!$C42+AA42,AA42)</f>
        <v>12.75</v>
      </c>
      <c r="AB43" s="23">
        <f>IF('Burn Report'!E42=1,'Burn Report'!$C42+AB42,AB42)</f>
        <v>14.5</v>
      </c>
      <c r="AC43" s="23">
        <f>IF('Burn Report'!F42=1,'Burn Report'!$C42+AC42,AC42)</f>
        <v>2.5</v>
      </c>
      <c r="AD43" s="23">
        <f>IF('Burn Report'!G42=1,'Burn Report'!$C42+AD42,AD42)</f>
        <v>7.5</v>
      </c>
      <c r="AE43" s="23">
        <f>IF('Burn Report'!H42=1,'Burn Report'!$C42+AE42,AE42)</f>
        <v>5.5</v>
      </c>
      <c r="AF43" s="23">
        <f>IF('Burn Report'!I42=1,'Burn Report'!$C42+AF42,AF42)</f>
        <v>8.5</v>
      </c>
      <c r="AG43" s="3">
        <f t="shared" si="1"/>
        <v>51.25</v>
      </c>
    </row>
    <row r="44" spans="1:33" x14ac:dyDescent="0.25">
      <c r="A44" s="110">
        <f>IF('Burn Report'!A43 = "","",'Burn Report'!A43)</f>
        <v>43183</v>
      </c>
      <c r="B44" s="3">
        <f>IF('Burn Report'!D43=1,100*'Burn Report'!$C43,0)</f>
        <v>0</v>
      </c>
      <c r="C44" s="3">
        <f>IF('Burn Report'!E43=1,100*'Burn Report'!$C43,0)</f>
        <v>0</v>
      </c>
      <c r="D44" s="3">
        <f>IF('Burn Report'!F43=1,100*'Burn Report'!$C43,0)</f>
        <v>0</v>
      </c>
      <c r="E44" s="3">
        <f>IF('Burn Report'!G43=1,100*'Burn Report'!$C43,0)</f>
        <v>0</v>
      </c>
      <c r="F44" s="3">
        <f>IF('Burn Report'!H43=1,100*'Burn Report'!$C43,0)</f>
        <v>0</v>
      </c>
      <c r="G44" s="3">
        <f>IF('Burn Report'!I43=1,100*'Burn Report'!$C43,0)</f>
        <v>300</v>
      </c>
      <c r="H44" s="29">
        <f>SUM(B4:B43,C4:C43,D4:D43,E4:E43,F4:F43,G4:G43)</f>
        <v>5125</v>
      </c>
      <c r="I44" s="110">
        <f>IF('Burn Report'!A43 = "","",'Burn Report'!A43)</f>
        <v>43183</v>
      </c>
      <c r="J44" s="23">
        <f>IF('Burn Report'!D43=1,'Burn Report'!$C43,0)</f>
        <v>0</v>
      </c>
      <c r="K44" s="23">
        <f>IF('Burn Report'!E43=1,'Burn Report'!$C43,0)</f>
        <v>0</v>
      </c>
      <c r="L44" s="23">
        <f>IF('Burn Report'!F43=1,'Burn Report'!$C43,0)</f>
        <v>0</v>
      </c>
      <c r="M44" s="23">
        <f>IF('Burn Report'!G43=1,'Burn Report'!$C43,0)</f>
        <v>0</v>
      </c>
      <c r="N44" s="23">
        <f>IF('Burn Report'!H43=1,'Burn Report'!$C43,0)</f>
        <v>0</v>
      </c>
      <c r="O44" s="23">
        <f>IF('Burn Report'!I43=1,'Burn Report'!$C43,0)</f>
        <v>3</v>
      </c>
      <c r="P44" s="3">
        <f>SUM(J4:J43,K4:K43,L4:L43,M4:M43,N4:N43,O4:O43)</f>
        <v>51.25</v>
      </c>
      <c r="R44" s="110">
        <f>IF('Burn Report'!A43 = "","",'Burn Report'!A43)</f>
        <v>43183</v>
      </c>
      <c r="S44" s="3">
        <f>IF('Burn Report'!D43=1,100*'Burn Report'!$C43+S43,S43)</f>
        <v>1275</v>
      </c>
      <c r="T44" s="3">
        <f>IF('Burn Report'!E43=1,100*'Burn Report'!$C43+T43,T43)</f>
        <v>1450</v>
      </c>
      <c r="U44" s="3">
        <f>IF('Burn Report'!F43=1,100*'Burn Report'!$C43+U43,U43)</f>
        <v>250</v>
      </c>
      <c r="V44" s="3">
        <f>IF('Burn Report'!G43=1,100*'Burn Report'!$C43+V43,V43)</f>
        <v>750</v>
      </c>
      <c r="W44" s="3">
        <f>IF('Burn Report'!H43=1,100*'Burn Report'!$C43+W43,W43)</f>
        <v>550</v>
      </c>
      <c r="X44" s="3">
        <f>IF('Burn Report'!I43=1,100*'Burn Report'!$C43+X43,X43)</f>
        <v>1150</v>
      </c>
      <c r="Y44" s="3">
        <f>IF(SUM('Task Metrics'!B44:G44)=0,Y43,SUM('Task Metrics'!B44:G44)+Y43)</f>
        <v>5425</v>
      </c>
      <c r="Z44" s="110">
        <f>IF('Burn Report'!A43 = "","",'Burn Report'!A43)</f>
        <v>43183</v>
      </c>
      <c r="AA44" s="23">
        <f>IF('Burn Report'!D43=1,'Burn Report'!$C43+AA43,AA43)</f>
        <v>12.75</v>
      </c>
      <c r="AB44" s="23">
        <f>IF('Burn Report'!E43=1,'Burn Report'!$C43+AB43,AB43)</f>
        <v>14.5</v>
      </c>
      <c r="AC44" s="23">
        <f>IF('Burn Report'!F43=1,'Burn Report'!$C43+AC43,AC43)</f>
        <v>2.5</v>
      </c>
      <c r="AD44" s="23">
        <f>IF('Burn Report'!G43=1,'Burn Report'!$C43+AD43,AD43)</f>
        <v>7.5</v>
      </c>
      <c r="AE44" s="23">
        <f>IF('Burn Report'!H43=1,'Burn Report'!$C43+AE43,AE43)</f>
        <v>5.5</v>
      </c>
      <c r="AF44" s="23">
        <f>IF('Burn Report'!I43=1,'Burn Report'!$C43+AF43,AF43)</f>
        <v>11.5</v>
      </c>
      <c r="AG44" s="3">
        <f t="shared" si="1"/>
        <v>54.25</v>
      </c>
    </row>
    <row r="45" spans="1:33" x14ac:dyDescent="0.25">
      <c r="A45" s="110">
        <f>IF('Burn Report'!A44 = "","",'Burn Report'!A44)</f>
        <v>43185</v>
      </c>
      <c r="B45" s="3">
        <f>IF('Burn Report'!D44=1,100*'Burn Report'!$C44,0)</f>
        <v>200</v>
      </c>
      <c r="C45" s="3">
        <f>IF('Burn Report'!E44=1,100*'Burn Report'!$C44,0)</f>
        <v>0</v>
      </c>
      <c r="D45" s="3">
        <f>IF('Burn Report'!F44=1,100*'Burn Report'!$C44,0)</f>
        <v>0</v>
      </c>
      <c r="E45" s="3">
        <f>IF('Burn Report'!G44=1,100*'Burn Report'!$C44,0)</f>
        <v>0</v>
      </c>
      <c r="F45" s="3">
        <f>IF('Burn Report'!H44=1,100*'Burn Report'!$C44,0)</f>
        <v>0</v>
      </c>
      <c r="G45" s="3">
        <f>IF('Burn Report'!I44=1,100*'Burn Report'!$C44,0)</f>
        <v>0</v>
      </c>
      <c r="H45" s="3"/>
      <c r="I45" s="110">
        <f>IF('Burn Report'!A44 = "","",'Burn Report'!A44)</f>
        <v>43185</v>
      </c>
      <c r="J45" s="23">
        <f>IF('Burn Report'!D44=1,'Burn Report'!$C44,0)</f>
        <v>2</v>
      </c>
      <c r="K45" s="23">
        <f>IF('Burn Report'!E44=1,'Burn Report'!$C44,0)</f>
        <v>0</v>
      </c>
      <c r="L45" s="23">
        <f>IF('Burn Report'!F44=1,'Burn Report'!$C44,0)</f>
        <v>0</v>
      </c>
      <c r="M45" s="23">
        <f>IF('Burn Report'!G44=1,'Burn Report'!$C44,0)</f>
        <v>0</v>
      </c>
      <c r="N45" s="23">
        <f>IF('Burn Report'!H44=1,'Burn Report'!$C44,0)</f>
        <v>0</v>
      </c>
      <c r="O45" s="23">
        <f>IF('Burn Report'!I44=1,'Burn Report'!$C44,0)</f>
        <v>0</v>
      </c>
      <c r="P45" s="3"/>
      <c r="R45" s="110">
        <f>IF('Burn Report'!A44 = "","",'Burn Report'!A44)</f>
        <v>43185</v>
      </c>
      <c r="S45" s="3">
        <f>IF('Burn Report'!D44=1,100*'Burn Report'!$C44+S44,S44)</f>
        <v>1475</v>
      </c>
      <c r="T45" s="3">
        <f>IF('Burn Report'!E44=1,100*'Burn Report'!$C44+T44,T44)</f>
        <v>1450</v>
      </c>
      <c r="U45" s="3">
        <f>IF('Burn Report'!F44=1,100*'Burn Report'!$C44+U44,U44)</f>
        <v>250</v>
      </c>
      <c r="V45" s="3">
        <f>IF('Burn Report'!G44=1,100*'Burn Report'!$C44+V44,V44)</f>
        <v>750</v>
      </c>
      <c r="W45" s="3">
        <f>IF('Burn Report'!H44=1,100*'Burn Report'!$C44+W44,W44)</f>
        <v>550</v>
      </c>
      <c r="X45" s="3">
        <f>IF('Burn Report'!I44=1,100*'Burn Report'!$C44+X44,X44)</f>
        <v>1150</v>
      </c>
      <c r="Y45" s="3">
        <f>IF(SUM('Task Metrics'!B45:G45)=0,Y44,SUM('Task Metrics'!B45:G45)+Y44)</f>
        <v>5625</v>
      </c>
      <c r="Z45" s="110">
        <f>IF('Burn Report'!A44 = "","",'Burn Report'!A44)</f>
        <v>43185</v>
      </c>
      <c r="AA45" s="23">
        <f>IF('Burn Report'!D44=1,'Burn Report'!$C44+AA44,AA44)</f>
        <v>14.75</v>
      </c>
      <c r="AB45" s="23">
        <f>IF('Burn Report'!E44=1,'Burn Report'!$C44+AB44,AB44)</f>
        <v>14.5</v>
      </c>
      <c r="AC45" s="23">
        <f>IF('Burn Report'!F44=1,'Burn Report'!$C44+AC44,AC44)</f>
        <v>2.5</v>
      </c>
      <c r="AD45" s="23">
        <f>IF('Burn Report'!G44=1,'Burn Report'!$C44+AD44,AD44)</f>
        <v>7.5</v>
      </c>
      <c r="AE45" s="23">
        <f>IF('Burn Report'!H44=1,'Burn Report'!$C44+AE44,AE44)</f>
        <v>5.5</v>
      </c>
      <c r="AF45" s="23">
        <f>IF('Burn Report'!I44=1,'Burn Report'!$C44+AF44,AF44)</f>
        <v>11.5</v>
      </c>
      <c r="AG45" s="3">
        <f t="shared" si="1"/>
        <v>56.25</v>
      </c>
    </row>
    <row r="46" spans="1:33" x14ac:dyDescent="0.25">
      <c r="A46" s="110">
        <f>IF('Burn Report'!A45 = "","",'Burn Report'!A45)</f>
        <v>43186</v>
      </c>
      <c r="B46" s="3">
        <f>IF('Burn Report'!D45=1,100*'Burn Report'!$C45,0)</f>
        <v>0</v>
      </c>
      <c r="C46" s="3">
        <f>IF('Burn Report'!E45=1,100*'Burn Report'!$C45,0)</f>
        <v>0</v>
      </c>
      <c r="D46" s="3">
        <f>IF('Burn Report'!F45=1,100*'Burn Report'!$C45,0)</f>
        <v>0</v>
      </c>
      <c r="E46" s="3">
        <f>IF('Burn Report'!G45=1,100*'Burn Report'!$C45,0)</f>
        <v>0</v>
      </c>
      <c r="F46" s="3">
        <f>IF('Burn Report'!H45=1,100*'Burn Report'!$C45,0)</f>
        <v>0</v>
      </c>
      <c r="G46" s="3">
        <f>IF('Burn Report'!I45=1,100*'Burn Report'!$C45,0)</f>
        <v>50</v>
      </c>
      <c r="H46" s="3"/>
      <c r="I46" s="110">
        <f>IF('Burn Report'!A45 = "","",'Burn Report'!A45)</f>
        <v>43186</v>
      </c>
      <c r="J46" s="23">
        <f>IF('Burn Report'!D45=1,'Burn Report'!$C45,0)</f>
        <v>0</v>
      </c>
      <c r="K46" s="23">
        <f>IF('Burn Report'!E45=1,'Burn Report'!$C45,0)</f>
        <v>0</v>
      </c>
      <c r="L46" s="23">
        <f>IF('Burn Report'!F45=1,'Burn Report'!$C45,0)</f>
        <v>0</v>
      </c>
      <c r="M46" s="23">
        <f>IF('Burn Report'!G45=1,'Burn Report'!$C45,0)</f>
        <v>0</v>
      </c>
      <c r="N46" s="23">
        <f>IF('Burn Report'!H45=1,'Burn Report'!$C45,0)</f>
        <v>0</v>
      </c>
      <c r="O46" s="23">
        <f>IF('Burn Report'!I45=1,'Burn Report'!$C45,0)</f>
        <v>0.5</v>
      </c>
      <c r="P46" s="3"/>
      <c r="R46" s="110">
        <f>IF('Burn Report'!A45 = "","",'Burn Report'!A45)</f>
        <v>43186</v>
      </c>
      <c r="S46" s="3">
        <f>IF('Burn Report'!D45=1,100*'Burn Report'!$C45+S45,S45)</f>
        <v>1475</v>
      </c>
      <c r="T46" s="3">
        <f>IF('Burn Report'!E45=1,100*'Burn Report'!$C45+T45,T45)</f>
        <v>1450</v>
      </c>
      <c r="U46" s="3">
        <f>IF('Burn Report'!F45=1,100*'Burn Report'!$C45+U45,U45)</f>
        <v>250</v>
      </c>
      <c r="V46" s="3">
        <f>IF('Burn Report'!G45=1,100*'Burn Report'!$C45+V45,V45)</f>
        <v>750</v>
      </c>
      <c r="W46" s="3">
        <f>IF('Burn Report'!H45=1,100*'Burn Report'!$C45+W45,W45)</f>
        <v>550</v>
      </c>
      <c r="X46" s="3">
        <f>IF('Burn Report'!I45=1,100*'Burn Report'!$C45+X45,X45)</f>
        <v>1200</v>
      </c>
      <c r="Y46" s="3">
        <f>IF(SUM('Task Metrics'!B46:G46)=0,Y45,SUM('Task Metrics'!B46:G46)+Y45)</f>
        <v>5675</v>
      </c>
      <c r="Z46" s="110">
        <f>IF('Burn Report'!A45 = "","",'Burn Report'!A45)</f>
        <v>43186</v>
      </c>
      <c r="AA46" s="23">
        <f>IF('Burn Report'!D45=1,'Burn Report'!$C45+AA45,AA45)</f>
        <v>14.75</v>
      </c>
      <c r="AB46" s="23">
        <f>IF('Burn Report'!E45=1,'Burn Report'!$C45+AB45,AB45)</f>
        <v>14.5</v>
      </c>
      <c r="AC46" s="23">
        <f>IF('Burn Report'!F45=1,'Burn Report'!$C45+AC45,AC45)</f>
        <v>2.5</v>
      </c>
      <c r="AD46" s="23">
        <f>IF('Burn Report'!G45=1,'Burn Report'!$C45+AD45,AD45)</f>
        <v>7.5</v>
      </c>
      <c r="AE46" s="23">
        <f>IF('Burn Report'!H45=1,'Burn Report'!$C45+AE45,AE45)</f>
        <v>5.5</v>
      </c>
      <c r="AF46" s="23">
        <f>IF('Burn Report'!I45=1,'Burn Report'!$C45+AF45,AF45)</f>
        <v>12</v>
      </c>
      <c r="AG46" s="3">
        <f t="shared" si="1"/>
        <v>56.75</v>
      </c>
    </row>
    <row r="47" spans="1:33" x14ac:dyDescent="0.25">
      <c r="A47" s="110">
        <f>IF('Burn Report'!A46 = "","",'Burn Report'!A46)</f>
        <v>43187</v>
      </c>
      <c r="B47" s="3">
        <f>IF('Burn Report'!D46=1,100*'Burn Report'!$C46,0)</f>
        <v>100</v>
      </c>
      <c r="C47" s="3">
        <f>IF('Burn Report'!E46=1,100*'Burn Report'!$C46,0)</f>
        <v>0</v>
      </c>
      <c r="D47" s="3">
        <f>IF('Burn Report'!F46=1,100*'Burn Report'!$C46,0)</f>
        <v>0</v>
      </c>
      <c r="E47" s="3">
        <f>IF('Burn Report'!G46=1,100*'Burn Report'!$C46,0)</f>
        <v>0</v>
      </c>
      <c r="F47" s="3">
        <f>IF('Burn Report'!H46=1,100*'Burn Report'!$C46,0)</f>
        <v>0</v>
      </c>
      <c r="G47" s="3">
        <f>IF('Burn Report'!I46=1,100*'Burn Report'!$C46,0)</f>
        <v>0</v>
      </c>
      <c r="H47" s="3"/>
      <c r="I47" s="110">
        <f>IF('Burn Report'!A46 = "","",'Burn Report'!A46)</f>
        <v>43187</v>
      </c>
      <c r="J47" s="23">
        <f>IF('Burn Report'!D46=1,'Burn Report'!$C46,0)</f>
        <v>1</v>
      </c>
      <c r="K47" s="23">
        <f>IF('Burn Report'!E46=1,'Burn Report'!$C46,0)</f>
        <v>0</v>
      </c>
      <c r="L47" s="23">
        <f>IF('Burn Report'!F46=1,'Burn Report'!$C46,0)</f>
        <v>0</v>
      </c>
      <c r="M47" s="23">
        <f>IF('Burn Report'!G46=1,'Burn Report'!$C46,0)</f>
        <v>0</v>
      </c>
      <c r="N47" s="23">
        <f>IF('Burn Report'!H46=1,'Burn Report'!$C46,0)</f>
        <v>0</v>
      </c>
      <c r="O47" s="23">
        <f>IF('Burn Report'!I46=1,'Burn Report'!$C46,0)</f>
        <v>0</v>
      </c>
      <c r="P47" s="3"/>
      <c r="R47" s="110">
        <f>IF('Burn Report'!A46 = "","",'Burn Report'!A46)</f>
        <v>43187</v>
      </c>
      <c r="S47" s="3">
        <f>IF('Burn Report'!D46=1,100*'Burn Report'!$C46+S46,S46)</f>
        <v>1575</v>
      </c>
      <c r="T47" s="3">
        <f>IF('Burn Report'!E46=1,100*'Burn Report'!$C46+T46,T46)</f>
        <v>1450</v>
      </c>
      <c r="U47" s="3">
        <f>IF('Burn Report'!F46=1,100*'Burn Report'!$C46+U46,U46)</f>
        <v>250</v>
      </c>
      <c r="V47" s="3">
        <f>IF('Burn Report'!G46=1,100*'Burn Report'!$C46+V46,V46)</f>
        <v>750</v>
      </c>
      <c r="W47" s="3">
        <f>IF('Burn Report'!H46=1,100*'Burn Report'!$C46+W46,W46)</f>
        <v>550</v>
      </c>
      <c r="X47" s="3">
        <f>IF('Burn Report'!I46=1,100*'Burn Report'!$C46+X46,X46)</f>
        <v>1200</v>
      </c>
      <c r="Y47" s="3">
        <f>IF(SUM('Task Metrics'!B47:G47)=0,Y46,SUM('Task Metrics'!B47:G47)+Y46)</f>
        <v>5775</v>
      </c>
      <c r="Z47" s="110">
        <f>IF('Burn Report'!A46 = "","",'Burn Report'!A46)</f>
        <v>43187</v>
      </c>
      <c r="AA47" s="23">
        <f>IF('Burn Report'!D46=1,'Burn Report'!$C46+AA46,AA46)</f>
        <v>15.75</v>
      </c>
      <c r="AB47" s="23">
        <f>IF('Burn Report'!E46=1,'Burn Report'!$C46+AB46,AB46)</f>
        <v>14.5</v>
      </c>
      <c r="AC47" s="23">
        <f>IF('Burn Report'!F46=1,'Burn Report'!$C46+AC46,AC46)</f>
        <v>2.5</v>
      </c>
      <c r="AD47" s="23">
        <f>IF('Burn Report'!G46=1,'Burn Report'!$C46+AD46,AD46)</f>
        <v>7.5</v>
      </c>
      <c r="AE47" s="23">
        <f>IF('Burn Report'!H46=1,'Burn Report'!$C46+AE46,AE46)</f>
        <v>5.5</v>
      </c>
      <c r="AF47" s="23">
        <f>IF('Burn Report'!I46=1,'Burn Report'!$C46+AF46,AF46)</f>
        <v>12</v>
      </c>
      <c r="AG47" s="3">
        <f t="shared" si="1"/>
        <v>57.75</v>
      </c>
    </row>
    <row r="48" spans="1:33" x14ac:dyDescent="0.25">
      <c r="A48" s="110">
        <f>IF('Burn Report'!A47 = "","",'Burn Report'!A47)</f>
        <v>43192</v>
      </c>
      <c r="B48" s="3">
        <f>IF('Burn Report'!D47=1,100*'Burn Report'!$C47,0)</f>
        <v>150</v>
      </c>
      <c r="C48" s="3">
        <f>IF('Burn Report'!E47=1,100*'Burn Report'!$C47,0)</f>
        <v>0</v>
      </c>
      <c r="D48" s="3">
        <f>IF('Burn Report'!F47=1,100*'Burn Report'!$C47,0)</f>
        <v>0</v>
      </c>
      <c r="E48" s="3">
        <f>IF('Burn Report'!G47=1,100*'Burn Report'!$C47,0)</f>
        <v>0</v>
      </c>
      <c r="F48" s="3">
        <f>IF('Burn Report'!H47=1,100*'Burn Report'!$C47,0)</f>
        <v>0</v>
      </c>
      <c r="G48" s="3">
        <f>IF('Burn Report'!I47=1,100*'Burn Report'!$C47,0)</f>
        <v>0</v>
      </c>
      <c r="H48" s="3"/>
      <c r="I48" s="110">
        <f>IF('Burn Report'!A47 = "","",'Burn Report'!A47)</f>
        <v>43192</v>
      </c>
      <c r="J48" s="23">
        <f>IF('Burn Report'!D47=1,'Burn Report'!$C47,0)</f>
        <v>1.5</v>
      </c>
      <c r="K48" s="23">
        <f>IF('Burn Report'!E47=1,'Burn Report'!$C47,0)</f>
        <v>0</v>
      </c>
      <c r="L48" s="23">
        <f>IF('Burn Report'!F47=1,'Burn Report'!$C47,0)</f>
        <v>0</v>
      </c>
      <c r="M48" s="23">
        <f>IF('Burn Report'!G47=1,'Burn Report'!$C47,0)</f>
        <v>0</v>
      </c>
      <c r="N48" s="23">
        <f>IF('Burn Report'!H47=1,'Burn Report'!$C47,0)</f>
        <v>0</v>
      </c>
      <c r="O48" s="23">
        <f>IF('Burn Report'!I47=1,'Burn Report'!$C47,0)</f>
        <v>0</v>
      </c>
      <c r="P48" s="3"/>
      <c r="R48" s="110">
        <f>IF('Burn Report'!A47 = "","",'Burn Report'!A47)</f>
        <v>43192</v>
      </c>
      <c r="S48" s="3">
        <f>IF('Burn Report'!D47=1,100*'Burn Report'!$C47+S47,S47)</f>
        <v>1725</v>
      </c>
      <c r="T48" s="3">
        <f>IF('Burn Report'!E47=1,100*'Burn Report'!$C47+T47,T47)</f>
        <v>1450</v>
      </c>
      <c r="U48" s="3">
        <f>IF('Burn Report'!F47=1,100*'Burn Report'!$C47+U47,U47)</f>
        <v>250</v>
      </c>
      <c r="V48" s="3">
        <f>IF('Burn Report'!G47=1,100*'Burn Report'!$C47+V47,V47)</f>
        <v>750</v>
      </c>
      <c r="W48" s="3">
        <f>IF('Burn Report'!H47=1,100*'Burn Report'!$C47+W47,W47)</f>
        <v>550</v>
      </c>
      <c r="X48" s="3">
        <f>IF('Burn Report'!I47=1,100*'Burn Report'!$C47+X47,X47)</f>
        <v>1200</v>
      </c>
      <c r="Y48" s="3">
        <f>IF(SUM('Task Metrics'!B48:G48)=0,Y47,SUM('Task Metrics'!B48:G48)+Y47)</f>
        <v>5925</v>
      </c>
      <c r="Z48" s="110">
        <f>IF('Burn Report'!A47 = "","",'Burn Report'!A47)</f>
        <v>43192</v>
      </c>
      <c r="AA48" s="23">
        <f>IF('Burn Report'!D47=1,'Burn Report'!$C47+AA47,AA47)</f>
        <v>17.25</v>
      </c>
      <c r="AB48" s="23">
        <f>IF('Burn Report'!E47=1,'Burn Report'!$C47+AB47,AB47)</f>
        <v>14.5</v>
      </c>
      <c r="AC48" s="23">
        <f>IF('Burn Report'!F47=1,'Burn Report'!$C47+AC47,AC47)</f>
        <v>2.5</v>
      </c>
      <c r="AD48" s="23">
        <f>IF('Burn Report'!G47=1,'Burn Report'!$C47+AD47,AD47)</f>
        <v>7.5</v>
      </c>
      <c r="AE48" s="23">
        <f>IF('Burn Report'!H47=1,'Burn Report'!$C47+AE47,AE47)</f>
        <v>5.5</v>
      </c>
      <c r="AF48" s="23">
        <f>IF('Burn Report'!I47=1,'Burn Report'!$C47+AF47,AF47)</f>
        <v>12</v>
      </c>
      <c r="AG48" s="3">
        <f t="shared" si="1"/>
        <v>59.25</v>
      </c>
    </row>
    <row r="49" spans="1:33" x14ac:dyDescent="0.25">
      <c r="A49" s="110">
        <f>IF('Burn Report'!A48 = "","",'Burn Report'!A48)</f>
        <v>43194</v>
      </c>
      <c r="B49" s="3">
        <f>IF('Burn Report'!D48=1,100*'Burn Report'!$C48,0)</f>
        <v>100</v>
      </c>
      <c r="C49" s="3">
        <f>IF('Burn Report'!E48=1,100*'Burn Report'!$C48,0)</f>
        <v>0</v>
      </c>
      <c r="D49" s="3">
        <f>IF('Burn Report'!F48=1,100*'Burn Report'!$C48,0)</f>
        <v>0</v>
      </c>
      <c r="E49" s="3">
        <f>IF('Burn Report'!G48=1,100*'Burn Report'!$C48,0)</f>
        <v>0</v>
      </c>
      <c r="F49" s="3">
        <f>IF('Burn Report'!H48=1,100*'Burn Report'!$C48,0)</f>
        <v>0</v>
      </c>
      <c r="G49" s="3">
        <f>IF('Burn Report'!I48=1,100*'Burn Report'!$C48,0)</f>
        <v>0</v>
      </c>
      <c r="H49" s="3"/>
      <c r="I49" s="110">
        <f>IF('Burn Report'!A48 = "","",'Burn Report'!A48)</f>
        <v>43194</v>
      </c>
      <c r="J49" s="23">
        <f>IF('Burn Report'!D48=1,'Burn Report'!$C48,0)</f>
        <v>1</v>
      </c>
      <c r="K49" s="23">
        <f>IF('Burn Report'!E48=1,'Burn Report'!$C48,0)</f>
        <v>0</v>
      </c>
      <c r="L49" s="23">
        <f>IF('Burn Report'!F48=1,'Burn Report'!$C48,0)</f>
        <v>0</v>
      </c>
      <c r="M49" s="23">
        <f>IF('Burn Report'!G48=1,'Burn Report'!$C48,0)</f>
        <v>0</v>
      </c>
      <c r="N49" s="23">
        <f>IF('Burn Report'!H48=1,'Burn Report'!$C48,0)</f>
        <v>0</v>
      </c>
      <c r="O49" s="23">
        <f>IF('Burn Report'!I48=1,'Burn Report'!$C48,0)</f>
        <v>0</v>
      </c>
      <c r="P49" s="3"/>
      <c r="R49" s="110">
        <f>IF('Burn Report'!A48 = "","",'Burn Report'!A48)</f>
        <v>43194</v>
      </c>
      <c r="S49" s="3">
        <f>IF('Burn Report'!D48=1,100*'Burn Report'!$C48+S48,S48)</f>
        <v>1825</v>
      </c>
      <c r="T49" s="3">
        <f>IF('Burn Report'!E48=1,100*'Burn Report'!$C48+T48,T48)</f>
        <v>1450</v>
      </c>
      <c r="U49" s="3">
        <f>IF('Burn Report'!F48=1,100*'Burn Report'!$C48+U48,U48)</f>
        <v>250</v>
      </c>
      <c r="V49" s="3">
        <f>IF('Burn Report'!G48=1,100*'Burn Report'!$C48+V48,V48)</f>
        <v>750</v>
      </c>
      <c r="W49" s="3">
        <f>IF('Burn Report'!H48=1,100*'Burn Report'!$C48+W48,W48)</f>
        <v>550</v>
      </c>
      <c r="X49" s="3">
        <f>IF('Burn Report'!I48=1,100*'Burn Report'!$C48+X48,X48)</f>
        <v>1200</v>
      </c>
      <c r="Y49" s="3">
        <f>IF(SUM('Task Metrics'!B49:G49)=0,Y48,SUM('Task Metrics'!B49:G49)+Y48)</f>
        <v>6025</v>
      </c>
      <c r="Z49" s="110">
        <f>IF('Burn Report'!A48 = "","",'Burn Report'!A48)</f>
        <v>43194</v>
      </c>
      <c r="AA49" s="23">
        <f>IF('Burn Report'!D48=1,'Burn Report'!$C48+AA48,AA48)</f>
        <v>18.25</v>
      </c>
      <c r="AB49" s="23">
        <f>IF('Burn Report'!E48=1,'Burn Report'!$C48+AB48,AB48)</f>
        <v>14.5</v>
      </c>
      <c r="AC49" s="23">
        <f>IF('Burn Report'!F48=1,'Burn Report'!$C48+AC48,AC48)</f>
        <v>2.5</v>
      </c>
      <c r="AD49" s="23">
        <f>IF('Burn Report'!G48=1,'Burn Report'!$C48+AD48,AD48)</f>
        <v>7.5</v>
      </c>
      <c r="AE49" s="23">
        <f>IF('Burn Report'!H48=1,'Burn Report'!$C48+AE48,AE48)</f>
        <v>5.5</v>
      </c>
      <c r="AF49" s="23">
        <f>IF('Burn Report'!I48=1,'Burn Report'!$C48+AF48,AF48)</f>
        <v>12</v>
      </c>
      <c r="AG49" s="3">
        <f t="shared" si="1"/>
        <v>60.25</v>
      </c>
    </row>
    <row r="50" spans="1:33" x14ac:dyDescent="0.25">
      <c r="A50" s="110">
        <f>IF('Burn Report'!A49 = "","",'Burn Report'!A49)</f>
        <v>43196</v>
      </c>
      <c r="B50" s="3">
        <f>IF('Burn Report'!D49=1,100*'Burn Report'!$C49,0)</f>
        <v>0</v>
      </c>
      <c r="C50" s="3">
        <f>IF('Burn Report'!E49=1,100*'Burn Report'!$C49,0)</f>
        <v>0</v>
      </c>
      <c r="D50" s="3">
        <f>IF('Burn Report'!F49=1,100*'Burn Report'!$C49,0)</f>
        <v>0</v>
      </c>
      <c r="E50" s="3">
        <f>IF('Burn Report'!G49=1,100*'Burn Report'!$C49,0)</f>
        <v>50</v>
      </c>
      <c r="F50" s="3">
        <f>IF('Burn Report'!H49=1,100*'Burn Report'!$C49,0)</f>
        <v>0</v>
      </c>
      <c r="G50" s="3">
        <f>IF('Burn Report'!I49=1,100*'Burn Report'!$C49,0)</f>
        <v>0</v>
      </c>
      <c r="H50" s="3"/>
      <c r="I50" s="110">
        <f>IF('Burn Report'!A49 = "","",'Burn Report'!A49)</f>
        <v>43196</v>
      </c>
      <c r="J50" s="23">
        <f>IF('Burn Report'!D49=1,'Burn Report'!$C49,0)</f>
        <v>0</v>
      </c>
      <c r="K50" s="23">
        <f>IF('Burn Report'!E49=1,'Burn Report'!$C49,0)</f>
        <v>0</v>
      </c>
      <c r="L50" s="23">
        <f>IF('Burn Report'!F49=1,'Burn Report'!$C49,0)</f>
        <v>0</v>
      </c>
      <c r="M50" s="23">
        <f>IF('Burn Report'!G49=1,'Burn Report'!$C49,0)</f>
        <v>0.5</v>
      </c>
      <c r="N50" s="23">
        <f>IF('Burn Report'!H49=1,'Burn Report'!$C49,0)</f>
        <v>0</v>
      </c>
      <c r="O50" s="23">
        <f>IF('Burn Report'!I49=1,'Burn Report'!$C49,0)</f>
        <v>0</v>
      </c>
      <c r="P50" s="3"/>
      <c r="R50" s="110">
        <f>IF('Burn Report'!A49 = "","",'Burn Report'!A49)</f>
        <v>43196</v>
      </c>
      <c r="S50" s="3">
        <f>IF('Burn Report'!D49=1,100*'Burn Report'!$C49+S49,S49)</f>
        <v>1825</v>
      </c>
      <c r="T50" s="3">
        <f>IF('Burn Report'!E49=1,100*'Burn Report'!$C49+T49,T49)</f>
        <v>1450</v>
      </c>
      <c r="U50" s="3">
        <f>IF('Burn Report'!F49=1,100*'Burn Report'!$C49+U49,U49)</f>
        <v>250</v>
      </c>
      <c r="V50" s="3">
        <f>IF('Burn Report'!G49=1,100*'Burn Report'!$C49+V49,V49)</f>
        <v>800</v>
      </c>
      <c r="W50" s="3">
        <f>IF('Burn Report'!H49=1,100*'Burn Report'!$C49+W49,W49)</f>
        <v>550</v>
      </c>
      <c r="X50" s="3">
        <f>IF('Burn Report'!I49=1,100*'Burn Report'!$C49+X49,X49)</f>
        <v>1200</v>
      </c>
      <c r="Y50" s="3">
        <f>IF(SUM('Task Metrics'!B50:G50)=0,Y49,SUM('Task Metrics'!B50:G50)+Y49)</f>
        <v>6075</v>
      </c>
      <c r="Z50" s="110">
        <f>IF('Burn Report'!A49 = "","",'Burn Report'!A49)</f>
        <v>43196</v>
      </c>
      <c r="AA50" s="23">
        <f>IF('Burn Report'!D49=1,'Burn Report'!$C49+AA49,AA49)</f>
        <v>18.25</v>
      </c>
      <c r="AB50" s="23">
        <f>IF('Burn Report'!E49=1,'Burn Report'!$C49+AB49,AB49)</f>
        <v>14.5</v>
      </c>
      <c r="AC50" s="23">
        <f>IF('Burn Report'!F49=1,'Burn Report'!$C49+AC49,AC49)</f>
        <v>2.5</v>
      </c>
      <c r="AD50" s="23">
        <f>IF('Burn Report'!G49=1,'Burn Report'!$C49+AD49,AD49)</f>
        <v>8</v>
      </c>
      <c r="AE50" s="23">
        <f>IF('Burn Report'!H49=1,'Burn Report'!$C49+AE49,AE49)</f>
        <v>5.5</v>
      </c>
      <c r="AF50" s="23">
        <f>IF('Burn Report'!I49=1,'Burn Report'!$C49+AF49,AF49)</f>
        <v>12</v>
      </c>
      <c r="AG50" s="3">
        <f t="shared" si="1"/>
        <v>60.75</v>
      </c>
    </row>
    <row r="51" spans="1:33" x14ac:dyDescent="0.25">
      <c r="A51" s="110">
        <f>IF('Burn Report'!A50 = "","",'Burn Report'!A50)</f>
        <v>43199</v>
      </c>
      <c r="B51" s="3">
        <f>IF('Burn Report'!D50=1,100*'Burn Report'!$C50,0)</f>
        <v>0</v>
      </c>
      <c r="C51" s="3">
        <f>IF('Burn Report'!E50=1,100*'Burn Report'!$C50,0)</f>
        <v>0</v>
      </c>
      <c r="D51" s="3">
        <f>IF('Burn Report'!F50=1,100*'Burn Report'!$C50,0)</f>
        <v>0</v>
      </c>
      <c r="E51" s="3">
        <f>IF('Burn Report'!G50=1,100*'Burn Report'!$C50,0)</f>
        <v>0</v>
      </c>
      <c r="F51" s="3">
        <f>IF('Burn Report'!H50=1,100*'Burn Report'!$C50,0)</f>
        <v>0</v>
      </c>
      <c r="G51" s="3">
        <f>IF('Burn Report'!I50=1,100*'Burn Report'!$C50,0)</f>
        <v>100</v>
      </c>
      <c r="H51" s="3"/>
      <c r="I51" s="110">
        <f>IF('Burn Report'!A50 = "","",'Burn Report'!A50)</f>
        <v>43199</v>
      </c>
      <c r="J51" s="23">
        <f>IF('Burn Report'!D50=1,'Burn Report'!$C50,0)</f>
        <v>0</v>
      </c>
      <c r="K51" s="23">
        <f>IF('Burn Report'!E50=1,'Burn Report'!$C50,0)</f>
        <v>0</v>
      </c>
      <c r="L51" s="23">
        <f>IF('Burn Report'!F50=1,'Burn Report'!$C50,0)</f>
        <v>0</v>
      </c>
      <c r="M51" s="23">
        <f>IF('Burn Report'!G50=1,'Burn Report'!$C50,0)</f>
        <v>0</v>
      </c>
      <c r="N51" s="23">
        <f>IF('Burn Report'!H50=1,'Burn Report'!$C50,0)</f>
        <v>0</v>
      </c>
      <c r="O51" s="23">
        <f>IF('Burn Report'!I50=1,'Burn Report'!$C50,0)</f>
        <v>1</v>
      </c>
      <c r="P51" s="3"/>
      <c r="R51" s="110">
        <f>IF('Burn Report'!A50 = "","",'Burn Report'!A50)</f>
        <v>43199</v>
      </c>
      <c r="S51" s="3">
        <f>IF('Burn Report'!D50=1,100*'Burn Report'!$C50+S50,S50)</f>
        <v>1825</v>
      </c>
      <c r="T51" s="3">
        <f>IF('Burn Report'!E50=1,100*'Burn Report'!$C50+T50,T50)</f>
        <v>1450</v>
      </c>
      <c r="U51" s="3">
        <f>IF('Burn Report'!F50=1,100*'Burn Report'!$C50+U50,U50)</f>
        <v>250</v>
      </c>
      <c r="V51" s="3">
        <f>IF('Burn Report'!G50=1,100*'Burn Report'!$C50+V50,V50)</f>
        <v>800</v>
      </c>
      <c r="W51" s="3">
        <f>IF('Burn Report'!H50=1,100*'Burn Report'!$C50+W50,W50)</f>
        <v>550</v>
      </c>
      <c r="X51" s="3">
        <f>IF('Burn Report'!I50=1,100*'Burn Report'!$C50+X50,X50)</f>
        <v>1300</v>
      </c>
      <c r="Y51" s="3">
        <f>IF(SUM('Task Metrics'!B51:G51)=0,Y50,SUM('Task Metrics'!B51:G51)+Y50)</f>
        <v>6175</v>
      </c>
      <c r="Z51" s="110">
        <f>IF('Burn Report'!A50 = "","",'Burn Report'!A50)</f>
        <v>43199</v>
      </c>
      <c r="AA51" s="23">
        <f>IF('Burn Report'!D50=1,'Burn Report'!$C50+AA50,AA50)</f>
        <v>18.25</v>
      </c>
      <c r="AB51" s="23">
        <f>IF('Burn Report'!E50=1,'Burn Report'!$C50+AB50,AB50)</f>
        <v>14.5</v>
      </c>
      <c r="AC51" s="23">
        <f>IF('Burn Report'!F50=1,'Burn Report'!$C50+AC50,AC50)</f>
        <v>2.5</v>
      </c>
      <c r="AD51" s="23">
        <f>IF('Burn Report'!G50=1,'Burn Report'!$C50+AD50,AD50)</f>
        <v>8</v>
      </c>
      <c r="AE51" s="23">
        <f>IF('Burn Report'!H50=1,'Burn Report'!$C50+AE50,AE50)</f>
        <v>5.5</v>
      </c>
      <c r="AF51" s="23">
        <f>IF('Burn Report'!I50=1,'Burn Report'!$C50+AF50,AF50)</f>
        <v>13</v>
      </c>
      <c r="AG51" s="3">
        <f t="shared" si="1"/>
        <v>61.75</v>
      </c>
    </row>
    <row r="52" spans="1:33" x14ac:dyDescent="0.25">
      <c r="A52" s="110">
        <f>IF('Burn Report'!A51 = "","",'Burn Report'!A51)</f>
        <v>43199</v>
      </c>
      <c r="B52" s="3">
        <f>IF('Burn Report'!D51=1,100*'Burn Report'!$C51,0)</f>
        <v>0</v>
      </c>
      <c r="C52" s="3">
        <f>IF('Burn Report'!E51=1,100*'Burn Report'!$C51,0)</f>
        <v>0</v>
      </c>
      <c r="D52" s="3">
        <f>IF('Burn Report'!F51=1,100*'Burn Report'!$C51,0)</f>
        <v>0</v>
      </c>
      <c r="E52" s="3">
        <f>IF('Burn Report'!G51=1,100*'Burn Report'!$C51,0)</f>
        <v>0</v>
      </c>
      <c r="F52" s="3">
        <f>IF('Burn Report'!H51=1,100*'Burn Report'!$C51,0)</f>
        <v>0</v>
      </c>
      <c r="G52" s="3">
        <f>IF('Burn Report'!I51=1,100*'Burn Report'!$C51,0)</f>
        <v>150</v>
      </c>
      <c r="H52" s="3"/>
      <c r="I52" s="110">
        <f>IF('Burn Report'!A51 = "","",'Burn Report'!A51)</f>
        <v>43199</v>
      </c>
      <c r="J52" s="23">
        <f>IF('Burn Report'!D51=1,'Burn Report'!$C51,0)</f>
        <v>0</v>
      </c>
      <c r="K52" s="23">
        <f>IF('Burn Report'!E51=1,'Burn Report'!$C51,0)</f>
        <v>0</v>
      </c>
      <c r="L52" s="23">
        <f>IF('Burn Report'!F51=1,'Burn Report'!$C51,0)</f>
        <v>0</v>
      </c>
      <c r="M52" s="23">
        <f>IF('Burn Report'!G51=1,'Burn Report'!$C51,0)</f>
        <v>0</v>
      </c>
      <c r="N52" s="23">
        <f>IF('Burn Report'!H51=1,'Burn Report'!$C51,0)</f>
        <v>0</v>
      </c>
      <c r="O52" s="23">
        <f>IF('Burn Report'!I51=1,'Burn Report'!$C51,0)</f>
        <v>1.5</v>
      </c>
      <c r="P52" s="3"/>
      <c r="R52" s="110">
        <f>IF('Burn Report'!A51 = "","",'Burn Report'!A51)</f>
        <v>43199</v>
      </c>
      <c r="S52" s="3">
        <f>IF('Burn Report'!D51=1,100*'Burn Report'!$C51+S51,S51)</f>
        <v>1825</v>
      </c>
      <c r="T52" s="3">
        <f>IF('Burn Report'!E51=1,100*'Burn Report'!$C51+T51,T51)</f>
        <v>1450</v>
      </c>
      <c r="U52" s="3">
        <f>IF('Burn Report'!F51=1,100*'Burn Report'!$C51+U51,U51)</f>
        <v>250</v>
      </c>
      <c r="V52" s="3">
        <f>IF('Burn Report'!G51=1,100*'Burn Report'!$C51+V51,V51)</f>
        <v>800</v>
      </c>
      <c r="W52" s="3">
        <f>IF('Burn Report'!H51=1,100*'Burn Report'!$C51+W51,W51)</f>
        <v>550</v>
      </c>
      <c r="X52" s="3">
        <f>IF('Burn Report'!I51=1,100*'Burn Report'!$C51+X51,X51)</f>
        <v>1450</v>
      </c>
      <c r="Y52" s="3">
        <f>IF(SUM('Task Metrics'!B52:G52)=0,Y51,SUM('Task Metrics'!B52:G52)+Y51)</f>
        <v>6325</v>
      </c>
      <c r="Z52" s="110">
        <f>IF('Burn Report'!A51 = "","",'Burn Report'!A51)</f>
        <v>43199</v>
      </c>
      <c r="AA52" s="23">
        <f>IF('Burn Report'!D51=1,'Burn Report'!$C51+AA51,AA51)</f>
        <v>18.25</v>
      </c>
      <c r="AB52" s="23">
        <f>IF('Burn Report'!E51=1,'Burn Report'!$C51+AB51,AB51)</f>
        <v>14.5</v>
      </c>
      <c r="AC52" s="23">
        <f>IF('Burn Report'!F51=1,'Burn Report'!$C51+AC51,AC51)</f>
        <v>2.5</v>
      </c>
      <c r="AD52" s="23">
        <f>IF('Burn Report'!G51=1,'Burn Report'!$C51+AD51,AD51)</f>
        <v>8</v>
      </c>
      <c r="AE52" s="23">
        <f>IF('Burn Report'!H51=1,'Burn Report'!$C51+AE51,AE51)</f>
        <v>5.5</v>
      </c>
      <c r="AF52" s="23">
        <f>IF('Burn Report'!I51=1,'Burn Report'!$C51+AF51,AF51)</f>
        <v>14.5</v>
      </c>
      <c r="AG52" s="3">
        <f t="shared" si="1"/>
        <v>63.25</v>
      </c>
    </row>
    <row r="53" spans="1:33" x14ac:dyDescent="0.25">
      <c r="A53" s="110">
        <f>IF('Burn Report'!A52 = "","",'Burn Report'!A52)</f>
        <v>43200</v>
      </c>
      <c r="B53" s="3">
        <f>IF('Burn Report'!D52=1,100*'Burn Report'!$C52,0)</f>
        <v>100</v>
      </c>
      <c r="C53" s="3">
        <f>IF('Burn Report'!E52=1,100*'Burn Report'!$C52,0)</f>
        <v>0</v>
      </c>
      <c r="D53" s="3">
        <f>IF('Burn Report'!F52=1,100*'Burn Report'!$C52,0)</f>
        <v>0</v>
      </c>
      <c r="E53" s="3">
        <f>IF('Burn Report'!G52=1,100*'Burn Report'!$C52,0)</f>
        <v>0</v>
      </c>
      <c r="F53" s="3">
        <f>IF('Burn Report'!H52=1,100*'Burn Report'!$C52,0)</f>
        <v>0</v>
      </c>
      <c r="G53" s="3">
        <f>IF('Burn Report'!I52=1,100*'Burn Report'!$C52,0)</f>
        <v>0</v>
      </c>
      <c r="H53" s="3"/>
      <c r="I53" s="110">
        <f>IF('Burn Report'!A52 = "","",'Burn Report'!A52)</f>
        <v>43200</v>
      </c>
      <c r="J53" s="23">
        <f>IF('Burn Report'!D52=1,'Burn Report'!$C52,0)</f>
        <v>1</v>
      </c>
      <c r="K53" s="23">
        <f>IF('Burn Report'!E52=1,'Burn Report'!$C52,0)</f>
        <v>0</v>
      </c>
      <c r="L53" s="23">
        <f>IF('Burn Report'!F52=1,'Burn Report'!$C52,0)</f>
        <v>0</v>
      </c>
      <c r="M53" s="23">
        <f>IF('Burn Report'!G52=1,'Burn Report'!$C52,0)</f>
        <v>0</v>
      </c>
      <c r="N53" s="23">
        <f>IF('Burn Report'!H52=1,'Burn Report'!$C52,0)</f>
        <v>0</v>
      </c>
      <c r="O53" s="23">
        <f>IF('Burn Report'!I52=1,'Burn Report'!$C52,0)</f>
        <v>0</v>
      </c>
      <c r="P53" s="3"/>
      <c r="R53" s="110">
        <f>IF('Burn Report'!A52 = "","",'Burn Report'!A52)</f>
        <v>43200</v>
      </c>
      <c r="S53" s="3">
        <f>IF('Burn Report'!D52=1,100*'Burn Report'!$C52+S52,S52)</f>
        <v>1925</v>
      </c>
      <c r="T53" s="3">
        <f>IF('Burn Report'!E52=1,100*'Burn Report'!$C52+T52,T52)</f>
        <v>1450</v>
      </c>
      <c r="U53" s="3">
        <f>IF('Burn Report'!F52=1,100*'Burn Report'!$C52+U52,U52)</f>
        <v>250</v>
      </c>
      <c r="V53" s="3">
        <f>IF('Burn Report'!G52=1,100*'Burn Report'!$C52+V52,V52)</f>
        <v>800</v>
      </c>
      <c r="W53" s="3">
        <f>IF('Burn Report'!H52=1,100*'Burn Report'!$C52+W52,W52)</f>
        <v>550</v>
      </c>
      <c r="X53" s="3">
        <f>IF('Burn Report'!I52=1,100*'Burn Report'!$C52+X52,X52)</f>
        <v>1450</v>
      </c>
      <c r="Y53" s="3">
        <f>IF(SUM('Task Metrics'!B53:G53)=0,Y52,SUM('Task Metrics'!B53:G53)+Y52)</f>
        <v>6425</v>
      </c>
      <c r="Z53" s="110">
        <f>IF('Burn Report'!A52 = "","",'Burn Report'!A52)</f>
        <v>43200</v>
      </c>
      <c r="AA53" s="23">
        <f>IF('Burn Report'!D52=1,'Burn Report'!$C52+AA52,AA52)</f>
        <v>19.25</v>
      </c>
      <c r="AB53" s="23">
        <f>IF('Burn Report'!E52=1,'Burn Report'!$C52+AB52,AB52)</f>
        <v>14.5</v>
      </c>
      <c r="AC53" s="23">
        <f>IF('Burn Report'!F52=1,'Burn Report'!$C52+AC52,AC52)</f>
        <v>2.5</v>
      </c>
      <c r="AD53" s="23">
        <f>IF('Burn Report'!G52=1,'Burn Report'!$C52+AD52,AD52)</f>
        <v>8</v>
      </c>
      <c r="AE53" s="23">
        <f>IF('Burn Report'!H52=1,'Burn Report'!$C52+AE52,AE52)</f>
        <v>5.5</v>
      </c>
      <c r="AF53" s="23">
        <f>IF('Burn Report'!I52=1,'Burn Report'!$C52+AF52,AF52)</f>
        <v>14.5</v>
      </c>
      <c r="AG53" s="3">
        <f t="shared" si="1"/>
        <v>64.25</v>
      </c>
    </row>
    <row r="54" spans="1:33" x14ac:dyDescent="0.25">
      <c r="A54" s="110">
        <f>IF('Burn Report'!A53 = "","",'Burn Report'!A53)</f>
        <v>43200</v>
      </c>
      <c r="B54" s="3">
        <f>IF('Burn Report'!D53=1,100*'Burn Report'!$C53,0)</f>
        <v>0</v>
      </c>
      <c r="C54" s="3">
        <f>IF('Burn Report'!E53=1,100*'Burn Report'!$C53,0)</f>
        <v>0</v>
      </c>
      <c r="D54" s="3">
        <f>IF('Burn Report'!F53=1,100*'Burn Report'!$C53,0)</f>
        <v>0</v>
      </c>
      <c r="E54" s="3">
        <f>IF('Burn Report'!G53=1,100*'Burn Report'!$C53,0)</f>
        <v>0</v>
      </c>
      <c r="F54" s="3">
        <f>IF('Burn Report'!H53=1,100*'Burn Report'!$C53,0)</f>
        <v>100</v>
      </c>
      <c r="G54" s="3">
        <f>IF('Burn Report'!I53=1,100*'Burn Report'!$C53,0)</f>
        <v>0</v>
      </c>
      <c r="H54" s="3"/>
      <c r="I54" s="110">
        <f>IF('Burn Report'!A53 = "","",'Burn Report'!A53)</f>
        <v>43200</v>
      </c>
      <c r="J54" s="23">
        <f>IF('Burn Report'!D53=1,'Burn Report'!$C53,0)</f>
        <v>0</v>
      </c>
      <c r="K54" s="23">
        <f>IF('Burn Report'!E53=1,'Burn Report'!$C53,0)</f>
        <v>0</v>
      </c>
      <c r="L54" s="23">
        <f>IF('Burn Report'!F53=1,'Burn Report'!$C53,0)</f>
        <v>0</v>
      </c>
      <c r="M54" s="23">
        <f>IF('Burn Report'!G53=1,'Burn Report'!$C53,0)</f>
        <v>0</v>
      </c>
      <c r="N54" s="23">
        <f>IF('Burn Report'!H53=1,'Burn Report'!$C53,0)</f>
        <v>1</v>
      </c>
      <c r="O54" s="23">
        <f>IF('Burn Report'!I53=1,'Burn Report'!$C53,0)</f>
        <v>0</v>
      </c>
      <c r="P54" s="3"/>
      <c r="R54" s="110">
        <f>IF('Burn Report'!A53 = "","",'Burn Report'!A53)</f>
        <v>43200</v>
      </c>
      <c r="S54" s="3">
        <f>IF('Burn Report'!D53=1,100*'Burn Report'!$C53+S53,S53)</f>
        <v>1925</v>
      </c>
      <c r="T54" s="3">
        <f>IF('Burn Report'!E53=1,100*'Burn Report'!$C53+T53,T53)</f>
        <v>1450</v>
      </c>
      <c r="U54" s="3">
        <f>IF('Burn Report'!F53=1,100*'Burn Report'!$C53+U53,U53)</f>
        <v>250</v>
      </c>
      <c r="V54" s="3">
        <f>IF('Burn Report'!G53=1,100*'Burn Report'!$C53+V53,V53)</f>
        <v>800</v>
      </c>
      <c r="W54" s="3">
        <f>IF('Burn Report'!H53=1,100*'Burn Report'!$C53+W53,W53)</f>
        <v>650</v>
      </c>
      <c r="X54" s="3">
        <f>IF('Burn Report'!I53=1,100*'Burn Report'!$C53+X53,X53)</f>
        <v>1450</v>
      </c>
      <c r="Y54" s="3">
        <f>IF(SUM('Task Metrics'!B54:G54)=0,Y53,SUM('Task Metrics'!B54:G54)+Y53)</f>
        <v>6525</v>
      </c>
      <c r="Z54" s="110">
        <f>IF('Burn Report'!A53 = "","",'Burn Report'!A53)</f>
        <v>43200</v>
      </c>
      <c r="AA54" s="23">
        <f>IF('Burn Report'!D53=1,'Burn Report'!$C53+AA53,AA53)</f>
        <v>19.25</v>
      </c>
      <c r="AB54" s="23">
        <f>IF('Burn Report'!E53=1,'Burn Report'!$C53+AB53,AB53)</f>
        <v>14.5</v>
      </c>
      <c r="AC54" s="23">
        <f>IF('Burn Report'!F53=1,'Burn Report'!$C53+AC53,AC53)</f>
        <v>2.5</v>
      </c>
      <c r="AD54" s="23">
        <f>IF('Burn Report'!G53=1,'Burn Report'!$C53+AD53,AD53)</f>
        <v>8</v>
      </c>
      <c r="AE54" s="23">
        <f>IF('Burn Report'!H53=1,'Burn Report'!$C53+AE53,AE53)</f>
        <v>6.5</v>
      </c>
      <c r="AF54" s="23">
        <f>IF('Burn Report'!I53=1,'Burn Report'!$C53+AF53,AF53)</f>
        <v>14.5</v>
      </c>
      <c r="AG54" s="3">
        <f t="shared" si="1"/>
        <v>65.25</v>
      </c>
    </row>
    <row r="55" spans="1:33" x14ac:dyDescent="0.25">
      <c r="A55" s="110">
        <f>IF('Burn Report'!A54 = "","",'Burn Report'!A54)</f>
        <v>43201</v>
      </c>
      <c r="B55" s="3">
        <f>IF('Burn Report'!D54=1,100*'Burn Report'!$C54,0)</f>
        <v>0</v>
      </c>
      <c r="C55" s="3">
        <f>IF('Burn Report'!E54=1,100*'Burn Report'!$C54,0)</f>
        <v>0</v>
      </c>
      <c r="D55" s="3">
        <f>IF('Burn Report'!F54=1,100*'Burn Report'!$C54,0)</f>
        <v>0</v>
      </c>
      <c r="E55" s="3">
        <f>IF('Burn Report'!G54=1,100*'Burn Report'!$C54,0)</f>
        <v>0</v>
      </c>
      <c r="F55" s="3">
        <f>IF('Burn Report'!H54=1,100*'Burn Report'!$C54,0)</f>
        <v>0</v>
      </c>
      <c r="G55" s="3">
        <f>IF('Burn Report'!I54=1,100*'Burn Report'!$C54,0)</f>
        <v>150</v>
      </c>
      <c r="H55" s="3"/>
      <c r="I55" s="110">
        <f>IF('Burn Report'!A54 = "","",'Burn Report'!A54)</f>
        <v>43201</v>
      </c>
      <c r="J55" s="23">
        <f>IF('Burn Report'!D54=1,'Burn Report'!$C54,0)</f>
        <v>0</v>
      </c>
      <c r="K55" s="23">
        <f>IF('Burn Report'!E54=1,'Burn Report'!$C54,0)</f>
        <v>0</v>
      </c>
      <c r="L55" s="23">
        <f>IF('Burn Report'!F54=1,'Burn Report'!$C54,0)</f>
        <v>0</v>
      </c>
      <c r="M55" s="23">
        <f>IF('Burn Report'!G54=1,'Burn Report'!$C54,0)</f>
        <v>0</v>
      </c>
      <c r="N55" s="23">
        <f>IF('Burn Report'!H54=1,'Burn Report'!$C54,0)</f>
        <v>0</v>
      </c>
      <c r="O55" s="23">
        <f>IF('Burn Report'!I54=1,'Burn Report'!$C54,0)</f>
        <v>1.5</v>
      </c>
      <c r="P55" s="3"/>
      <c r="R55" s="110">
        <f>IF('Burn Report'!A54 = "","",'Burn Report'!A54)</f>
        <v>43201</v>
      </c>
      <c r="S55" s="3">
        <f>IF('Burn Report'!D54=1,100*'Burn Report'!$C54+S54,S54)</f>
        <v>1925</v>
      </c>
      <c r="T55" s="3">
        <f>IF('Burn Report'!E54=1,100*'Burn Report'!$C54+T54,T54)</f>
        <v>1450</v>
      </c>
      <c r="U55" s="3">
        <f>IF('Burn Report'!F54=1,100*'Burn Report'!$C54+U54,U54)</f>
        <v>250</v>
      </c>
      <c r="V55" s="3">
        <f>IF('Burn Report'!G54=1,100*'Burn Report'!$C54+V54,V54)</f>
        <v>800</v>
      </c>
      <c r="W55" s="3">
        <f>IF('Burn Report'!H54=1,100*'Burn Report'!$C54+W54,W54)</f>
        <v>650</v>
      </c>
      <c r="X55" s="3">
        <f>IF('Burn Report'!I54=1,100*'Burn Report'!$C54+X54,X54)</f>
        <v>1600</v>
      </c>
      <c r="Y55" s="3">
        <f>IF(SUM('Task Metrics'!B55:G55)=0,Y54,SUM('Task Metrics'!B55:G55)+Y54)</f>
        <v>6675</v>
      </c>
      <c r="Z55" s="110">
        <f>IF('Burn Report'!A54 = "","",'Burn Report'!A54)</f>
        <v>43201</v>
      </c>
      <c r="AA55" s="23">
        <f>IF('Burn Report'!D54=1,'Burn Report'!$C54+AA54,AA54)</f>
        <v>19.25</v>
      </c>
      <c r="AB55" s="23">
        <f>IF('Burn Report'!E54=1,'Burn Report'!$C54+AB54,AB54)</f>
        <v>14.5</v>
      </c>
      <c r="AC55" s="23">
        <f>IF('Burn Report'!F54=1,'Burn Report'!$C54+AC54,AC54)</f>
        <v>2.5</v>
      </c>
      <c r="AD55" s="23">
        <f>IF('Burn Report'!G54=1,'Burn Report'!$C54+AD54,AD54)</f>
        <v>8</v>
      </c>
      <c r="AE55" s="23">
        <f>IF('Burn Report'!H54=1,'Burn Report'!$C54+AE54,AE54)</f>
        <v>6.5</v>
      </c>
      <c r="AF55" s="23">
        <f>IF('Burn Report'!I54=1,'Burn Report'!$C54+AF54,AF54)</f>
        <v>16</v>
      </c>
      <c r="AG55" s="3">
        <f t="shared" si="1"/>
        <v>66.75</v>
      </c>
    </row>
    <row r="56" spans="1:33" x14ac:dyDescent="0.25">
      <c r="A56" s="110">
        <f>IF('Burn Report'!A55 = "","",'Burn Report'!A55)</f>
        <v>43204</v>
      </c>
      <c r="B56" s="3">
        <f>IF('Burn Report'!D55=1,100*'Burn Report'!$C55,0)</f>
        <v>0</v>
      </c>
      <c r="C56" s="3">
        <f>IF('Burn Report'!E55=1,100*'Burn Report'!$C55,0)</f>
        <v>0</v>
      </c>
      <c r="D56" s="3">
        <f>IF('Burn Report'!F55=1,100*'Burn Report'!$C55,0)</f>
        <v>0</v>
      </c>
      <c r="E56" s="3">
        <f>IF('Burn Report'!G55=1,100*'Burn Report'!$C55,0)</f>
        <v>0</v>
      </c>
      <c r="F56" s="3">
        <f>IF('Burn Report'!H55=1,100*'Burn Report'!$C55,0)</f>
        <v>0</v>
      </c>
      <c r="G56" s="3">
        <f>IF('Burn Report'!I55=1,100*'Burn Report'!$C55,0)</f>
        <v>100</v>
      </c>
      <c r="H56" s="3"/>
      <c r="I56" s="110">
        <f>IF('Burn Report'!A55 = "","",'Burn Report'!A55)</f>
        <v>43204</v>
      </c>
      <c r="J56" s="23">
        <f>IF('Burn Report'!D55=1,'Burn Report'!$C55,0)</f>
        <v>0</v>
      </c>
      <c r="K56" s="23">
        <f>IF('Burn Report'!E55=1,'Burn Report'!$C55,0)</f>
        <v>0</v>
      </c>
      <c r="L56" s="23">
        <f>IF('Burn Report'!F55=1,'Burn Report'!$C55,0)</f>
        <v>0</v>
      </c>
      <c r="M56" s="23">
        <f>IF('Burn Report'!G55=1,'Burn Report'!$C55,0)</f>
        <v>0</v>
      </c>
      <c r="N56" s="23">
        <f>IF('Burn Report'!H55=1,'Burn Report'!$C55,0)</f>
        <v>0</v>
      </c>
      <c r="O56" s="23">
        <f>IF('Burn Report'!I55=1,'Burn Report'!$C55,0)</f>
        <v>1</v>
      </c>
      <c r="P56" s="3"/>
      <c r="R56" s="110">
        <f>IF('Burn Report'!A55 = "","",'Burn Report'!A55)</f>
        <v>43204</v>
      </c>
      <c r="S56" s="3">
        <f>IF('Burn Report'!D55=1,100*'Burn Report'!$C55+S55,S55)</f>
        <v>1925</v>
      </c>
      <c r="T56" s="3">
        <f>IF('Burn Report'!E55=1,100*'Burn Report'!$C55+T55,T55)</f>
        <v>1450</v>
      </c>
      <c r="U56" s="3">
        <f>IF('Burn Report'!F55=1,100*'Burn Report'!$C55+U55,U55)</f>
        <v>250</v>
      </c>
      <c r="V56" s="3">
        <f>IF('Burn Report'!G55=1,100*'Burn Report'!$C55+V55,V55)</f>
        <v>800</v>
      </c>
      <c r="W56" s="3">
        <f>IF('Burn Report'!H55=1,100*'Burn Report'!$C55+W55,W55)</f>
        <v>650</v>
      </c>
      <c r="X56" s="3">
        <f>IF('Burn Report'!I55=1,100*'Burn Report'!$C55+X55,X55)</f>
        <v>1700</v>
      </c>
      <c r="Y56" s="3">
        <f>IF(SUM('Task Metrics'!B56:G56)=0,Y55,SUM('Task Metrics'!B56:G56)+Y55)</f>
        <v>6775</v>
      </c>
      <c r="Z56" s="110">
        <f>IF('Burn Report'!A55 = "","",'Burn Report'!A55)</f>
        <v>43204</v>
      </c>
      <c r="AA56" s="23">
        <f>IF('Burn Report'!D55=1,'Burn Report'!$C55+AA55,AA55)</f>
        <v>19.25</v>
      </c>
      <c r="AB56" s="23">
        <f>IF('Burn Report'!E55=1,'Burn Report'!$C55+AB55,AB55)</f>
        <v>14.5</v>
      </c>
      <c r="AC56" s="23">
        <f>IF('Burn Report'!F55=1,'Burn Report'!$C55+AC55,AC55)</f>
        <v>2.5</v>
      </c>
      <c r="AD56" s="23">
        <f>IF('Burn Report'!G55=1,'Burn Report'!$C55+AD55,AD55)</f>
        <v>8</v>
      </c>
      <c r="AE56" s="23">
        <f>IF('Burn Report'!H55=1,'Burn Report'!$C55+AE55,AE55)</f>
        <v>6.5</v>
      </c>
      <c r="AF56" s="23">
        <f>IF('Burn Report'!I55=1,'Burn Report'!$C55+AF55,AF55)</f>
        <v>17</v>
      </c>
      <c r="AG56" s="3">
        <f t="shared" si="1"/>
        <v>67.75</v>
      </c>
    </row>
    <row r="57" spans="1:33" x14ac:dyDescent="0.25">
      <c r="A57" s="110">
        <f>IF('Burn Report'!A56 = "","",'Burn Report'!A56)</f>
        <v>43206</v>
      </c>
      <c r="B57" s="3">
        <f>IF('Burn Report'!D56=1,100*'Burn Report'!$C56,0)</f>
        <v>0</v>
      </c>
      <c r="C57" s="3">
        <f>IF('Burn Report'!E56=1,100*'Burn Report'!$C56,0)</f>
        <v>0</v>
      </c>
      <c r="D57" s="3">
        <f>IF('Burn Report'!F56=1,100*'Burn Report'!$C56,0)</f>
        <v>0</v>
      </c>
      <c r="E57" s="3">
        <f>IF('Burn Report'!G56=1,100*'Burn Report'!$C56,0)</f>
        <v>0</v>
      </c>
      <c r="F57" s="3">
        <f>IF('Burn Report'!H56=1,100*'Burn Report'!$C56,0)</f>
        <v>0</v>
      </c>
      <c r="G57" s="3">
        <f>IF('Burn Report'!I56=1,100*'Burn Report'!$C56,0)</f>
        <v>50</v>
      </c>
      <c r="H57" s="3"/>
      <c r="I57" s="110">
        <f>IF('Burn Report'!A56 = "","",'Burn Report'!A56)</f>
        <v>43206</v>
      </c>
      <c r="J57" s="23">
        <f>IF('Burn Report'!D56=1,'Burn Report'!$C56,0)</f>
        <v>0</v>
      </c>
      <c r="K57" s="23">
        <f>IF('Burn Report'!E56=1,'Burn Report'!$C56,0)</f>
        <v>0</v>
      </c>
      <c r="L57" s="23">
        <f>IF('Burn Report'!F56=1,'Burn Report'!$C56,0)</f>
        <v>0</v>
      </c>
      <c r="M57" s="23">
        <f>IF('Burn Report'!G56=1,'Burn Report'!$C56,0)</f>
        <v>0</v>
      </c>
      <c r="N57" s="23">
        <f>IF('Burn Report'!H56=1,'Burn Report'!$C56,0)</f>
        <v>0</v>
      </c>
      <c r="O57" s="23">
        <f>IF('Burn Report'!I56=1,'Burn Report'!$C56,0)</f>
        <v>0.5</v>
      </c>
      <c r="P57" s="3"/>
      <c r="R57" s="110">
        <f>IF('Burn Report'!A56 = "","",'Burn Report'!A56)</f>
        <v>43206</v>
      </c>
      <c r="S57" s="3">
        <f>IF('Burn Report'!D56=1,100*'Burn Report'!$C56+S56,S56)</f>
        <v>1925</v>
      </c>
      <c r="T57" s="3">
        <f>IF('Burn Report'!E56=1,100*'Burn Report'!$C56+T56,T56)</f>
        <v>1450</v>
      </c>
      <c r="U57" s="3">
        <f>IF('Burn Report'!F56=1,100*'Burn Report'!$C56+U56,U56)</f>
        <v>250</v>
      </c>
      <c r="V57" s="3">
        <f>IF('Burn Report'!G56=1,100*'Burn Report'!$C56+V56,V56)</f>
        <v>800</v>
      </c>
      <c r="W57" s="3">
        <f>IF('Burn Report'!H56=1,100*'Burn Report'!$C56+W56,W56)</f>
        <v>650</v>
      </c>
      <c r="X57" s="3">
        <f>IF('Burn Report'!I56=1,100*'Burn Report'!$C56+X56,X56)</f>
        <v>1750</v>
      </c>
      <c r="Y57" s="3">
        <f>IF(SUM('Task Metrics'!B57:G57)=0,Y56,SUM('Task Metrics'!B57:G57)+Y56)</f>
        <v>6825</v>
      </c>
      <c r="Z57" s="110">
        <f>IF('Burn Report'!A56 = "","",'Burn Report'!A56)</f>
        <v>43206</v>
      </c>
      <c r="AA57" s="23">
        <f>IF('Burn Report'!D56=1,'Burn Report'!$C56+AA56,AA56)</f>
        <v>19.25</v>
      </c>
      <c r="AB57" s="23">
        <f>IF('Burn Report'!E56=1,'Burn Report'!$C56+AB56,AB56)</f>
        <v>14.5</v>
      </c>
      <c r="AC57" s="23">
        <f>IF('Burn Report'!F56=1,'Burn Report'!$C56+AC56,AC56)</f>
        <v>2.5</v>
      </c>
      <c r="AD57" s="23">
        <f>IF('Burn Report'!G56=1,'Burn Report'!$C56+AD56,AD56)</f>
        <v>8</v>
      </c>
      <c r="AE57" s="23">
        <f>IF('Burn Report'!H56=1,'Burn Report'!$C56+AE56,AE56)</f>
        <v>6.5</v>
      </c>
      <c r="AF57" s="23">
        <f>IF('Burn Report'!I56=1,'Burn Report'!$C56+AF56,AF56)</f>
        <v>17.5</v>
      </c>
      <c r="AG57" s="3">
        <f t="shared" si="1"/>
        <v>68.25</v>
      </c>
    </row>
    <row r="58" spans="1:33" x14ac:dyDescent="0.25">
      <c r="A58" s="110">
        <f>IF('Burn Report'!A57 = "","",'Burn Report'!A57)</f>
        <v>43206</v>
      </c>
      <c r="B58" s="3">
        <f>IF('Burn Report'!D57=1,100*'Burn Report'!$C57,0)</f>
        <v>0</v>
      </c>
      <c r="C58" s="3">
        <f>IF('Burn Report'!E57=1,100*'Burn Report'!$C57,0)</f>
        <v>0</v>
      </c>
      <c r="D58" s="3">
        <f>IF('Burn Report'!F57=1,100*'Burn Report'!$C57,0)</f>
        <v>0</v>
      </c>
      <c r="E58" s="3">
        <f>IF('Burn Report'!G57=1,100*'Burn Report'!$C57,0)</f>
        <v>0</v>
      </c>
      <c r="F58" s="3">
        <f>IF('Burn Report'!H57=1,100*'Burn Report'!$C57,0)</f>
        <v>0</v>
      </c>
      <c r="G58" s="3">
        <f>IF('Burn Report'!I57=1,100*'Burn Report'!$C57,0)</f>
        <v>50</v>
      </c>
      <c r="H58" s="3"/>
      <c r="I58" s="110">
        <f>IF('Burn Report'!A57 = "","",'Burn Report'!A57)</f>
        <v>43206</v>
      </c>
      <c r="J58" s="23">
        <f>IF('Burn Report'!D57=1,'Burn Report'!$C57,0)</f>
        <v>0</v>
      </c>
      <c r="K58" s="23">
        <f>IF('Burn Report'!E57=1,'Burn Report'!$C57,0)</f>
        <v>0</v>
      </c>
      <c r="L58" s="23">
        <f>IF('Burn Report'!F57=1,'Burn Report'!$C57,0)</f>
        <v>0</v>
      </c>
      <c r="M58" s="23">
        <f>IF('Burn Report'!G57=1,'Burn Report'!$C57,0)</f>
        <v>0</v>
      </c>
      <c r="N58" s="23">
        <f>IF('Burn Report'!H57=1,'Burn Report'!$C57,0)</f>
        <v>0</v>
      </c>
      <c r="O58" s="23">
        <f>IF('Burn Report'!I57=1,'Burn Report'!$C57,0)</f>
        <v>0.5</v>
      </c>
      <c r="P58" s="3"/>
      <c r="R58" s="110">
        <f>IF('Burn Report'!A57 = "","",'Burn Report'!A57)</f>
        <v>43206</v>
      </c>
      <c r="S58" s="3">
        <f>IF('Burn Report'!D57=1,100*'Burn Report'!$C57+S57,S57)</f>
        <v>1925</v>
      </c>
      <c r="T58" s="3">
        <f>IF('Burn Report'!E57=1,100*'Burn Report'!$C57+T57,T57)</f>
        <v>1450</v>
      </c>
      <c r="U58" s="3">
        <f>IF('Burn Report'!F57=1,100*'Burn Report'!$C57+U57,U57)</f>
        <v>250</v>
      </c>
      <c r="V58" s="3">
        <f>IF('Burn Report'!G57=1,100*'Burn Report'!$C57+V57,V57)</f>
        <v>800</v>
      </c>
      <c r="W58" s="3">
        <f>IF('Burn Report'!H57=1,100*'Burn Report'!$C57+W57,W57)</f>
        <v>650</v>
      </c>
      <c r="X58" s="3">
        <f>IF('Burn Report'!I57=1,100*'Burn Report'!$C57+X57,X57)</f>
        <v>1800</v>
      </c>
      <c r="Y58" s="3">
        <f>IF(SUM('Task Metrics'!B58:G58)=0,Y57,SUM('Task Metrics'!B58:G58)+Y57)</f>
        <v>6875</v>
      </c>
      <c r="Z58" s="110">
        <f>IF('Burn Report'!A57 = "","",'Burn Report'!A57)</f>
        <v>43206</v>
      </c>
      <c r="AA58" s="23">
        <f>IF('Burn Report'!D57=1,'Burn Report'!$C57+AA57,AA57)</f>
        <v>19.25</v>
      </c>
      <c r="AB58" s="23">
        <f>IF('Burn Report'!E57=1,'Burn Report'!$C57+AB57,AB57)</f>
        <v>14.5</v>
      </c>
      <c r="AC58" s="23">
        <f>IF('Burn Report'!F57=1,'Burn Report'!$C57+AC57,AC57)</f>
        <v>2.5</v>
      </c>
      <c r="AD58" s="23">
        <f>IF('Burn Report'!G57=1,'Burn Report'!$C57+AD57,AD57)</f>
        <v>8</v>
      </c>
      <c r="AE58" s="23">
        <f>IF('Burn Report'!H57=1,'Burn Report'!$C57+AE57,AE57)</f>
        <v>6.5</v>
      </c>
      <c r="AF58" s="23">
        <f>IF('Burn Report'!I57=1,'Burn Report'!$C57+AF57,AF57)</f>
        <v>18</v>
      </c>
      <c r="AG58" s="3">
        <f t="shared" si="1"/>
        <v>68.75</v>
      </c>
    </row>
    <row r="59" spans="1:33" x14ac:dyDescent="0.25">
      <c r="A59" s="110">
        <f>IF('Burn Report'!A58 = "","",'Burn Report'!A58)</f>
        <v>43206</v>
      </c>
      <c r="B59" s="3">
        <f>IF('Burn Report'!D58=1,100*'Burn Report'!$C58,0)</f>
        <v>0</v>
      </c>
      <c r="C59" s="3">
        <f>IF('Burn Report'!E58=1,100*'Burn Report'!$C58,0)</f>
        <v>0</v>
      </c>
      <c r="D59" s="3">
        <f>IF('Burn Report'!F58=1,100*'Burn Report'!$C58,0)</f>
        <v>0</v>
      </c>
      <c r="E59" s="3">
        <f>IF('Burn Report'!G58=1,100*'Burn Report'!$C58,0)</f>
        <v>0</v>
      </c>
      <c r="F59" s="3">
        <f>IF('Burn Report'!H58=1,100*'Burn Report'!$C58,0)</f>
        <v>0</v>
      </c>
      <c r="G59" s="3">
        <f>IF('Burn Report'!I58=1,100*'Burn Report'!$C58,0)</f>
        <v>100</v>
      </c>
      <c r="H59" s="3"/>
      <c r="I59" s="110">
        <f>IF('Burn Report'!A58 = "","",'Burn Report'!A58)</f>
        <v>43206</v>
      </c>
      <c r="J59" s="23">
        <f>IF('Burn Report'!D58=1,'Burn Report'!$C58,0)</f>
        <v>0</v>
      </c>
      <c r="K59" s="23">
        <f>IF('Burn Report'!E58=1,'Burn Report'!$C58,0)</f>
        <v>0</v>
      </c>
      <c r="L59" s="23">
        <f>IF('Burn Report'!F58=1,'Burn Report'!$C58,0)</f>
        <v>0</v>
      </c>
      <c r="M59" s="23">
        <f>IF('Burn Report'!G58=1,'Burn Report'!$C58,0)</f>
        <v>0</v>
      </c>
      <c r="N59" s="23">
        <f>IF('Burn Report'!H58=1,'Burn Report'!$C58,0)</f>
        <v>0</v>
      </c>
      <c r="O59" s="23">
        <f>IF('Burn Report'!I58=1,'Burn Report'!$C58,0)</f>
        <v>1</v>
      </c>
      <c r="P59" s="3"/>
      <c r="R59" s="110">
        <f>IF('Burn Report'!A58 = "","",'Burn Report'!A58)</f>
        <v>43206</v>
      </c>
      <c r="S59" s="3">
        <f>IF('Burn Report'!D58=1,100*'Burn Report'!$C58+S58,S58)</f>
        <v>1925</v>
      </c>
      <c r="T59" s="3">
        <f>IF('Burn Report'!E58=1,100*'Burn Report'!$C58+T58,T58)</f>
        <v>1450</v>
      </c>
      <c r="U59" s="3">
        <f>IF('Burn Report'!F58=1,100*'Burn Report'!$C58+U58,U58)</f>
        <v>250</v>
      </c>
      <c r="V59" s="3">
        <f>IF('Burn Report'!G58=1,100*'Burn Report'!$C58+V58,V58)</f>
        <v>800</v>
      </c>
      <c r="W59" s="3">
        <f>IF('Burn Report'!H58=1,100*'Burn Report'!$C58+W58,W58)</f>
        <v>650</v>
      </c>
      <c r="X59" s="3">
        <f>IF('Burn Report'!I58=1,100*'Burn Report'!$C58+X58,X58)</f>
        <v>1900</v>
      </c>
      <c r="Y59" s="3">
        <f>IF(SUM('Task Metrics'!B59:G59)=0,Y58,SUM('Task Metrics'!B59:G59)+Y58)</f>
        <v>6975</v>
      </c>
      <c r="Z59" s="110">
        <f>IF('Burn Report'!A58 = "","",'Burn Report'!A58)</f>
        <v>43206</v>
      </c>
      <c r="AA59" s="23">
        <f>IF('Burn Report'!D58=1,'Burn Report'!$C58+AA58,AA58)</f>
        <v>19.25</v>
      </c>
      <c r="AB59" s="23">
        <f>IF('Burn Report'!E58=1,'Burn Report'!$C58+AB58,AB58)</f>
        <v>14.5</v>
      </c>
      <c r="AC59" s="23">
        <f>IF('Burn Report'!F58=1,'Burn Report'!$C58+AC58,AC58)</f>
        <v>2.5</v>
      </c>
      <c r="AD59" s="23">
        <f>IF('Burn Report'!G58=1,'Burn Report'!$C58+AD58,AD58)</f>
        <v>8</v>
      </c>
      <c r="AE59" s="23">
        <f>IF('Burn Report'!H58=1,'Burn Report'!$C58+AE58,AE58)</f>
        <v>6.5</v>
      </c>
      <c r="AF59" s="23">
        <f>IF('Burn Report'!I58=1,'Burn Report'!$C58+AF58,AF58)</f>
        <v>19</v>
      </c>
      <c r="AG59" s="3">
        <f t="shared" si="1"/>
        <v>69.75</v>
      </c>
    </row>
    <row r="60" spans="1:33" x14ac:dyDescent="0.25">
      <c r="A60" s="110">
        <f>IF('Burn Report'!A59 = "","",'Burn Report'!A59)</f>
        <v>43207</v>
      </c>
      <c r="B60" s="3">
        <f>IF('Burn Report'!D59=1,100*'Burn Report'!$C59,0)</f>
        <v>0</v>
      </c>
      <c r="C60" s="3">
        <f>IF('Burn Report'!E59=1,100*'Burn Report'!$C59,0)</f>
        <v>0</v>
      </c>
      <c r="D60" s="3">
        <f>IF('Burn Report'!F59=1,100*'Burn Report'!$C59,0)</f>
        <v>0</v>
      </c>
      <c r="E60" s="3">
        <f>IF('Burn Report'!G59=1,100*'Burn Report'!$C59,0)</f>
        <v>0</v>
      </c>
      <c r="F60" s="3">
        <f>IF('Burn Report'!H59=1,100*'Burn Report'!$C59,0)</f>
        <v>0</v>
      </c>
      <c r="G60" s="3">
        <f>IF('Burn Report'!I59=1,100*'Burn Report'!$C59,0)</f>
        <v>75</v>
      </c>
      <c r="H60" s="3"/>
      <c r="I60" s="110">
        <f>IF('Burn Report'!A59 = "","",'Burn Report'!A59)</f>
        <v>43207</v>
      </c>
      <c r="J60" s="23">
        <f>IF('Burn Report'!D59=1,'Burn Report'!$C59,0)</f>
        <v>0</v>
      </c>
      <c r="K60" s="23">
        <f>IF('Burn Report'!E59=1,'Burn Report'!$C59,0)</f>
        <v>0</v>
      </c>
      <c r="L60" s="23">
        <f>IF('Burn Report'!F59=1,'Burn Report'!$C59,0)</f>
        <v>0</v>
      </c>
      <c r="M60" s="23">
        <f>IF('Burn Report'!G59=1,'Burn Report'!$C59,0)</f>
        <v>0</v>
      </c>
      <c r="N60" s="23">
        <f>IF('Burn Report'!H59=1,'Burn Report'!$C59,0)</f>
        <v>0</v>
      </c>
      <c r="O60" s="23">
        <f>IF('Burn Report'!I59=1,'Burn Report'!$C59,0)</f>
        <v>0.75</v>
      </c>
      <c r="P60" s="3"/>
      <c r="R60" s="110">
        <f>IF('Burn Report'!A59 = "","",'Burn Report'!A59)</f>
        <v>43207</v>
      </c>
      <c r="S60" s="3">
        <f>IF('Burn Report'!D59=1,100*'Burn Report'!$C59+S59,S59)</f>
        <v>1925</v>
      </c>
      <c r="T60" s="3">
        <f>IF('Burn Report'!E59=1,100*'Burn Report'!$C59+T59,T59)</f>
        <v>1450</v>
      </c>
      <c r="U60" s="3">
        <f>IF('Burn Report'!F59=1,100*'Burn Report'!$C59+U59,U59)</f>
        <v>250</v>
      </c>
      <c r="V60" s="3">
        <f>IF('Burn Report'!G59=1,100*'Burn Report'!$C59+V59,V59)</f>
        <v>800</v>
      </c>
      <c r="W60" s="3">
        <f>IF('Burn Report'!H59=1,100*'Burn Report'!$C59+W59,W59)</f>
        <v>650</v>
      </c>
      <c r="X60" s="3">
        <f>IF('Burn Report'!I59=1,100*'Burn Report'!$C59+X59,X59)</f>
        <v>1975</v>
      </c>
      <c r="Y60" s="3">
        <f>IF(SUM('Task Metrics'!B60:G60)=0,Y59,SUM('Task Metrics'!B60:G60)+Y59)</f>
        <v>7050</v>
      </c>
      <c r="Z60" s="110">
        <f>IF('Burn Report'!A59 = "","",'Burn Report'!A59)</f>
        <v>43207</v>
      </c>
      <c r="AA60" s="23">
        <f>IF('Burn Report'!D59=1,'Burn Report'!$C59+AA59,AA59)</f>
        <v>19.25</v>
      </c>
      <c r="AB60" s="23">
        <f>IF('Burn Report'!E59=1,'Burn Report'!$C59+AB59,AB59)</f>
        <v>14.5</v>
      </c>
      <c r="AC60" s="23">
        <f>IF('Burn Report'!F59=1,'Burn Report'!$C59+AC59,AC59)</f>
        <v>2.5</v>
      </c>
      <c r="AD60" s="23">
        <f>IF('Burn Report'!G59=1,'Burn Report'!$C59+AD59,AD59)</f>
        <v>8</v>
      </c>
      <c r="AE60" s="23">
        <f>IF('Burn Report'!H59=1,'Burn Report'!$C59+AE59,AE59)</f>
        <v>6.5</v>
      </c>
      <c r="AF60" s="23">
        <f>IF('Burn Report'!I59=1,'Burn Report'!$C59+AF59,AF59)</f>
        <v>19.75</v>
      </c>
      <c r="AG60" s="3">
        <f t="shared" si="1"/>
        <v>70.5</v>
      </c>
    </row>
    <row r="61" spans="1:33" x14ac:dyDescent="0.25">
      <c r="A61" s="110">
        <f>IF('Burn Report'!A60 = "","",'Burn Report'!A60)</f>
        <v>43207</v>
      </c>
      <c r="B61" s="3">
        <f>IF('Burn Report'!D60=1,100*'Burn Report'!$C60,0)</f>
        <v>0</v>
      </c>
      <c r="C61" s="3">
        <f>IF('Burn Report'!E60=1,100*'Burn Report'!$C60,0)</f>
        <v>0</v>
      </c>
      <c r="D61" s="3">
        <f>IF('Burn Report'!F60=1,100*'Burn Report'!$C60,0)</f>
        <v>0</v>
      </c>
      <c r="E61" s="3">
        <f>IF('Burn Report'!G60=1,100*'Burn Report'!$C60,0)</f>
        <v>200</v>
      </c>
      <c r="F61" s="3">
        <f>IF('Burn Report'!H60=1,100*'Burn Report'!$C60,0)</f>
        <v>0</v>
      </c>
      <c r="G61" s="3">
        <f>IF('Burn Report'!I60=1,100*'Burn Report'!$C60,0)</f>
        <v>0</v>
      </c>
      <c r="H61" s="3"/>
      <c r="I61" s="110">
        <f>IF('Burn Report'!A60 = "","",'Burn Report'!A60)</f>
        <v>43207</v>
      </c>
      <c r="J61" s="23">
        <f>IF('Burn Report'!D60=1,'Burn Report'!$C60,0)</f>
        <v>0</v>
      </c>
      <c r="K61" s="23">
        <f>IF('Burn Report'!E60=1,'Burn Report'!$C60,0)</f>
        <v>0</v>
      </c>
      <c r="L61" s="23">
        <f>IF('Burn Report'!F60=1,'Burn Report'!$C60,0)</f>
        <v>0</v>
      </c>
      <c r="M61" s="23">
        <f>IF('Burn Report'!G60=1,'Burn Report'!$C60,0)</f>
        <v>2</v>
      </c>
      <c r="N61" s="23">
        <f>IF('Burn Report'!H60=1,'Burn Report'!$C60,0)</f>
        <v>0</v>
      </c>
      <c r="O61" s="23">
        <f>IF('Burn Report'!I60=1,'Burn Report'!$C60,0)</f>
        <v>0</v>
      </c>
      <c r="P61" s="3"/>
      <c r="R61" s="110">
        <f>IF('Burn Report'!A60 = "","",'Burn Report'!A60)</f>
        <v>43207</v>
      </c>
      <c r="S61" s="3">
        <f>IF('Burn Report'!D60=1,100*'Burn Report'!$C60+S60,S60)</f>
        <v>1925</v>
      </c>
      <c r="T61" s="3">
        <f>IF('Burn Report'!E60=1,100*'Burn Report'!$C60+T60,T60)</f>
        <v>1450</v>
      </c>
      <c r="U61" s="3">
        <f>IF('Burn Report'!F60=1,100*'Burn Report'!$C60+U60,U60)</f>
        <v>250</v>
      </c>
      <c r="V61" s="3">
        <f>IF('Burn Report'!G60=1,100*'Burn Report'!$C60+V60,V60)</f>
        <v>1000</v>
      </c>
      <c r="W61" s="3">
        <f>IF('Burn Report'!H60=1,100*'Burn Report'!$C60+W60,W60)</f>
        <v>650</v>
      </c>
      <c r="X61" s="3">
        <f>IF('Burn Report'!I60=1,100*'Burn Report'!$C60+X60,X60)</f>
        <v>1975</v>
      </c>
      <c r="Y61" s="3">
        <f>IF(SUM('Task Metrics'!B61:G61)=0,Y60,SUM('Task Metrics'!B61:G61)+Y60)</f>
        <v>7250</v>
      </c>
      <c r="Z61" s="110">
        <f>IF('Burn Report'!A60 = "","",'Burn Report'!A60)</f>
        <v>43207</v>
      </c>
      <c r="AA61" s="23">
        <f>IF('Burn Report'!D60=1,'Burn Report'!$C60+AA60,AA60)</f>
        <v>19.25</v>
      </c>
      <c r="AB61" s="23">
        <f>IF('Burn Report'!E60=1,'Burn Report'!$C60+AB60,AB60)</f>
        <v>14.5</v>
      </c>
      <c r="AC61" s="23">
        <f>IF('Burn Report'!F60=1,'Burn Report'!$C60+AC60,AC60)</f>
        <v>2.5</v>
      </c>
      <c r="AD61" s="23">
        <f>IF('Burn Report'!G60=1,'Burn Report'!$C60+AD60,AD60)</f>
        <v>10</v>
      </c>
      <c r="AE61" s="23">
        <f>IF('Burn Report'!H60=1,'Burn Report'!$C60+AE60,AE60)</f>
        <v>6.5</v>
      </c>
      <c r="AF61" s="23">
        <f>IF('Burn Report'!I60=1,'Burn Report'!$C60+AF60,AF60)</f>
        <v>19.75</v>
      </c>
      <c r="AG61" s="3">
        <f t="shared" si="1"/>
        <v>72.5</v>
      </c>
    </row>
    <row r="62" spans="1:33" x14ac:dyDescent="0.25">
      <c r="A62" s="110">
        <f>IF('Burn Report'!A61 = "","",'Burn Report'!A61)</f>
        <v>43207</v>
      </c>
      <c r="B62" s="3">
        <f>IF('Burn Report'!D61=1,100*'Burn Report'!$C61,0)</f>
        <v>0</v>
      </c>
      <c r="C62" s="3">
        <f>IF('Burn Report'!E61=1,100*'Burn Report'!$C61,0)</f>
        <v>0</v>
      </c>
      <c r="D62" s="3">
        <f>IF('Burn Report'!F61=1,100*'Burn Report'!$C61,0)</f>
        <v>0</v>
      </c>
      <c r="E62" s="3">
        <f>IF('Burn Report'!G61=1,100*'Burn Report'!$C61,0)</f>
        <v>0</v>
      </c>
      <c r="F62" s="3">
        <f>IF('Burn Report'!H61=1,100*'Burn Report'!$C61,0)</f>
        <v>100</v>
      </c>
      <c r="G62" s="3">
        <f>IF('Burn Report'!I61=1,100*'Burn Report'!$C61,0)</f>
        <v>0</v>
      </c>
      <c r="H62" s="3"/>
      <c r="I62" s="110">
        <f>IF('Burn Report'!A61 = "","",'Burn Report'!A61)</f>
        <v>43207</v>
      </c>
      <c r="J62" s="23">
        <f>IF('Burn Report'!D61=1,'Burn Report'!$C61,0)</f>
        <v>0</v>
      </c>
      <c r="K62" s="23">
        <f>IF('Burn Report'!E61=1,'Burn Report'!$C61,0)</f>
        <v>0</v>
      </c>
      <c r="L62" s="23">
        <f>IF('Burn Report'!F61=1,'Burn Report'!$C61,0)</f>
        <v>0</v>
      </c>
      <c r="M62" s="23">
        <f>IF('Burn Report'!G61=1,'Burn Report'!$C61,0)</f>
        <v>0</v>
      </c>
      <c r="N62" s="23" t="str">
        <f>IF('Burn Report'!H61=1,'Burn Report'!$C61,0)</f>
        <v>1</v>
      </c>
      <c r="O62" s="23">
        <f>IF('Burn Report'!I61=1,'Burn Report'!$C61,0)</f>
        <v>0</v>
      </c>
      <c r="P62" s="3"/>
      <c r="R62" s="110">
        <f>IF('Burn Report'!A61 = "","",'Burn Report'!A61)</f>
        <v>43207</v>
      </c>
      <c r="S62" s="3">
        <f>IF('Burn Report'!D61=1,100*'Burn Report'!$C61+S61,S61)</f>
        <v>1925</v>
      </c>
      <c r="T62" s="3">
        <f>IF('Burn Report'!E61=1,100*'Burn Report'!$C61+T61,T61)</f>
        <v>1450</v>
      </c>
      <c r="U62" s="3">
        <f>IF('Burn Report'!F61=1,100*'Burn Report'!$C61+U61,U61)</f>
        <v>250</v>
      </c>
      <c r="V62" s="3">
        <f>IF('Burn Report'!G61=1,100*'Burn Report'!$C61+V61,V61)</f>
        <v>1000</v>
      </c>
      <c r="W62" s="3">
        <f>IF('Burn Report'!H61=1,100*'Burn Report'!$C61+W61,W61)</f>
        <v>750</v>
      </c>
      <c r="X62" s="3">
        <f>IF('Burn Report'!I61=1,100*'Burn Report'!$C61+X61,X61)</f>
        <v>1975</v>
      </c>
      <c r="Y62" s="3">
        <f>IF(SUM('Task Metrics'!B62:G62)=0,Y61,SUM('Task Metrics'!B62:G62)+Y61)</f>
        <v>7350</v>
      </c>
      <c r="Z62" s="110">
        <f>IF('Burn Report'!A61 = "","",'Burn Report'!A61)</f>
        <v>43207</v>
      </c>
      <c r="AA62" s="23">
        <f>IF('Burn Report'!D61=1,'Burn Report'!$C61+AA61,AA61)</f>
        <v>19.25</v>
      </c>
      <c r="AB62" s="23">
        <f>IF('Burn Report'!E61=1,'Burn Report'!$C61+AB61,AB61)</f>
        <v>14.5</v>
      </c>
      <c r="AC62" s="23">
        <f>IF('Burn Report'!F61=1,'Burn Report'!$C61+AC61,AC61)</f>
        <v>2.5</v>
      </c>
      <c r="AD62" s="23">
        <f>IF('Burn Report'!G61=1,'Burn Report'!$C61+AD61,AD61)</f>
        <v>10</v>
      </c>
      <c r="AE62" s="23">
        <f>IF('Burn Report'!H61=1,'Burn Report'!$C61+AE61,AE61)</f>
        <v>7.5</v>
      </c>
      <c r="AF62" s="23">
        <f>IF('Burn Report'!I61=1,'Burn Report'!$C61+AF61,AF61)</f>
        <v>19.75</v>
      </c>
      <c r="AG62" s="3">
        <f t="shared" si="1"/>
        <v>73.5</v>
      </c>
    </row>
    <row r="63" spans="1:33" x14ac:dyDescent="0.25">
      <c r="A63" s="110">
        <f>IF('Burn Report'!A62 = "","",'Burn Report'!A62)</f>
        <v>43207</v>
      </c>
      <c r="B63" s="3">
        <f>IF('Burn Report'!D62=1,100*'Burn Report'!$C62,0)</f>
        <v>0</v>
      </c>
      <c r="C63" s="3">
        <f>IF('Burn Report'!E62=1,100*'Burn Report'!$C62,0)</f>
        <v>0</v>
      </c>
      <c r="D63" s="3">
        <f>IF('Burn Report'!F62=1,100*'Burn Report'!$C62,0)</f>
        <v>200</v>
      </c>
      <c r="E63" s="3">
        <f>IF('Burn Report'!G62=1,100*'Burn Report'!$C62,0)</f>
        <v>0</v>
      </c>
      <c r="F63" s="3">
        <f>IF('Burn Report'!H62=1,100*'Burn Report'!$C62,0)</f>
        <v>0</v>
      </c>
      <c r="G63" s="3">
        <f>IF('Burn Report'!I62=1,100*'Burn Report'!$C62,0)</f>
        <v>0</v>
      </c>
      <c r="H63" s="3"/>
      <c r="I63" s="110">
        <f>IF('Burn Report'!A62 = "","",'Burn Report'!A62)</f>
        <v>43207</v>
      </c>
      <c r="J63" s="23">
        <f>IF('Burn Report'!D62=1,'Burn Report'!$C62,0)</f>
        <v>0</v>
      </c>
      <c r="K63" s="23">
        <f>IF('Burn Report'!E62=1,'Burn Report'!$C62,0)</f>
        <v>0</v>
      </c>
      <c r="L63" s="23">
        <f>IF('Burn Report'!F62=1,'Burn Report'!$C62,0)</f>
        <v>2</v>
      </c>
      <c r="M63" s="23">
        <f>IF('Burn Report'!G62=1,'Burn Report'!$C62,0)</f>
        <v>0</v>
      </c>
      <c r="N63" s="23">
        <f>IF('Burn Report'!H62=1,'Burn Report'!$C62,0)</f>
        <v>0</v>
      </c>
      <c r="O63" s="23">
        <f>IF('Burn Report'!I62=1,'Burn Report'!$C62,0)</f>
        <v>0</v>
      </c>
      <c r="P63" s="3"/>
      <c r="R63" s="110">
        <f>IF('Burn Report'!A62 = "","",'Burn Report'!A62)</f>
        <v>43207</v>
      </c>
      <c r="S63" s="3">
        <f>IF('Burn Report'!D62=1,100*'Burn Report'!$C62+S62,S62)</f>
        <v>1925</v>
      </c>
      <c r="T63" s="3">
        <f>IF('Burn Report'!E62=1,100*'Burn Report'!$C62+T62,T62)</f>
        <v>1450</v>
      </c>
      <c r="U63" s="3">
        <f>IF('Burn Report'!F62=1,100*'Burn Report'!$C62+U62,U62)</f>
        <v>450</v>
      </c>
      <c r="V63" s="3">
        <f>IF('Burn Report'!G62=1,100*'Burn Report'!$C62+V62,V62)</f>
        <v>1000</v>
      </c>
      <c r="W63" s="3">
        <f>IF('Burn Report'!H62=1,100*'Burn Report'!$C62+W62,W62)</f>
        <v>750</v>
      </c>
      <c r="X63" s="3">
        <f>IF('Burn Report'!I62=1,100*'Burn Report'!$C62+X62,X62)</f>
        <v>1975</v>
      </c>
      <c r="Y63" s="3">
        <f>IF(SUM('Task Metrics'!B63:G63)=0,Y62,SUM('Task Metrics'!B63:G63)+Y62)</f>
        <v>7550</v>
      </c>
      <c r="Z63" s="110">
        <f>IF('Burn Report'!A62 = "","",'Burn Report'!A62)</f>
        <v>43207</v>
      </c>
      <c r="AA63" s="23">
        <f>IF('Burn Report'!D62=1,'Burn Report'!$C62+AA62,AA62)</f>
        <v>19.25</v>
      </c>
      <c r="AB63" s="23">
        <f>IF('Burn Report'!E62=1,'Burn Report'!$C62+AB62,AB62)</f>
        <v>14.5</v>
      </c>
      <c r="AC63" s="23">
        <f>IF('Burn Report'!F62=1,'Burn Report'!$C62+AC62,AC62)</f>
        <v>4.5</v>
      </c>
      <c r="AD63" s="23">
        <f>IF('Burn Report'!G62=1,'Burn Report'!$C62+AD62,AD62)</f>
        <v>10</v>
      </c>
      <c r="AE63" s="23">
        <f>IF('Burn Report'!H62=1,'Burn Report'!$C62+AE62,AE62)</f>
        <v>7.5</v>
      </c>
      <c r="AF63" s="23">
        <f>IF('Burn Report'!I62=1,'Burn Report'!$C62+AF62,AF62)</f>
        <v>19.75</v>
      </c>
      <c r="AG63" s="3">
        <f t="shared" si="1"/>
        <v>75.5</v>
      </c>
    </row>
    <row r="64" spans="1:33" x14ac:dyDescent="0.25">
      <c r="A64" s="110">
        <f>IF('Burn Report'!A63 = "","",'Burn Report'!A63)</f>
        <v>43207</v>
      </c>
      <c r="B64" s="3">
        <f>IF('Burn Report'!D63=1,100*'Burn Report'!$C63,0)</f>
        <v>0</v>
      </c>
      <c r="C64" s="3">
        <f>IF('Burn Report'!E63=1,100*'Burn Report'!$C63,0)</f>
        <v>0</v>
      </c>
      <c r="D64" s="3">
        <f>IF('Burn Report'!F63=1,100*'Burn Report'!$C63,0)</f>
        <v>200</v>
      </c>
      <c r="E64" s="3">
        <f>IF('Burn Report'!G63=1,100*'Burn Report'!$C63,0)</f>
        <v>0</v>
      </c>
      <c r="F64" s="3">
        <f>IF('Burn Report'!H63=1,100*'Burn Report'!$C63,0)</f>
        <v>0</v>
      </c>
      <c r="G64" s="3">
        <f>IF('Burn Report'!I63=1,100*'Burn Report'!$C63,0)</f>
        <v>0</v>
      </c>
      <c r="H64" s="3"/>
      <c r="I64" s="110">
        <f>IF('Burn Report'!A63 = "","",'Burn Report'!A63)</f>
        <v>43207</v>
      </c>
      <c r="J64" s="23">
        <f>IF('Burn Report'!D63=1,'Burn Report'!$C63,0)</f>
        <v>0</v>
      </c>
      <c r="K64" s="23">
        <f>IF('Burn Report'!E63=1,'Burn Report'!$C63,0)</f>
        <v>0</v>
      </c>
      <c r="L64" s="23" t="str">
        <f>IF('Burn Report'!F63=1,'Burn Report'!$C63,0)</f>
        <v>2</v>
      </c>
      <c r="M64" s="23">
        <f>IF('Burn Report'!G63=1,'Burn Report'!$C63,0)</f>
        <v>0</v>
      </c>
      <c r="N64" s="23">
        <f>IF('Burn Report'!H63=1,'Burn Report'!$C63,0)</f>
        <v>0</v>
      </c>
      <c r="O64" s="23">
        <f>IF('Burn Report'!I63=1,'Burn Report'!$C63,0)</f>
        <v>0</v>
      </c>
      <c r="P64" s="3"/>
      <c r="R64" s="110">
        <f>IF('Burn Report'!A63 = "","",'Burn Report'!A63)</f>
        <v>43207</v>
      </c>
      <c r="S64" s="3">
        <f>IF('Burn Report'!D63=1,100*'Burn Report'!$C63+S63,S63)</f>
        <v>1925</v>
      </c>
      <c r="T64" s="3">
        <f>IF('Burn Report'!E63=1,100*'Burn Report'!$C63+T63,T63)</f>
        <v>1450</v>
      </c>
      <c r="U64" s="3">
        <f>IF('Burn Report'!F63=1,100*'Burn Report'!$C63+U63,U63)</f>
        <v>650</v>
      </c>
      <c r="V64" s="3">
        <f>IF('Burn Report'!G63=1,100*'Burn Report'!$C63+V63,V63)</f>
        <v>1000</v>
      </c>
      <c r="W64" s="3">
        <f>IF('Burn Report'!H63=1,100*'Burn Report'!$C63+W63,W63)</f>
        <v>750</v>
      </c>
      <c r="X64" s="3">
        <f>IF('Burn Report'!I63=1,100*'Burn Report'!$C63+X63,X63)</f>
        <v>1975</v>
      </c>
      <c r="Y64" s="3">
        <f>IF(SUM('Task Metrics'!B64:G64)=0,Y63,SUM('Task Metrics'!B64:G64)+Y63)</f>
        <v>7750</v>
      </c>
      <c r="Z64" s="110">
        <f>IF('Burn Report'!A63 = "","",'Burn Report'!A63)</f>
        <v>43207</v>
      </c>
      <c r="AA64" s="23">
        <f>IF('Burn Report'!D63=1,'Burn Report'!$C63+AA63,AA63)</f>
        <v>19.25</v>
      </c>
      <c r="AB64" s="23">
        <f>IF('Burn Report'!E63=1,'Burn Report'!$C63+AB63,AB63)</f>
        <v>14.5</v>
      </c>
      <c r="AC64" s="23">
        <f>IF('Burn Report'!F63=1,'Burn Report'!$C63+AC63,AC63)</f>
        <v>6.5</v>
      </c>
      <c r="AD64" s="23">
        <f>IF('Burn Report'!G63=1,'Burn Report'!$C63+AD63,AD63)</f>
        <v>10</v>
      </c>
      <c r="AE64" s="23">
        <f>IF('Burn Report'!H63=1,'Burn Report'!$C63+AE63,AE63)</f>
        <v>7.5</v>
      </c>
      <c r="AF64" s="23">
        <f>IF('Burn Report'!I63=1,'Burn Report'!$C63+AF63,AF63)</f>
        <v>19.75</v>
      </c>
      <c r="AG64" s="3">
        <f t="shared" si="1"/>
        <v>77.5</v>
      </c>
    </row>
    <row r="65" spans="1:33" x14ac:dyDescent="0.25">
      <c r="A65" s="110">
        <f>IF('Burn Report'!A64 = "","",'Burn Report'!A64)</f>
        <v>43207</v>
      </c>
      <c r="B65" s="3">
        <f>IF('Burn Report'!D64=1,100*'Burn Report'!$C64,0)</f>
        <v>0</v>
      </c>
      <c r="C65" s="3">
        <f>IF('Burn Report'!E64=1,100*'Burn Report'!$C64,0)</f>
        <v>0</v>
      </c>
      <c r="D65" s="3">
        <f>IF('Burn Report'!F64=1,100*'Burn Report'!$C64,0)</f>
        <v>0</v>
      </c>
      <c r="E65" s="3">
        <f>IF('Burn Report'!G64=1,100*'Burn Report'!$C64,0)</f>
        <v>0</v>
      </c>
      <c r="F65" s="3">
        <f>IF('Burn Report'!H64=1,100*'Burn Report'!$C64,0)</f>
        <v>0</v>
      </c>
      <c r="G65" s="3">
        <f>IF('Burn Report'!I64=1,100*'Burn Report'!$C64,0)</f>
        <v>200</v>
      </c>
      <c r="H65" s="3"/>
      <c r="I65" s="110">
        <f>IF('Burn Report'!A64 = "","",'Burn Report'!A64)</f>
        <v>43207</v>
      </c>
      <c r="J65" s="23">
        <f>IF('Burn Report'!D64=1,'Burn Report'!$C64,0)</f>
        <v>0</v>
      </c>
      <c r="K65" s="23">
        <f>IF('Burn Report'!E64=1,'Burn Report'!$C64,0)</f>
        <v>0</v>
      </c>
      <c r="L65" s="23">
        <f>IF('Burn Report'!F64=1,'Burn Report'!$C64,0)</f>
        <v>0</v>
      </c>
      <c r="M65" s="23">
        <f>IF('Burn Report'!G64=1,'Burn Report'!$C64,0)</f>
        <v>0</v>
      </c>
      <c r="N65" s="23">
        <f>IF('Burn Report'!H64=1,'Burn Report'!$C64,0)</f>
        <v>0</v>
      </c>
      <c r="O65" s="23">
        <f>IF('Burn Report'!I64=1,'Burn Report'!$C64,0)</f>
        <v>2</v>
      </c>
      <c r="P65" s="3"/>
      <c r="R65" s="110">
        <f>IF('Burn Report'!A64 = "","",'Burn Report'!A64)</f>
        <v>43207</v>
      </c>
      <c r="S65" s="3">
        <f>IF('Burn Report'!D64=1,100*'Burn Report'!$C64+S64,S64)</f>
        <v>1925</v>
      </c>
      <c r="T65" s="3">
        <f>IF('Burn Report'!E64=1,100*'Burn Report'!$C64+T64,T64)</f>
        <v>1450</v>
      </c>
      <c r="U65" s="3">
        <f>IF('Burn Report'!F64=1,100*'Burn Report'!$C64+U64,U64)</f>
        <v>650</v>
      </c>
      <c r="V65" s="3">
        <f>IF('Burn Report'!G64=1,100*'Burn Report'!$C64+V64,V64)</f>
        <v>1000</v>
      </c>
      <c r="W65" s="3">
        <f>IF('Burn Report'!H64=1,100*'Burn Report'!$C64+W64,W64)</f>
        <v>750</v>
      </c>
      <c r="X65" s="3">
        <f>IF('Burn Report'!I64=1,100*'Burn Report'!$C64+X64,X64)</f>
        <v>2175</v>
      </c>
      <c r="Y65" s="3">
        <f>IF(SUM('Task Metrics'!B65:G65)=0,Y64,SUM('Task Metrics'!B65:G65)+Y64)</f>
        <v>7950</v>
      </c>
      <c r="Z65" s="110">
        <f>IF('Burn Report'!A64 = "","",'Burn Report'!A64)</f>
        <v>43207</v>
      </c>
      <c r="AA65" s="23">
        <f>IF('Burn Report'!D64=1,'Burn Report'!$C64+AA64,AA64)</f>
        <v>19.25</v>
      </c>
      <c r="AB65" s="23">
        <f>IF('Burn Report'!E64=1,'Burn Report'!$C64+AB64,AB64)</f>
        <v>14.5</v>
      </c>
      <c r="AC65" s="23">
        <f>IF('Burn Report'!F64=1,'Burn Report'!$C64+AC64,AC64)</f>
        <v>6.5</v>
      </c>
      <c r="AD65" s="23">
        <f>IF('Burn Report'!G64=1,'Burn Report'!$C64+AD64,AD64)</f>
        <v>10</v>
      </c>
      <c r="AE65" s="23">
        <f>IF('Burn Report'!H64=1,'Burn Report'!$C64+AE64,AE64)</f>
        <v>7.5</v>
      </c>
      <c r="AF65" s="23">
        <f>IF('Burn Report'!I64=1,'Burn Report'!$C64+AF64,AF64)</f>
        <v>21.75</v>
      </c>
      <c r="AG65" s="3">
        <f t="shared" si="1"/>
        <v>79.5</v>
      </c>
    </row>
    <row r="66" spans="1:33" x14ac:dyDescent="0.25">
      <c r="A66" s="110">
        <f>IF('Burn Report'!A65 = "","",'Burn Report'!A65)</f>
        <v>43208</v>
      </c>
      <c r="B66" s="3">
        <f>IF('Burn Report'!D65=1,100*'Burn Report'!$C65,0)</f>
        <v>0</v>
      </c>
      <c r="C66" s="3">
        <f>IF('Burn Report'!E65=1,100*'Burn Report'!$C65,0)</f>
        <v>0</v>
      </c>
      <c r="D66" s="3">
        <f>IF('Burn Report'!F65=1,100*'Burn Report'!$C65,0)</f>
        <v>0</v>
      </c>
      <c r="E66" s="3">
        <f>IF('Burn Report'!G65=1,100*'Burn Report'!$C65,0)</f>
        <v>0</v>
      </c>
      <c r="F66" s="3">
        <f>IF('Burn Report'!H65=1,100*'Burn Report'!$C65,0)</f>
        <v>0</v>
      </c>
      <c r="G66" s="3">
        <f>IF('Burn Report'!I65=1,100*'Burn Report'!$C65,0)</f>
        <v>100</v>
      </c>
      <c r="H66" s="3"/>
      <c r="I66" s="110">
        <f>IF('Burn Report'!A65 = "","",'Burn Report'!A65)</f>
        <v>43208</v>
      </c>
      <c r="J66" s="23">
        <f>IF('Burn Report'!D65=1,'Burn Report'!$C65,0)</f>
        <v>0</v>
      </c>
      <c r="K66" s="23">
        <f>IF('Burn Report'!E65=1,'Burn Report'!$C65,0)</f>
        <v>0</v>
      </c>
      <c r="L66" s="23">
        <f>IF('Burn Report'!F65=1,'Burn Report'!$C65,0)</f>
        <v>0</v>
      </c>
      <c r="M66" s="23">
        <f>IF('Burn Report'!G65=1,'Burn Report'!$C65,0)</f>
        <v>0</v>
      </c>
      <c r="N66" s="23">
        <f>IF('Burn Report'!H65=1,'Burn Report'!$C65,0)</f>
        <v>0</v>
      </c>
      <c r="O66" s="23">
        <f>IF('Burn Report'!I65=1,'Burn Report'!$C65,0)</f>
        <v>1</v>
      </c>
      <c r="P66" s="3"/>
      <c r="R66" s="110">
        <f>IF('Burn Report'!A65 = "","",'Burn Report'!A65)</f>
        <v>43208</v>
      </c>
      <c r="S66" s="3">
        <f>IF('Burn Report'!D65=1,100*'Burn Report'!$C65+S65,S65)</f>
        <v>1925</v>
      </c>
      <c r="T66" s="3">
        <f>IF('Burn Report'!E65=1,100*'Burn Report'!$C65+T65,T65)</f>
        <v>1450</v>
      </c>
      <c r="U66" s="3">
        <f>IF('Burn Report'!F65=1,100*'Burn Report'!$C65+U65,U65)</f>
        <v>650</v>
      </c>
      <c r="V66" s="3">
        <f>IF('Burn Report'!G65=1,100*'Burn Report'!$C65+V65,V65)</f>
        <v>1000</v>
      </c>
      <c r="W66" s="3">
        <f>IF('Burn Report'!H65=1,100*'Burn Report'!$C65+W65,W65)</f>
        <v>750</v>
      </c>
      <c r="X66" s="3">
        <f>IF('Burn Report'!I65=1,100*'Burn Report'!$C65+X65,X65)</f>
        <v>2275</v>
      </c>
      <c r="Y66" s="3">
        <f>IF(SUM('Task Metrics'!B66:G66)=0,Y65,SUM('Task Metrics'!B66:G66)+Y65)</f>
        <v>8050</v>
      </c>
      <c r="Z66" s="110">
        <f>IF('Burn Report'!A65 = "","",'Burn Report'!A65)</f>
        <v>43208</v>
      </c>
      <c r="AA66" s="23">
        <f>IF('Burn Report'!D65=1,'Burn Report'!$C65+AA65,AA65)</f>
        <v>19.25</v>
      </c>
      <c r="AB66" s="23">
        <f>IF('Burn Report'!E65=1,'Burn Report'!$C65+AB65,AB65)</f>
        <v>14.5</v>
      </c>
      <c r="AC66" s="23">
        <f>IF('Burn Report'!F65=1,'Burn Report'!$C65+AC65,AC65)</f>
        <v>6.5</v>
      </c>
      <c r="AD66" s="23">
        <f>IF('Burn Report'!G65=1,'Burn Report'!$C65+AD65,AD65)</f>
        <v>10</v>
      </c>
      <c r="AE66" s="23">
        <f>IF('Burn Report'!H65=1,'Burn Report'!$C65+AE65,AE65)</f>
        <v>7.5</v>
      </c>
      <c r="AF66" s="23">
        <f>IF('Burn Report'!I65=1,'Burn Report'!$C65+AF65,AF65)</f>
        <v>22.75</v>
      </c>
      <c r="AG66" s="3">
        <f t="shared" si="1"/>
        <v>80.5</v>
      </c>
    </row>
    <row r="67" spans="1:33" x14ac:dyDescent="0.25">
      <c r="A67" s="110">
        <f>IF('Burn Report'!A66 = "","",'Burn Report'!A66)</f>
        <v>43208</v>
      </c>
      <c r="B67" s="3">
        <f>IF('Burn Report'!D66=1,100*'Burn Report'!$C66,0)</f>
        <v>0</v>
      </c>
      <c r="C67" s="3">
        <f>IF('Burn Report'!E66=1,100*'Burn Report'!$C66,0)</f>
        <v>0</v>
      </c>
      <c r="D67" s="3">
        <f>IF('Burn Report'!F66=1,100*'Burn Report'!$C66,0)</f>
        <v>0</v>
      </c>
      <c r="E67" s="3">
        <f>IF('Burn Report'!G66=1,100*'Burn Report'!$C66,0)</f>
        <v>0</v>
      </c>
      <c r="F67" s="3">
        <f>IF('Burn Report'!H66=1,100*'Burn Report'!$C66,0)</f>
        <v>0</v>
      </c>
      <c r="G67" s="3">
        <f>IF('Burn Report'!I66=1,100*'Burn Report'!$C66,0)</f>
        <v>150</v>
      </c>
      <c r="H67" s="3"/>
      <c r="I67" s="110">
        <f>IF('Burn Report'!A66 = "","",'Burn Report'!A66)</f>
        <v>43208</v>
      </c>
      <c r="J67" s="23">
        <f>IF('Burn Report'!D66=1,'Burn Report'!$C66,0)</f>
        <v>0</v>
      </c>
      <c r="K67" s="23">
        <f>IF('Burn Report'!E66=1,'Burn Report'!$C66,0)</f>
        <v>0</v>
      </c>
      <c r="L67" s="23">
        <f>IF('Burn Report'!F66=1,'Burn Report'!$C66,0)</f>
        <v>0</v>
      </c>
      <c r="M67" s="23">
        <f>IF('Burn Report'!G66=1,'Burn Report'!$C66,0)</f>
        <v>0</v>
      </c>
      <c r="N67" s="23">
        <f>IF('Burn Report'!H66=1,'Burn Report'!$C66,0)</f>
        <v>0</v>
      </c>
      <c r="O67" s="23">
        <f>IF('Burn Report'!I66=1,'Burn Report'!$C66,0)</f>
        <v>1.5</v>
      </c>
      <c r="P67" s="6"/>
      <c r="R67" s="110">
        <f>IF('Burn Report'!A66 = "","",'Burn Report'!A66)</f>
        <v>43208</v>
      </c>
      <c r="S67" s="3">
        <f>IF('Burn Report'!D66=1,100*'Burn Report'!$C66+S66,S66)</f>
        <v>1925</v>
      </c>
      <c r="T67" s="3">
        <f>IF('Burn Report'!E66=1,100*'Burn Report'!$C66+T66,T66)</f>
        <v>1450</v>
      </c>
      <c r="U67" s="3">
        <f>IF('Burn Report'!F66=1,100*'Burn Report'!$C66+U66,U66)</f>
        <v>650</v>
      </c>
      <c r="V67" s="3">
        <f>IF('Burn Report'!G66=1,100*'Burn Report'!$C66+V66,V66)</f>
        <v>1000</v>
      </c>
      <c r="W67" s="3">
        <f>IF('Burn Report'!H66=1,100*'Burn Report'!$C66+W66,W66)</f>
        <v>750</v>
      </c>
      <c r="X67" s="3">
        <f>IF('Burn Report'!I66=1,100*'Burn Report'!$C66+X66,X66)</f>
        <v>2425</v>
      </c>
      <c r="Y67" s="3">
        <f>IF(SUM('Task Metrics'!B67:G67)=0,Y66,SUM('Task Metrics'!B67:G67)+Y66)</f>
        <v>8200</v>
      </c>
      <c r="Z67" s="110">
        <f>IF('Burn Report'!A66 = "","",'Burn Report'!A66)</f>
        <v>43208</v>
      </c>
      <c r="AA67" s="23">
        <f>IF('Burn Report'!D66=1,'Burn Report'!$C66+AA66,AA66)</f>
        <v>19.25</v>
      </c>
      <c r="AB67" s="23">
        <f>IF('Burn Report'!E66=1,'Burn Report'!$C66+AB66,AB66)</f>
        <v>14.5</v>
      </c>
      <c r="AC67" s="23">
        <f>IF('Burn Report'!F66=1,'Burn Report'!$C66+AC66,AC66)</f>
        <v>6.5</v>
      </c>
      <c r="AD67" s="23">
        <f>IF('Burn Report'!G66=1,'Burn Report'!$C66+AD66,AD66)</f>
        <v>10</v>
      </c>
      <c r="AE67" s="23">
        <f>IF('Burn Report'!H66=1,'Burn Report'!$C66+AE66,AE66)</f>
        <v>7.5</v>
      </c>
      <c r="AF67" s="23">
        <f>IF('Burn Report'!I66=1,'Burn Report'!$C66+AF66,AF66)</f>
        <v>24.25</v>
      </c>
      <c r="AG67" s="3">
        <f t="shared" si="1"/>
        <v>82</v>
      </c>
    </row>
    <row r="68" spans="1:33" x14ac:dyDescent="0.25">
      <c r="A68" s="110">
        <f>IF('Burn Report'!A67 = "","",'Burn Report'!A67)</f>
        <v>43208</v>
      </c>
      <c r="B68" s="3">
        <f>IF('Burn Report'!D67=1,100*'Burn Report'!$C67,0)</f>
        <v>0</v>
      </c>
      <c r="C68" s="3">
        <f>IF('Burn Report'!E67=1,100*'Burn Report'!$C67,0)</f>
        <v>0</v>
      </c>
      <c r="D68" s="3">
        <f>IF('Burn Report'!F67=1,100*'Burn Report'!$C67,0)</f>
        <v>0</v>
      </c>
      <c r="E68" s="3">
        <f>IF('Burn Report'!G67=1,100*'Burn Report'!$C67,0)</f>
        <v>0</v>
      </c>
      <c r="F68" s="3">
        <f>IF('Burn Report'!H67=1,100*'Burn Report'!$C67,0)</f>
        <v>0</v>
      </c>
      <c r="G68" s="3">
        <f>IF('Burn Report'!I67=1,100*'Burn Report'!$C67,0)</f>
        <v>25</v>
      </c>
      <c r="H68" s="3"/>
      <c r="I68" s="110">
        <f>IF('Burn Report'!A67 = "","",'Burn Report'!A67)</f>
        <v>43208</v>
      </c>
      <c r="J68" s="23">
        <f>IF('Burn Report'!D67=1,'Burn Report'!$C67,0)</f>
        <v>0</v>
      </c>
      <c r="K68" s="23">
        <f>IF('Burn Report'!E67=1,'Burn Report'!$C67,0)</f>
        <v>0</v>
      </c>
      <c r="L68" s="23">
        <f>IF('Burn Report'!F67=1,'Burn Report'!$C67,0)</f>
        <v>0</v>
      </c>
      <c r="M68" s="23">
        <f>IF('Burn Report'!G67=1,'Burn Report'!$C67,0)</f>
        <v>0</v>
      </c>
      <c r="N68" s="23">
        <f>IF('Burn Report'!H67=1,'Burn Report'!$C67,0)</f>
        <v>0</v>
      </c>
      <c r="O68" s="23">
        <f>IF('Burn Report'!I67=1,'Burn Report'!$C67,0)</f>
        <v>0.25</v>
      </c>
      <c r="P68" s="4"/>
      <c r="R68" s="110">
        <f>IF('Burn Report'!A67 = "","",'Burn Report'!A67)</f>
        <v>43208</v>
      </c>
      <c r="S68" s="3">
        <f>IF('Burn Report'!D67=1,100*'Burn Report'!$C67+S67,S67)</f>
        <v>1925</v>
      </c>
      <c r="T68" s="3">
        <f>IF('Burn Report'!E67=1,100*'Burn Report'!$C67+T67,T67)</f>
        <v>1450</v>
      </c>
      <c r="U68" s="3">
        <f>IF('Burn Report'!F67=1,100*'Burn Report'!$C67+U67,U67)</f>
        <v>650</v>
      </c>
      <c r="V68" s="3">
        <f>IF('Burn Report'!G67=1,100*'Burn Report'!$C67+V67,V67)</f>
        <v>1000</v>
      </c>
      <c r="W68" s="3">
        <f>IF('Burn Report'!H67=1,100*'Burn Report'!$C67+W67,W67)</f>
        <v>750</v>
      </c>
      <c r="X68" s="3">
        <f>IF('Burn Report'!I67=1,100*'Burn Report'!$C67+X67,X67)</f>
        <v>2450</v>
      </c>
      <c r="Y68" s="3">
        <f>IF(SUM('Task Metrics'!B68:G68)=0,Y67,SUM('Task Metrics'!B68:G68)+Y67)</f>
        <v>8225</v>
      </c>
      <c r="Z68" s="110">
        <f>IF('Burn Report'!A67 = "","",'Burn Report'!A67)</f>
        <v>43208</v>
      </c>
      <c r="AA68" s="23">
        <f>IF('Burn Report'!D67=1,'Burn Report'!$C67+AA67,AA67)</f>
        <v>19.25</v>
      </c>
      <c r="AB68" s="23">
        <f>IF('Burn Report'!E67=1,'Burn Report'!$C67+AB67,AB67)</f>
        <v>14.5</v>
      </c>
      <c r="AC68" s="23">
        <f>IF('Burn Report'!F67=1,'Burn Report'!$C67+AC67,AC67)</f>
        <v>6.5</v>
      </c>
      <c r="AD68" s="23">
        <f>IF('Burn Report'!G67=1,'Burn Report'!$C67+AD67,AD67)</f>
        <v>10</v>
      </c>
      <c r="AE68" s="23">
        <f>IF('Burn Report'!H67=1,'Burn Report'!$C67+AE67,AE67)</f>
        <v>7.5</v>
      </c>
      <c r="AF68" s="23">
        <f>IF('Burn Report'!I67=1,'Burn Report'!$C67+AF67,AF67)</f>
        <v>24.5</v>
      </c>
      <c r="AG68" s="3">
        <f t="shared" si="1"/>
        <v>82.25</v>
      </c>
    </row>
    <row r="69" spans="1:33" x14ac:dyDescent="0.25">
      <c r="A69" s="110">
        <f>IF('Burn Report'!A68 = "","",'Burn Report'!A68)</f>
        <v>43208</v>
      </c>
      <c r="B69" s="3">
        <f>IF('Burn Report'!D68=1,100*'Burn Report'!$C68,0)</f>
        <v>150</v>
      </c>
      <c r="C69" s="3">
        <f>IF('Burn Report'!E68=1,100*'Burn Report'!$C68,0)</f>
        <v>0</v>
      </c>
      <c r="D69" s="3">
        <f>IF('Burn Report'!F68=1,100*'Burn Report'!$C68,0)</f>
        <v>0</v>
      </c>
      <c r="E69" s="3">
        <f>IF('Burn Report'!G68=1,100*'Burn Report'!$C68,0)</f>
        <v>0</v>
      </c>
      <c r="F69" s="3">
        <f>IF('Burn Report'!H68=1,100*'Burn Report'!$C68,0)</f>
        <v>0</v>
      </c>
      <c r="G69" s="3">
        <f>IF('Burn Report'!I68=1,100*'Burn Report'!$C68,0)</f>
        <v>0</v>
      </c>
      <c r="H69" s="3"/>
      <c r="I69" s="110">
        <f>IF('Burn Report'!A68 = "","",'Burn Report'!A68)</f>
        <v>43208</v>
      </c>
      <c r="J69" s="23" t="str">
        <f>IF('Burn Report'!D68=1,'Burn Report'!$C68,0)</f>
        <v>1.5</v>
      </c>
      <c r="K69" s="23">
        <f>IF('Burn Report'!E68=1,'Burn Report'!$C68,0)</f>
        <v>0</v>
      </c>
      <c r="L69" s="23">
        <f>IF('Burn Report'!F68=1,'Burn Report'!$C68,0)</f>
        <v>0</v>
      </c>
      <c r="M69" s="23">
        <f>IF('Burn Report'!G68=1,'Burn Report'!$C68,0)</f>
        <v>0</v>
      </c>
      <c r="N69" s="23">
        <f>IF('Burn Report'!H68=1,'Burn Report'!$C68,0)</f>
        <v>0</v>
      </c>
      <c r="O69" s="23">
        <f>IF('Burn Report'!I68=1,'Burn Report'!$C68,0)</f>
        <v>0</v>
      </c>
      <c r="P69" s="3"/>
      <c r="R69" s="110">
        <f>IF('Burn Report'!A68 = "","",'Burn Report'!A68)</f>
        <v>43208</v>
      </c>
      <c r="S69" s="3">
        <f>IF('Burn Report'!D68=1,100*'Burn Report'!$C68+S68,S68)</f>
        <v>2075</v>
      </c>
      <c r="T69" s="3">
        <f>IF('Burn Report'!E68=1,100*'Burn Report'!$C68+T68,T68)</f>
        <v>1450</v>
      </c>
      <c r="U69" s="3">
        <f>IF('Burn Report'!F68=1,100*'Burn Report'!$C68+U68,U68)</f>
        <v>650</v>
      </c>
      <c r="V69" s="3">
        <f>IF('Burn Report'!G68=1,100*'Burn Report'!$C68+V68,V68)</f>
        <v>1000</v>
      </c>
      <c r="W69" s="3">
        <f>IF('Burn Report'!H68=1,100*'Burn Report'!$C68+W68,W68)</f>
        <v>750</v>
      </c>
      <c r="X69" s="3">
        <f>IF('Burn Report'!I68=1,100*'Burn Report'!$C68+X68,X68)</f>
        <v>2450</v>
      </c>
      <c r="Y69" s="3">
        <f>IF(SUM('Task Metrics'!B69:G69)=0,Y68,SUM('Task Metrics'!B69:G69)+Y68)</f>
        <v>8375</v>
      </c>
      <c r="Z69" s="110">
        <f>IF('Burn Report'!A68 = "","",'Burn Report'!A68)</f>
        <v>43208</v>
      </c>
      <c r="AA69" s="23">
        <f>IF('Burn Report'!D68=1,'Burn Report'!$C68+AA68,AA68)</f>
        <v>20.75</v>
      </c>
      <c r="AB69" s="23">
        <f>IF('Burn Report'!E68=1,'Burn Report'!$C68+AB68,AB68)</f>
        <v>14.5</v>
      </c>
      <c r="AC69" s="23">
        <f>IF('Burn Report'!F68=1,'Burn Report'!$C68+AC68,AC68)</f>
        <v>6.5</v>
      </c>
      <c r="AD69" s="23">
        <f>IF('Burn Report'!G68=1,'Burn Report'!$C68+AD68,AD68)</f>
        <v>10</v>
      </c>
      <c r="AE69" s="23">
        <f>IF('Burn Report'!H68=1,'Burn Report'!$C68+AE68,AE68)</f>
        <v>7.5</v>
      </c>
      <c r="AF69" s="23">
        <f>IF('Burn Report'!I68=1,'Burn Report'!$C68+AF68,AF68)</f>
        <v>24.5</v>
      </c>
      <c r="AG69" s="3">
        <f t="shared" ref="AG69:AG82" si="2">Y69*0.01</f>
        <v>83.75</v>
      </c>
    </row>
    <row r="70" spans="1:33" x14ac:dyDescent="0.25">
      <c r="A70" s="110" t="str">
        <f>IF('Burn Report'!A69 = "","",'Burn Report'!A69)</f>
        <v/>
      </c>
      <c r="B70" s="3">
        <f>IF('Burn Report'!D69=1,100*'Burn Report'!$C69,0)</f>
        <v>0</v>
      </c>
      <c r="C70" s="3">
        <f>IF('Burn Report'!E69=1,100*'Burn Report'!$C69,0)</f>
        <v>0</v>
      </c>
      <c r="D70" s="3">
        <f>IF('Burn Report'!F69=1,100*'Burn Report'!$C69,0)</f>
        <v>0</v>
      </c>
      <c r="E70" s="3">
        <f>IF('Burn Report'!G69=1,100*'Burn Report'!$C69,0)</f>
        <v>0</v>
      </c>
      <c r="F70" s="3">
        <f>IF('Burn Report'!H69=1,100*'Burn Report'!$C69,0)</f>
        <v>0</v>
      </c>
      <c r="G70" s="3">
        <f>IF('Burn Report'!I69=1,100*'Burn Report'!$C69,0)</f>
        <v>0</v>
      </c>
      <c r="H70" s="3"/>
      <c r="I70" s="110" t="str">
        <f>IF('Burn Report'!A69 = "","",'Burn Report'!A69)</f>
        <v/>
      </c>
      <c r="J70" s="23">
        <f>IF('Burn Report'!D69=1,'Burn Report'!$C69,0)</f>
        <v>0</v>
      </c>
      <c r="K70" s="23">
        <f>IF('Burn Report'!E69=1,'Burn Report'!$C69,0)</f>
        <v>0</v>
      </c>
      <c r="L70" s="23">
        <f>IF('Burn Report'!F69=1,'Burn Report'!$C69,0)</f>
        <v>0</v>
      </c>
      <c r="M70" s="23">
        <f>IF('Burn Report'!G69=1,'Burn Report'!$C69,0)</f>
        <v>0</v>
      </c>
      <c r="N70" s="23">
        <f>IF('Burn Report'!H69=1,'Burn Report'!$C69,0)</f>
        <v>0</v>
      </c>
      <c r="O70" s="23">
        <f>IF('Burn Report'!I69=1,'Burn Report'!$C69,0)</f>
        <v>0</v>
      </c>
      <c r="P70" s="3"/>
      <c r="R70" s="110" t="str">
        <f>IF('Burn Report'!A69 = "","",'Burn Report'!A69)</f>
        <v/>
      </c>
      <c r="S70" s="3">
        <f>IF('Burn Report'!D69=1,100*'Burn Report'!$C69+S69,S69)</f>
        <v>2075</v>
      </c>
      <c r="T70" s="3">
        <f>IF('Burn Report'!E69=1,100*'Burn Report'!$C69+T69,T69)</f>
        <v>1450</v>
      </c>
      <c r="U70" s="3">
        <f>IF('Burn Report'!F69=1,100*'Burn Report'!$C69+U69,U69)</f>
        <v>650</v>
      </c>
      <c r="V70" s="3">
        <f>IF('Burn Report'!G69=1,100*'Burn Report'!$C69+V69,V69)</f>
        <v>1000</v>
      </c>
      <c r="W70" s="3">
        <f>IF('Burn Report'!H69=1,100*'Burn Report'!$C69+W69,W69)</f>
        <v>750</v>
      </c>
      <c r="X70" s="3">
        <f>IF('Burn Report'!I69=1,100*'Burn Report'!$C69+X69,X69)</f>
        <v>2450</v>
      </c>
      <c r="Y70" s="3">
        <f>IF(SUM('Task Metrics'!B70:G70)=0,Y69,SUM('Task Metrics'!B70:G70)+Y69)</f>
        <v>8375</v>
      </c>
      <c r="Z70" s="110" t="str">
        <f>IF('Burn Report'!A69 = "","",'Burn Report'!A69)</f>
        <v/>
      </c>
      <c r="AA70" s="23">
        <f>IF('Burn Report'!D69=1,'Burn Report'!$C69+AA69,AA69)</f>
        <v>20.75</v>
      </c>
      <c r="AB70" s="23">
        <f>IF('Burn Report'!E69=1,'Burn Report'!$C69+AB69,AB69)</f>
        <v>14.5</v>
      </c>
      <c r="AC70" s="23">
        <f>IF('Burn Report'!F69=1,'Burn Report'!$C69+AC69,AC69)</f>
        <v>6.5</v>
      </c>
      <c r="AD70" s="23">
        <f>IF('Burn Report'!G69=1,'Burn Report'!$C69+AD69,AD69)</f>
        <v>10</v>
      </c>
      <c r="AE70" s="23">
        <f>IF('Burn Report'!H69=1,'Burn Report'!$C69+AE69,AE69)</f>
        <v>7.5</v>
      </c>
      <c r="AF70" s="23">
        <f>IF('Burn Report'!I69=1,'Burn Report'!$C69+AF69,AF69)</f>
        <v>24.5</v>
      </c>
      <c r="AG70" s="3">
        <f t="shared" si="2"/>
        <v>83.75</v>
      </c>
    </row>
    <row r="71" spans="1:33" x14ac:dyDescent="0.25">
      <c r="A71" s="110" t="str">
        <f>IF('Burn Report'!A70 = "","",'Burn Report'!A70)</f>
        <v/>
      </c>
      <c r="B71" s="3">
        <f>IF('Burn Report'!D70=1,100*'Burn Report'!$C70,0)</f>
        <v>0</v>
      </c>
      <c r="C71" s="3">
        <f>IF('Burn Report'!E70=1,100*'Burn Report'!$C70,0)</f>
        <v>0</v>
      </c>
      <c r="D71" s="3">
        <f>IF('Burn Report'!F70=1,100*'Burn Report'!$C70,0)</f>
        <v>0</v>
      </c>
      <c r="E71" s="3">
        <f>IF('Burn Report'!G70=1,100*'Burn Report'!$C70,0)</f>
        <v>0</v>
      </c>
      <c r="F71" s="3">
        <f>IF('Burn Report'!H70=1,100*'Burn Report'!$C70,0)</f>
        <v>0</v>
      </c>
      <c r="G71" s="3">
        <f>IF('Burn Report'!I70=1,100*'Burn Report'!$C70,0)</f>
        <v>0</v>
      </c>
      <c r="H71" s="3"/>
      <c r="I71" s="110" t="str">
        <f>IF('Burn Report'!A70 = "","",'Burn Report'!A70)</f>
        <v/>
      </c>
      <c r="J71" s="23">
        <f>IF('Burn Report'!D70=1,'Burn Report'!$C70,0)</f>
        <v>0</v>
      </c>
      <c r="K71" s="23">
        <f>IF('Burn Report'!E70=1,'Burn Report'!$C70,0)</f>
        <v>0</v>
      </c>
      <c r="L71" s="23">
        <f>IF('Burn Report'!F70=1,'Burn Report'!$C70,0)</f>
        <v>0</v>
      </c>
      <c r="M71" s="23">
        <f>IF('Burn Report'!G70=1,'Burn Report'!$C70,0)</f>
        <v>0</v>
      </c>
      <c r="N71" s="23">
        <f>IF('Burn Report'!H70=1,'Burn Report'!$C70,0)</f>
        <v>0</v>
      </c>
      <c r="O71" s="23">
        <f>IF('Burn Report'!I70=1,'Burn Report'!$C70,0)</f>
        <v>0</v>
      </c>
      <c r="P71" s="3"/>
      <c r="R71" s="110" t="str">
        <f>IF('Burn Report'!A70 = "","",'Burn Report'!A70)</f>
        <v/>
      </c>
      <c r="S71" s="3">
        <f>IF('Burn Report'!D70=1,100*'Burn Report'!$C70+S70,S70)</f>
        <v>2075</v>
      </c>
      <c r="T71" s="3">
        <f>IF('Burn Report'!E70=1,100*'Burn Report'!$C70+T70,T70)</f>
        <v>1450</v>
      </c>
      <c r="U71" s="3">
        <f>IF('Burn Report'!F70=1,100*'Burn Report'!$C70+U70,U70)</f>
        <v>650</v>
      </c>
      <c r="V71" s="3">
        <f>IF('Burn Report'!G70=1,100*'Burn Report'!$C70+V70,V70)</f>
        <v>1000</v>
      </c>
      <c r="W71" s="3">
        <f>IF('Burn Report'!H70=1,100*'Burn Report'!$C70+W70,W70)</f>
        <v>750</v>
      </c>
      <c r="X71" s="3">
        <f>IF('Burn Report'!I70=1,100*'Burn Report'!$C70+X70,X70)</f>
        <v>2450</v>
      </c>
      <c r="Y71" s="3">
        <f>IF(SUM('Task Metrics'!B71:G71)=0,Y70,SUM('Task Metrics'!B71:G71)+Y70)</f>
        <v>8375</v>
      </c>
      <c r="Z71" s="110" t="str">
        <f>IF('Burn Report'!A70 = "","",'Burn Report'!A70)</f>
        <v/>
      </c>
      <c r="AA71" s="23">
        <f>IF('Burn Report'!D70=1,'Burn Report'!$C70+AA70,AA70)</f>
        <v>20.75</v>
      </c>
      <c r="AB71" s="23">
        <f>IF('Burn Report'!E70=1,'Burn Report'!$C70+AB70,AB70)</f>
        <v>14.5</v>
      </c>
      <c r="AC71" s="23">
        <f>IF('Burn Report'!F70=1,'Burn Report'!$C70+AC70,AC70)</f>
        <v>6.5</v>
      </c>
      <c r="AD71" s="23">
        <f>IF('Burn Report'!G70=1,'Burn Report'!$C70+AD70,AD70)</f>
        <v>10</v>
      </c>
      <c r="AE71" s="23">
        <f>IF('Burn Report'!H70=1,'Burn Report'!$C70+AE70,AE70)</f>
        <v>7.5</v>
      </c>
      <c r="AF71" s="23">
        <f>IF('Burn Report'!I70=1,'Burn Report'!$C70+AF70,AF70)</f>
        <v>24.5</v>
      </c>
      <c r="AG71" s="3">
        <f t="shared" si="2"/>
        <v>83.75</v>
      </c>
    </row>
    <row r="72" spans="1:33" x14ac:dyDescent="0.25">
      <c r="A72" s="110" t="str">
        <f>IF('Burn Report'!A71 = "","",'Burn Report'!A71)</f>
        <v/>
      </c>
      <c r="B72" s="3">
        <f>IF('Burn Report'!D71=1,100*'Burn Report'!$C71,0)</f>
        <v>0</v>
      </c>
      <c r="C72" s="3">
        <f>IF('Burn Report'!E71=1,100*'Burn Report'!$C71,0)</f>
        <v>0</v>
      </c>
      <c r="D72" s="3">
        <f>IF('Burn Report'!F71=1,100*'Burn Report'!$C71,0)</f>
        <v>0</v>
      </c>
      <c r="E72" s="3">
        <f>IF('Burn Report'!G71=1,100*'Burn Report'!$C71,0)</f>
        <v>0</v>
      </c>
      <c r="F72" s="3">
        <f>IF('Burn Report'!H71=1,100*'Burn Report'!$C71,0)</f>
        <v>0</v>
      </c>
      <c r="G72" s="3">
        <f>IF('Burn Report'!I71=1,100*'Burn Report'!$C71,0)</f>
        <v>0</v>
      </c>
      <c r="H72" s="3"/>
      <c r="I72" s="110" t="str">
        <f>IF('Burn Report'!A71 = "","",'Burn Report'!A71)</f>
        <v/>
      </c>
      <c r="J72" s="23">
        <f>IF('Burn Report'!D71=1,'Burn Report'!$C71,0)</f>
        <v>0</v>
      </c>
      <c r="K72" s="23">
        <f>IF('Burn Report'!E71=1,'Burn Report'!$C71,0)</f>
        <v>0</v>
      </c>
      <c r="L72" s="23">
        <f>IF('Burn Report'!F71=1,'Burn Report'!$C71,0)</f>
        <v>0</v>
      </c>
      <c r="M72" s="23">
        <f>IF('Burn Report'!G71=1,'Burn Report'!$C71,0)</f>
        <v>0</v>
      </c>
      <c r="N72" s="23">
        <f>IF('Burn Report'!H71=1,'Burn Report'!$C71,0)</f>
        <v>0</v>
      </c>
      <c r="O72" s="23">
        <f>IF('Burn Report'!I71=1,'Burn Report'!$C71,0)</f>
        <v>0</v>
      </c>
      <c r="P72" s="3"/>
      <c r="R72" s="110" t="str">
        <f>IF('Burn Report'!A71 = "","",'Burn Report'!A71)</f>
        <v/>
      </c>
      <c r="S72" s="3">
        <f>IF('Burn Report'!D71=1,100*'Burn Report'!$C71+S71,S71)</f>
        <v>2075</v>
      </c>
      <c r="T72" s="3">
        <f>IF('Burn Report'!E71=1,100*'Burn Report'!$C71+T71,T71)</f>
        <v>1450</v>
      </c>
      <c r="U72" s="3">
        <f>IF('Burn Report'!F71=1,100*'Burn Report'!$C71+U71,U71)</f>
        <v>650</v>
      </c>
      <c r="V72" s="3">
        <f>IF('Burn Report'!G71=1,100*'Burn Report'!$C71+V71,V71)</f>
        <v>1000</v>
      </c>
      <c r="W72" s="3">
        <f>IF('Burn Report'!H71=1,100*'Burn Report'!$C71+W71,W71)</f>
        <v>750</v>
      </c>
      <c r="X72" s="3">
        <f>IF('Burn Report'!I71=1,100*'Burn Report'!$C71+X71,X71)</f>
        <v>2450</v>
      </c>
      <c r="Y72" s="3">
        <f>IF(SUM('Task Metrics'!B72:G72)=0,Y71,SUM('Task Metrics'!B72:G72)+Y71)</f>
        <v>8375</v>
      </c>
      <c r="Z72" s="110" t="str">
        <f>IF('Burn Report'!A71 = "","",'Burn Report'!A71)</f>
        <v/>
      </c>
      <c r="AA72" s="23">
        <f>IF('Burn Report'!D71=1,'Burn Report'!$C71+AA71,AA71)</f>
        <v>20.75</v>
      </c>
      <c r="AB72" s="23">
        <f>IF('Burn Report'!E71=1,'Burn Report'!$C71+AB71,AB71)</f>
        <v>14.5</v>
      </c>
      <c r="AC72" s="23">
        <f>IF('Burn Report'!F71=1,'Burn Report'!$C71+AC71,AC71)</f>
        <v>6.5</v>
      </c>
      <c r="AD72" s="23">
        <f>IF('Burn Report'!G71=1,'Burn Report'!$C71+AD71,AD71)</f>
        <v>10</v>
      </c>
      <c r="AE72" s="23">
        <f>IF('Burn Report'!H71=1,'Burn Report'!$C71+AE71,AE71)</f>
        <v>7.5</v>
      </c>
      <c r="AF72" s="23">
        <f>IF('Burn Report'!I71=1,'Burn Report'!$C71+AF71,AF71)</f>
        <v>24.5</v>
      </c>
      <c r="AG72" s="3">
        <f t="shared" si="2"/>
        <v>83.75</v>
      </c>
    </row>
    <row r="73" spans="1:33" x14ac:dyDescent="0.25">
      <c r="A73" s="110" t="str">
        <f>IF('Burn Report'!A72 = "","",'Burn Report'!A72)</f>
        <v/>
      </c>
      <c r="B73" s="3">
        <f>IF('Burn Report'!D72=1,100*'Burn Report'!$C72,0)</f>
        <v>0</v>
      </c>
      <c r="C73" s="3">
        <f>IF('Burn Report'!E72=1,100*'Burn Report'!$C72,0)</f>
        <v>0</v>
      </c>
      <c r="D73" s="3">
        <f>IF('Burn Report'!F72=1,100*'Burn Report'!$C72,0)</f>
        <v>0</v>
      </c>
      <c r="E73" s="3">
        <f>IF('Burn Report'!G72=1,100*'Burn Report'!$C72,0)</f>
        <v>0</v>
      </c>
      <c r="F73" s="3">
        <f>IF('Burn Report'!H72=1,100*'Burn Report'!$C72,0)</f>
        <v>0</v>
      </c>
      <c r="G73" s="3">
        <f>IF('Burn Report'!I72=1,100*'Burn Report'!$C72,0)</f>
        <v>0</v>
      </c>
      <c r="H73" s="3"/>
      <c r="I73" s="110" t="str">
        <f>IF('Burn Report'!A72 = "","",'Burn Report'!A72)</f>
        <v/>
      </c>
      <c r="J73" s="23">
        <f>IF('Burn Report'!D72=1,'Burn Report'!$C72,0)</f>
        <v>0</v>
      </c>
      <c r="K73" s="23">
        <f>IF('Burn Report'!E72=1,'Burn Report'!$C72,0)</f>
        <v>0</v>
      </c>
      <c r="L73" s="23">
        <f>IF('Burn Report'!F72=1,'Burn Report'!$C72,0)</f>
        <v>0</v>
      </c>
      <c r="M73" s="23">
        <f>IF('Burn Report'!G72=1,'Burn Report'!$C72,0)</f>
        <v>0</v>
      </c>
      <c r="N73" s="23">
        <f>IF('Burn Report'!H72=1,'Burn Report'!$C72,0)</f>
        <v>0</v>
      </c>
      <c r="O73" s="23">
        <f>IF('Burn Report'!I72=1,'Burn Report'!$C72,0)</f>
        <v>0</v>
      </c>
      <c r="P73" s="3"/>
      <c r="R73" s="110" t="str">
        <f>IF('Burn Report'!A72 = "","",'Burn Report'!A72)</f>
        <v/>
      </c>
      <c r="S73" s="3">
        <f>IF('Burn Report'!D72=1,100*'Burn Report'!$C72+S72,S72)</f>
        <v>2075</v>
      </c>
      <c r="T73" s="3">
        <f>IF('Burn Report'!E72=1,100*'Burn Report'!$C72+T72,T72)</f>
        <v>1450</v>
      </c>
      <c r="U73" s="3">
        <f>IF('Burn Report'!F72=1,100*'Burn Report'!$C72+U72,U72)</f>
        <v>650</v>
      </c>
      <c r="V73" s="3">
        <f>IF('Burn Report'!G72=1,100*'Burn Report'!$C72+V72,V72)</f>
        <v>1000</v>
      </c>
      <c r="W73" s="3">
        <f>IF('Burn Report'!H72=1,100*'Burn Report'!$C72+W72,W72)</f>
        <v>750</v>
      </c>
      <c r="X73" s="3">
        <f>IF('Burn Report'!I72=1,100*'Burn Report'!$C72+X72,X72)</f>
        <v>2450</v>
      </c>
      <c r="Y73" s="3">
        <f>IF(SUM('Task Metrics'!B73:G73)=0,Y72,SUM('Task Metrics'!B73:G73)+Y72)</f>
        <v>8375</v>
      </c>
      <c r="Z73" s="110" t="str">
        <f>IF('Burn Report'!A72 = "","",'Burn Report'!A72)</f>
        <v/>
      </c>
      <c r="AA73" s="23">
        <f>IF('Burn Report'!D72=1,'Burn Report'!$C72+AA72,AA72)</f>
        <v>20.75</v>
      </c>
      <c r="AB73" s="23">
        <f>IF('Burn Report'!E72=1,'Burn Report'!$C72+AB72,AB72)</f>
        <v>14.5</v>
      </c>
      <c r="AC73" s="23">
        <f>IF('Burn Report'!F72=1,'Burn Report'!$C72+AC72,AC72)</f>
        <v>6.5</v>
      </c>
      <c r="AD73" s="23">
        <f>IF('Burn Report'!G72=1,'Burn Report'!$C72+AD72,AD72)</f>
        <v>10</v>
      </c>
      <c r="AE73" s="23">
        <f>IF('Burn Report'!H72=1,'Burn Report'!$C72+AE72,AE72)</f>
        <v>7.5</v>
      </c>
      <c r="AF73" s="23">
        <f>IF('Burn Report'!I72=1,'Burn Report'!$C72+AF72,AF72)</f>
        <v>24.5</v>
      </c>
      <c r="AG73" s="3">
        <f t="shared" si="2"/>
        <v>83.75</v>
      </c>
    </row>
    <row r="74" spans="1:33" x14ac:dyDescent="0.25">
      <c r="A74" s="110" t="str">
        <f>IF('Burn Report'!A73 = "","",'Burn Report'!A73)</f>
        <v/>
      </c>
      <c r="B74" s="3">
        <f>IF('Burn Report'!D73=1,100*'Burn Report'!$C73,0)</f>
        <v>0</v>
      </c>
      <c r="C74" s="3">
        <f>IF('Burn Report'!E73=1,100*'Burn Report'!$C73,0)</f>
        <v>0</v>
      </c>
      <c r="D74" s="3">
        <f>IF('Burn Report'!F73=1,100*'Burn Report'!$C73,0)</f>
        <v>0</v>
      </c>
      <c r="E74" s="3">
        <f>IF('Burn Report'!G73=1,100*'Burn Report'!$C73,0)</f>
        <v>0</v>
      </c>
      <c r="F74" s="3">
        <f>IF('Burn Report'!H73=1,100*'Burn Report'!$C73,0)</f>
        <v>0</v>
      </c>
      <c r="G74" s="3">
        <f>IF('Burn Report'!I73=1,100*'Burn Report'!$C73,0)</f>
        <v>0</v>
      </c>
      <c r="H74" s="3"/>
      <c r="I74" s="110" t="str">
        <f>IF('Burn Report'!A73 = "","",'Burn Report'!A73)</f>
        <v/>
      </c>
      <c r="J74" s="23">
        <f>IF('Burn Report'!D73=1,'Burn Report'!$C73,0)</f>
        <v>0</v>
      </c>
      <c r="K74" s="23">
        <f>IF('Burn Report'!E73=1,'Burn Report'!$C73,0)</f>
        <v>0</v>
      </c>
      <c r="L74" s="23">
        <f>IF('Burn Report'!F73=1,'Burn Report'!$C73,0)</f>
        <v>0</v>
      </c>
      <c r="M74" s="23">
        <f>IF('Burn Report'!G73=1,'Burn Report'!$C73,0)</f>
        <v>0</v>
      </c>
      <c r="N74" s="23">
        <f>IF('Burn Report'!H73=1,'Burn Report'!$C73,0)</f>
        <v>0</v>
      </c>
      <c r="O74" s="23">
        <f>IF('Burn Report'!I73=1,'Burn Report'!$C73,0)</f>
        <v>0</v>
      </c>
      <c r="P74" s="3"/>
      <c r="R74" s="110" t="str">
        <f>IF('Burn Report'!A73 = "","",'Burn Report'!A73)</f>
        <v/>
      </c>
      <c r="S74" s="3">
        <f>IF('Burn Report'!D73=1,100*'Burn Report'!$C73+S73,S73)</f>
        <v>2075</v>
      </c>
      <c r="T74" s="3">
        <f>IF('Burn Report'!E73=1,100*'Burn Report'!$C73+T73,T73)</f>
        <v>1450</v>
      </c>
      <c r="U74" s="3">
        <f>IF('Burn Report'!F73=1,100*'Burn Report'!$C73+U73,U73)</f>
        <v>650</v>
      </c>
      <c r="V74" s="3">
        <f>IF('Burn Report'!G73=1,100*'Burn Report'!$C73+V73,V73)</f>
        <v>1000</v>
      </c>
      <c r="W74" s="3">
        <f>IF('Burn Report'!H73=1,100*'Burn Report'!$C73+W73,W73)</f>
        <v>750</v>
      </c>
      <c r="X74" s="3">
        <f>IF('Burn Report'!I73=1,100*'Burn Report'!$C73+X73,X73)</f>
        <v>2450</v>
      </c>
      <c r="Y74" s="3">
        <f>IF(SUM('Task Metrics'!B74:G74)=0,Y73,SUM('Task Metrics'!B74:G74)+Y73)</f>
        <v>8375</v>
      </c>
      <c r="Z74" s="110" t="str">
        <f>IF('Burn Report'!A73 = "","",'Burn Report'!A73)</f>
        <v/>
      </c>
      <c r="AA74" s="23">
        <f>IF('Burn Report'!D73=1,'Burn Report'!$C73+AA73,AA73)</f>
        <v>20.75</v>
      </c>
      <c r="AB74" s="23">
        <f>IF('Burn Report'!E73=1,'Burn Report'!$C73+AB73,AB73)</f>
        <v>14.5</v>
      </c>
      <c r="AC74" s="23">
        <f>IF('Burn Report'!F73=1,'Burn Report'!$C73+AC73,AC73)</f>
        <v>6.5</v>
      </c>
      <c r="AD74" s="23">
        <f>IF('Burn Report'!G73=1,'Burn Report'!$C73+AD73,AD73)</f>
        <v>10</v>
      </c>
      <c r="AE74" s="23">
        <f>IF('Burn Report'!H73=1,'Burn Report'!$C73+AE73,AE73)</f>
        <v>7.5</v>
      </c>
      <c r="AF74" s="23">
        <f>IF('Burn Report'!I73=1,'Burn Report'!$C73+AF73,AF73)</f>
        <v>24.5</v>
      </c>
      <c r="AG74" s="3">
        <f t="shared" si="2"/>
        <v>83.75</v>
      </c>
    </row>
    <row r="75" spans="1:33" x14ac:dyDescent="0.25">
      <c r="A75" s="110" t="str">
        <f>IF('Burn Report'!A74 = "","",'Burn Report'!A74)</f>
        <v/>
      </c>
      <c r="B75" s="3">
        <f>IF('Burn Report'!D74=1,100*'Burn Report'!$C74,0)</f>
        <v>0</v>
      </c>
      <c r="C75" s="3">
        <f>IF('Burn Report'!E74=1,100*'Burn Report'!$C74,0)</f>
        <v>0</v>
      </c>
      <c r="D75" s="3">
        <f>IF('Burn Report'!F74=1,100*'Burn Report'!$C74,0)</f>
        <v>0</v>
      </c>
      <c r="E75" s="3">
        <f>IF('Burn Report'!G74=1,100*'Burn Report'!$C74,0)</f>
        <v>0</v>
      </c>
      <c r="F75" s="3">
        <f>IF('Burn Report'!H74=1,100*'Burn Report'!$C74,0)</f>
        <v>0</v>
      </c>
      <c r="G75" s="3">
        <f>IF('Burn Report'!I74=1,100*'Burn Report'!$C74,0)</f>
        <v>0</v>
      </c>
      <c r="H75" s="3"/>
      <c r="I75" s="110" t="str">
        <f>IF('Burn Report'!A74 = "","",'Burn Report'!A74)</f>
        <v/>
      </c>
      <c r="J75" s="23">
        <f>IF('Burn Report'!D74=1,'Burn Report'!$C74,0)</f>
        <v>0</v>
      </c>
      <c r="K75" s="23">
        <f>IF('Burn Report'!E74=1,'Burn Report'!$C74,0)</f>
        <v>0</v>
      </c>
      <c r="L75" s="23">
        <f>IF('Burn Report'!F74=1,'Burn Report'!$C74,0)</f>
        <v>0</v>
      </c>
      <c r="M75" s="23">
        <f>IF('Burn Report'!G74=1,'Burn Report'!$C74,0)</f>
        <v>0</v>
      </c>
      <c r="N75" s="23">
        <f>IF('Burn Report'!H74=1,'Burn Report'!$C74,0)</f>
        <v>0</v>
      </c>
      <c r="O75" s="23">
        <f>IF('Burn Report'!I74=1,'Burn Report'!$C74,0)</f>
        <v>0</v>
      </c>
      <c r="P75" s="3"/>
      <c r="R75" s="110" t="str">
        <f>IF('Burn Report'!A74 = "","",'Burn Report'!A74)</f>
        <v/>
      </c>
      <c r="S75" s="3">
        <f>IF('Burn Report'!D74=1,100*'Burn Report'!$C74+S74,S74)</f>
        <v>2075</v>
      </c>
      <c r="T75" s="3">
        <f>IF('Burn Report'!E74=1,100*'Burn Report'!$C74+T74,T74)</f>
        <v>1450</v>
      </c>
      <c r="U75" s="3">
        <f>IF('Burn Report'!F74=1,100*'Burn Report'!$C74+U74,U74)</f>
        <v>650</v>
      </c>
      <c r="V75" s="3">
        <f>IF('Burn Report'!G74=1,100*'Burn Report'!$C74+V74,V74)</f>
        <v>1000</v>
      </c>
      <c r="W75" s="3">
        <f>IF('Burn Report'!H74=1,100*'Burn Report'!$C74+W74,W74)</f>
        <v>750</v>
      </c>
      <c r="X75" s="3">
        <f>IF('Burn Report'!I74=1,100*'Burn Report'!$C74+X74,X74)</f>
        <v>2450</v>
      </c>
      <c r="Y75" s="3">
        <f>IF(SUM('Task Metrics'!B75:G75)=0,Y74,SUM('Task Metrics'!B75:G75)+Y74)</f>
        <v>8375</v>
      </c>
      <c r="Z75" s="110" t="str">
        <f>IF('Burn Report'!A74 = "","",'Burn Report'!A74)</f>
        <v/>
      </c>
      <c r="AA75" s="23">
        <f>IF('Burn Report'!D74=1,'Burn Report'!$C74+AA74,AA74)</f>
        <v>20.75</v>
      </c>
      <c r="AB75" s="23">
        <f>IF('Burn Report'!E74=1,'Burn Report'!$C74+AB74,AB74)</f>
        <v>14.5</v>
      </c>
      <c r="AC75" s="23">
        <f>IF('Burn Report'!F74=1,'Burn Report'!$C74+AC74,AC74)</f>
        <v>6.5</v>
      </c>
      <c r="AD75" s="23">
        <f>IF('Burn Report'!G74=1,'Burn Report'!$C74+AD74,AD74)</f>
        <v>10</v>
      </c>
      <c r="AE75" s="23">
        <f>IF('Burn Report'!H74=1,'Burn Report'!$C74+AE74,AE74)</f>
        <v>7.5</v>
      </c>
      <c r="AF75" s="23">
        <f>IF('Burn Report'!I74=1,'Burn Report'!$C74+AF74,AF74)</f>
        <v>24.5</v>
      </c>
      <c r="AG75" s="3">
        <f t="shared" si="2"/>
        <v>83.75</v>
      </c>
    </row>
    <row r="76" spans="1:33" x14ac:dyDescent="0.25">
      <c r="A76" s="110" t="str">
        <f>IF('Burn Report'!A75 = "","",'Burn Report'!A75)</f>
        <v/>
      </c>
      <c r="B76" s="3">
        <f>IF('Burn Report'!D75=1,100*'Burn Report'!$C75,0)</f>
        <v>0</v>
      </c>
      <c r="C76" s="3">
        <f>IF('Burn Report'!E75=1,100*'Burn Report'!$C75,0)</f>
        <v>0</v>
      </c>
      <c r="D76" s="3">
        <f>IF('Burn Report'!F75=1,100*'Burn Report'!$C75,0)</f>
        <v>0</v>
      </c>
      <c r="E76" s="3">
        <f>IF('Burn Report'!G75=1,100*'Burn Report'!$C75,0)</f>
        <v>0</v>
      </c>
      <c r="F76" s="3">
        <f>IF('Burn Report'!H75=1,100*'Burn Report'!$C75,0)</f>
        <v>0</v>
      </c>
      <c r="G76" s="3">
        <f>IF('Burn Report'!I75=1,100*'Burn Report'!$C75,0)</f>
        <v>0</v>
      </c>
      <c r="H76" s="3"/>
      <c r="I76" s="110" t="str">
        <f>IF('Burn Report'!A75 = "","",'Burn Report'!A75)</f>
        <v/>
      </c>
      <c r="J76" s="23">
        <f>IF('Burn Report'!D75=1,'Burn Report'!$C75,0)</f>
        <v>0</v>
      </c>
      <c r="K76" s="23">
        <f>IF('Burn Report'!E75=1,'Burn Report'!$C75,0)</f>
        <v>0</v>
      </c>
      <c r="L76" s="23">
        <f>IF('Burn Report'!F75=1,'Burn Report'!$C75,0)</f>
        <v>0</v>
      </c>
      <c r="M76" s="23">
        <f>IF('Burn Report'!G75=1,'Burn Report'!$C75,0)</f>
        <v>0</v>
      </c>
      <c r="N76" s="23">
        <f>IF('Burn Report'!H75=1,'Burn Report'!$C75,0)</f>
        <v>0</v>
      </c>
      <c r="O76" s="23">
        <f>IF('Burn Report'!I75=1,'Burn Report'!$C75,0)</f>
        <v>0</v>
      </c>
      <c r="P76" s="3"/>
      <c r="R76" s="110" t="str">
        <f>IF('Burn Report'!A75 = "","",'Burn Report'!A75)</f>
        <v/>
      </c>
      <c r="S76" s="3">
        <f>IF('Burn Report'!D75=1,100*'Burn Report'!$C75+S75,S75)</f>
        <v>2075</v>
      </c>
      <c r="T76" s="3">
        <f>IF('Burn Report'!E75=1,100*'Burn Report'!$C75+T75,T75)</f>
        <v>1450</v>
      </c>
      <c r="U76" s="3">
        <f>IF('Burn Report'!F75=1,100*'Burn Report'!$C75+U75,U75)</f>
        <v>650</v>
      </c>
      <c r="V76" s="3">
        <f>IF('Burn Report'!G75=1,100*'Burn Report'!$C75+V75,V75)</f>
        <v>1000</v>
      </c>
      <c r="W76" s="3">
        <f>IF('Burn Report'!H75=1,100*'Burn Report'!$C75+W75,W75)</f>
        <v>750</v>
      </c>
      <c r="X76" s="3">
        <f>IF('Burn Report'!I75=1,100*'Burn Report'!$C75+X75,X75)</f>
        <v>2450</v>
      </c>
      <c r="Y76" s="3">
        <f>IF(SUM('Task Metrics'!B76:G76)=0,Y75,SUM('Task Metrics'!B76:G76)+Y75)</f>
        <v>8375</v>
      </c>
      <c r="Z76" s="110" t="str">
        <f>IF('Burn Report'!A75 = "","",'Burn Report'!A75)</f>
        <v/>
      </c>
      <c r="AA76" s="23">
        <f>IF('Burn Report'!D75=1,'Burn Report'!$C75+AA75,AA75)</f>
        <v>20.75</v>
      </c>
      <c r="AB76" s="23">
        <f>IF('Burn Report'!E75=1,'Burn Report'!$C75+AB75,AB75)</f>
        <v>14.5</v>
      </c>
      <c r="AC76" s="23">
        <f>IF('Burn Report'!F75=1,'Burn Report'!$C75+AC75,AC75)</f>
        <v>6.5</v>
      </c>
      <c r="AD76" s="23">
        <f>IF('Burn Report'!G75=1,'Burn Report'!$C75+AD75,AD75)</f>
        <v>10</v>
      </c>
      <c r="AE76" s="23">
        <f>IF('Burn Report'!H75=1,'Burn Report'!$C75+AE75,AE75)</f>
        <v>7.5</v>
      </c>
      <c r="AF76" s="23">
        <f>IF('Burn Report'!I75=1,'Burn Report'!$C75+AF75,AF75)</f>
        <v>24.5</v>
      </c>
      <c r="AG76" s="3">
        <f t="shared" si="2"/>
        <v>83.75</v>
      </c>
    </row>
    <row r="77" spans="1:33" x14ac:dyDescent="0.25">
      <c r="A77" s="110" t="str">
        <f>IF('Burn Report'!A76 = "","",'Burn Report'!A76)</f>
        <v/>
      </c>
      <c r="B77" s="3">
        <f>IF('Burn Report'!D76=1,100*'Burn Report'!$C76,0)</f>
        <v>0</v>
      </c>
      <c r="C77" s="3">
        <f>IF('Burn Report'!E76=1,100*'Burn Report'!$C76,0)</f>
        <v>0</v>
      </c>
      <c r="D77" s="3">
        <f>IF('Burn Report'!F76=1,100*'Burn Report'!$C76,0)</f>
        <v>0</v>
      </c>
      <c r="E77" s="3">
        <f>IF('Burn Report'!G76=1,100*'Burn Report'!$C76,0)</f>
        <v>0</v>
      </c>
      <c r="F77" s="3">
        <f>IF('Burn Report'!H76=1,100*'Burn Report'!$C76,0)</f>
        <v>0</v>
      </c>
      <c r="G77" s="3">
        <f>IF('Burn Report'!I76=1,100*'Burn Report'!$C76,0)</f>
        <v>0</v>
      </c>
      <c r="H77" s="3"/>
      <c r="I77" s="110" t="str">
        <f>IF('Burn Report'!A76 = "","",'Burn Report'!A76)</f>
        <v/>
      </c>
      <c r="J77" s="23">
        <f>IF('Burn Report'!D76=1,'Burn Report'!$C76,0)</f>
        <v>0</v>
      </c>
      <c r="K77" s="23">
        <f>IF('Burn Report'!E76=1,'Burn Report'!$C76,0)</f>
        <v>0</v>
      </c>
      <c r="L77" s="23">
        <f>IF('Burn Report'!F76=1,'Burn Report'!$C76,0)</f>
        <v>0</v>
      </c>
      <c r="M77" s="23">
        <f>IF('Burn Report'!G76=1,'Burn Report'!$C76,0)</f>
        <v>0</v>
      </c>
      <c r="N77" s="23">
        <f>IF('Burn Report'!H76=1,'Burn Report'!$C76,0)</f>
        <v>0</v>
      </c>
      <c r="O77" s="23">
        <f>IF('Burn Report'!I76=1,'Burn Report'!$C76,0)</f>
        <v>0</v>
      </c>
      <c r="P77" s="3"/>
      <c r="R77" s="110" t="str">
        <f>IF('Burn Report'!A76 = "","",'Burn Report'!A76)</f>
        <v/>
      </c>
      <c r="S77" s="3">
        <f>IF('Burn Report'!D76=1,100*'Burn Report'!$C76+S76,S76)</f>
        <v>2075</v>
      </c>
      <c r="T77" s="3">
        <f>IF('Burn Report'!E76=1,100*'Burn Report'!$C76+T76,T76)</f>
        <v>1450</v>
      </c>
      <c r="U77" s="3">
        <f>IF('Burn Report'!F76=1,100*'Burn Report'!$C76+U76,U76)</f>
        <v>650</v>
      </c>
      <c r="V77" s="3">
        <f>IF('Burn Report'!G76=1,100*'Burn Report'!$C76+V76,V76)</f>
        <v>1000</v>
      </c>
      <c r="W77" s="3">
        <f>IF('Burn Report'!H76=1,100*'Burn Report'!$C76+W76,W76)</f>
        <v>750</v>
      </c>
      <c r="X77" s="3">
        <f>IF('Burn Report'!I76=1,100*'Burn Report'!$C76+X76,X76)</f>
        <v>2450</v>
      </c>
      <c r="Y77" s="3">
        <f>IF(SUM('Task Metrics'!B77:G77)=0,Y76,SUM('Task Metrics'!B77:G77)+Y76)</f>
        <v>8375</v>
      </c>
      <c r="Z77" s="110" t="str">
        <f>IF('Burn Report'!A76 = "","",'Burn Report'!A76)</f>
        <v/>
      </c>
      <c r="AA77" s="23">
        <f>IF('Burn Report'!D76=1,'Burn Report'!$C76+AA76,AA76)</f>
        <v>20.75</v>
      </c>
      <c r="AB77" s="23">
        <f>IF('Burn Report'!E76=1,'Burn Report'!$C76+AB76,AB76)</f>
        <v>14.5</v>
      </c>
      <c r="AC77" s="23">
        <f>IF('Burn Report'!F76=1,'Burn Report'!$C76+AC76,AC76)</f>
        <v>6.5</v>
      </c>
      <c r="AD77" s="23">
        <f>IF('Burn Report'!G76=1,'Burn Report'!$C76+AD76,AD76)</f>
        <v>10</v>
      </c>
      <c r="AE77" s="23">
        <f>IF('Burn Report'!H76=1,'Burn Report'!$C76+AE76,AE76)</f>
        <v>7.5</v>
      </c>
      <c r="AF77" s="23">
        <f>IF('Burn Report'!I76=1,'Burn Report'!$C76+AF76,AF76)</f>
        <v>24.5</v>
      </c>
      <c r="AG77" s="3">
        <f t="shared" si="2"/>
        <v>83.75</v>
      </c>
    </row>
    <row r="78" spans="1:33" x14ac:dyDescent="0.25">
      <c r="A78" s="110" t="str">
        <f>IF('Burn Report'!A77 = "","",'Burn Report'!A77)</f>
        <v/>
      </c>
      <c r="B78" s="3">
        <f>IF('Burn Report'!D77=1,100*'Burn Report'!$C77,0)</f>
        <v>0</v>
      </c>
      <c r="C78" s="3">
        <f>IF('Burn Report'!E77=1,100*'Burn Report'!$C77,0)</f>
        <v>0</v>
      </c>
      <c r="D78" s="3">
        <f>IF('Burn Report'!F77=1,100*'Burn Report'!$C77,0)</f>
        <v>0</v>
      </c>
      <c r="E78" s="3">
        <f>IF('Burn Report'!G77=1,100*'Burn Report'!$C77,0)</f>
        <v>0</v>
      </c>
      <c r="F78" s="3">
        <f>IF('Burn Report'!H77=1,100*'Burn Report'!$C77,0)</f>
        <v>0</v>
      </c>
      <c r="G78" s="3">
        <f>IF('Burn Report'!I77=1,100*'Burn Report'!$C77,0)</f>
        <v>0</v>
      </c>
      <c r="H78" s="6" t="s">
        <v>83</v>
      </c>
      <c r="I78" s="110" t="str">
        <f>IF('Burn Report'!A77 = "","",'Burn Report'!A77)</f>
        <v/>
      </c>
      <c r="J78" s="23">
        <f>IF('Burn Report'!D77=1,'Burn Report'!$C77,0)</f>
        <v>0</v>
      </c>
      <c r="K78" s="23">
        <f>IF('Burn Report'!E77=1,'Burn Report'!$C77,0)</f>
        <v>0</v>
      </c>
      <c r="L78" s="23">
        <f>IF('Burn Report'!F77=1,'Burn Report'!$C77,0)</f>
        <v>0</v>
      </c>
      <c r="M78" s="23">
        <f>IF('Burn Report'!G77=1,'Burn Report'!$C77,0)</f>
        <v>0</v>
      </c>
      <c r="N78" s="23">
        <f>IF('Burn Report'!H77=1,'Burn Report'!$C77,0)</f>
        <v>0</v>
      </c>
      <c r="O78" s="23">
        <f>IF('Burn Report'!I77=1,'Burn Report'!$C77,0)</f>
        <v>0</v>
      </c>
      <c r="P78" s="6" t="s">
        <v>83</v>
      </c>
      <c r="R78" s="110" t="str">
        <f>IF('Burn Report'!A77 = "","",'Burn Report'!A77)</f>
        <v/>
      </c>
      <c r="S78" s="3">
        <f>IF('Burn Report'!D77=1,100*'Burn Report'!$C77+S77,S77)</f>
        <v>2075</v>
      </c>
      <c r="T78" s="3">
        <f>IF('Burn Report'!E77=1,100*'Burn Report'!$C77+T77,T77)</f>
        <v>1450</v>
      </c>
      <c r="U78" s="3">
        <f>IF('Burn Report'!F77=1,100*'Burn Report'!$C77+U77,U77)</f>
        <v>650</v>
      </c>
      <c r="V78" s="3">
        <f>IF('Burn Report'!G77=1,100*'Burn Report'!$C77+V77,V77)</f>
        <v>1000</v>
      </c>
      <c r="W78" s="3">
        <f>IF('Burn Report'!H77=1,100*'Burn Report'!$C77+W77,W77)</f>
        <v>750</v>
      </c>
      <c r="X78" s="3">
        <f>IF('Burn Report'!I77=1,100*'Burn Report'!$C77+X77,X77)</f>
        <v>2450</v>
      </c>
      <c r="Y78" s="3">
        <f>IF(SUM('Task Metrics'!B78:G78)=0,Y77,SUM('Task Metrics'!B78:G78)+Y77)</f>
        <v>8375</v>
      </c>
      <c r="Z78" s="110" t="str">
        <f>IF('Burn Report'!A77 = "","",'Burn Report'!A77)</f>
        <v/>
      </c>
      <c r="AA78" s="23">
        <f>IF('Burn Report'!D77=1,'Burn Report'!$C77+AA77,AA77)</f>
        <v>20.75</v>
      </c>
      <c r="AB78" s="23">
        <f>IF('Burn Report'!E77=1,'Burn Report'!$C77+AB77,AB77)</f>
        <v>14.5</v>
      </c>
      <c r="AC78" s="23">
        <f>IF('Burn Report'!F77=1,'Burn Report'!$C77+AC77,AC77)</f>
        <v>6.5</v>
      </c>
      <c r="AD78" s="23">
        <f>IF('Burn Report'!G77=1,'Burn Report'!$C77+AD77,AD77)</f>
        <v>10</v>
      </c>
      <c r="AE78" s="23">
        <f>IF('Burn Report'!H77=1,'Burn Report'!$C77+AE77,AE77)</f>
        <v>7.5</v>
      </c>
      <c r="AF78" s="23">
        <f>IF('Burn Report'!I77=1,'Burn Report'!$C77+AF77,AF77)</f>
        <v>24.5</v>
      </c>
      <c r="AG78" s="3">
        <f t="shared" si="2"/>
        <v>83.75</v>
      </c>
    </row>
    <row r="79" spans="1:33" x14ac:dyDescent="0.25">
      <c r="A79" s="110" t="str">
        <f>IF('Burn Report'!A78 = "","",'Burn Report'!A78)</f>
        <v/>
      </c>
      <c r="B79" s="3">
        <f>IF('Burn Report'!D78=1,100*'Burn Report'!$C78,0)</f>
        <v>0</v>
      </c>
      <c r="C79" s="3">
        <f>IF('Burn Report'!E78=1,100*'Burn Report'!$C78,0)</f>
        <v>0</v>
      </c>
      <c r="D79" s="3">
        <f>IF('Burn Report'!F78=1,100*'Burn Report'!$C78,0)</f>
        <v>0</v>
      </c>
      <c r="E79" s="3">
        <f>IF('Burn Report'!G78=1,100*'Burn Report'!$C78,0)</f>
        <v>0</v>
      </c>
      <c r="F79" s="3">
        <f>IF('Burn Report'!H78=1,100*'Burn Report'!$C78,0)</f>
        <v>0</v>
      </c>
      <c r="G79" s="3">
        <f>IF('Burn Report'!I78=1,100*'Burn Report'!$C78,0)</f>
        <v>0</v>
      </c>
      <c r="H79" s="4">
        <f>H127-H44</f>
        <v>3250</v>
      </c>
      <c r="I79" s="110" t="str">
        <f>IF('Burn Report'!A78 = "","",'Burn Report'!A78)</f>
        <v/>
      </c>
      <c r="J79" s="23">
        <f>IF('Burn Report'!D78=1,'Burn Report'!$C78,0)</f>
        <v>0</v>
      </c>
      <c r="K79" s="23">
        <f>IF('Burn Report'!E78=1,'Burn Report'!$C78,0)</f>
        <v>0</v>
      </c>
      <c r="L79" s="23">
        <f>IF('Burn Report'!F78=1,'Burn Report'!$C78,0)</f>
        <v>0</v>
      </c>
      <c r="M79" s="23">
        <f>IF('Burn Report'!G78=1,'Burn Report'!$C78,0)</f>
        <v>0</v>
      </c>
      <c r="N79" s="23">
        <f>IF('Burn Report'!H78=1,'Burn Report'!$C78,0)</f>
        <v>0</v>
      </c>
      <c r="O79" s="23">
        <f>IF('Burn Report'!I78=1,'Burn Report'!$C78,0)</f>
        <v>0</v>
      </c>
      <c r="P79" s="23">
        <f>P127-P44</f>
        <v>28</v>
      </c>
      <c r="R79" s="110" t="str">
        <f>IF('Burn Report'!A78 = "","",'Burn Report'!A78)</f>
        <v/>
      </c>
      <c r="S79" s="3">
        <f>IF('Burn Report'!D78=1,100*'Burn Report'!$C78+S78,S78)</f>
        <v>2075</v>
      </c>
      <c r="T79" s="3">
        <f>IF('Burn Report'!E78=1,100*'Burn Report'!$C78+T78,T78)</f>
        <v>1450</v>
      </c>
      <c r="U79" s="3">
        <f>IF('Burn Report'!F78=1,100*'Burn Report'!$C78+U78,U78)</f>
        <v>650</v>
      </c>
      <c r="V79" s="3">
        <f>IF('Burn Report'!G78=1,100*'Burn Report'!$C78+V78,V78)</f>
        <v>1000</v>
      </c>
      <c r="W79" s="3">
        <f>IF('Burn Report'!H78=1,100*'Burn Report'!$C78+W78,W78)</f>
        <v>750</v>
      </c>
      <c r="X79" s="3">
        <f>IF('Burn Report'!I78=1,100*'Burn Report'!$C78+X78,X78)</f>
        <v>2450</v>
      </c>
      <c r="Y79" s="3">
        <f>IF(SUM('Task Metrics'!B79:G79)=0,Y78,SUM('Task Metrics'!B79:G79)+Y78)</f>
        <v>8375</v>
      </c>
      <c r="Z79" s="110" t="str">
        <f>IF('Burn Report'!A78 = "","",'Burn Report'!A78)</f>
        <v/>
      </c>
      <c r="AA79" s="23">
        <f>IF('Burn Report'!D78=1,'Burn Report'!$C78+AA78,AA78)</f>
        <v>20.75</v>
      </c>
      <c r="AB79" s="23">
        <f>IF('Burn Report'!E78=1,'Burn Report'!$C78+AB78,AB78)</f>
        <v>14.5</v>
      </c>
      <c r="AC79" s="23">
        <f>IF('Burn Report'!F78=1,'Burn Report'!$C78+AC78,AC78)</f>
        <v>6.5</v>
      </c>
      <c r="AD79" s="23">
        <f>IF('Burn Report'!G78=1,'Burn Report'!$C78+AD78,AD78)</f>
        <v>10</v>
      </c>
      <c r="AE79" s="23">
        <f>IF('Burn Report'!H78=1,'Burn Report'!$C78+AE78,AE78)</f>
        <v>7.5</v>
      </c>
      <c r="AF79" s="23">
        <f>IF('Burn Report'!I78=1,'Burn Report'!$C78+AF78,AF78)</f>
        <v>24.5</v>
      </c>
      <c r="AG79" s="3">
        <f t="shared" si="2"/>
        <v>83.75</v>
      </c>
    </row>
    <row r="80" spans="1:33" x14ac:dyDescent="0.25">
      <c r="A80" s="110" t="str">
        <f>IF('Burn Report'!A79 = "","",'Burn Report'!A79)</f>
        <v/>
      </c>
      <c r="B80" s="3">
        <f>IF('Burn Report'!D79=1,100*'Burn Report'!$C79,0)</f>
        <v>0</v>
      </c>
      <c r="C80" s="3">
        <f>IF('Burn Report'!E79=1,100*'Burn Report'!$C79,0)</f>
        <v>0</v>
      </c>
      <c r="D80" s="3">
        <f>IF('Burn Report'!F79=1,100*'Burn Report'!$C79,0)</f>
        <v>0</v>
      </c>
      <c r="E80" s="3">
        <f>IF('Burn Report'!G79=1,100*'Burn Report'!$C79,0)</f>
        <v>0</v>
      </c>
      <c r="F80" s="3">
        <f>IF('Burn Report'!H79=1,100*'Burn Report'!$C79,0)</f>
        <v>0</v>
      </c>
      <c r="G80" s="3">
        <f>IF('Burn Report'!I79=1,100*'Burn Report'!$C79,0)</f>
        <v>0</v>
      </c>
      <c r="H80" s="3"/>
      <c r="I80" s="110" t="str">
        <f>IF('Burn Report'!A79 = "","",'Burn Report'!A79)</f>
        <v/>
      </c>
      <c r="J80" s="23">
        <f>IF('Burn Report'!D79=1,'Burn Report'!$C79,0)</f>
        <v>0</v>
      </c>
      <c r="K80" s="23">
        <f>IF('Burn Report'!E79=1,'Burn Report'!$C79,0)</f>
        <v>0</v>
      </c>
      <c r="L80" s="23">
        <f>IF('Burn Report'!F79=1,'Burn Report'!$C79,0)</f>
        <v>0</v>
      </c>
      <c r="M80" s="23">
        <f>IF('Burn Report'!G79=1,'Burn Report'!$C79,0)</f>
        <v>0</v>
      </c>
      <c r="N80" s="23">
        <f>IF('Burn Report'!H79=1,'Burn Report'!$C79,0)</f>
        <v>0</v>
      </c>
      <c r="O80" s="23">
        <f>IF('Burn Report'!I79=1,'Burn Report'!$C79,0)</f>
        <v>0</v>
      </c>
      <c r="P80" s="3"/>
      <c r="R80" s="110" t="str">
        <f>IF('Burn Report'!A79 = "","",'Burn Report'!A79)</f>
        <v/>
      </c>
      <c r="S80" s="3">
        <f>IF('Burn Report'!D79=1,100*'Burn Report'!$C79+S79,S79)</f>
        <v>2075</v>
      </c>
      <c r="T80" s="3">
        <f>IF('Burn Report'!E79=1,100*'Burn Report'!$C79+T79,T79)</f>
        <v>1450</v>
      </c>
      <c r="U80" s="3">
        <f>IF('Burn Report'!F79=1,100*'Burn Report'!$C79+U79,U79)</f>
        <v>650</v>
      </c>
      <c r="V80" s="3">
        <f>IF('Burn Report'!G79=1,100*'Burn Report'!$C79+V79,V79)</f>
        <v>1000</v>
      </c>
      <c r="W80" s="3">
        <f>IF('Burn Report'!H79=1,100*'Burn Report'!$C79+W79,W79)</f>
        <v>750</v>
      </c>
      <c r="X80" s="3">
        <f>IF('Burn Report'!I79=1,100*'Burn Report'!$C79+X79,X79)</f>
        <v>2450</v>
      </c>
      <c r="Y80" s="3">
        <f>IF(SUM('Task Metrics'!B80:G80)=0,Y79,SUM('Task Metrics'!B80:G80)+Y79)</f>
        <v>8375</v>
      </c>
      <c r="Z80" s="110" t="str">
        <f>IF('Burn Report'!A79 = "","",'Burn Report'!A79)</f>
        <v/>
      </c>
      <c r="AA80" s="23">
        <f>IF('Burn Report'!D79=1,'Burn Report'!$C79+AA79,AA79)</f>
        <v>20.75</v>
      </c>
      <c r="AB80" s="23">
        <f>IF('Burn Report'!E79=1,'Burn Report'!$C79+AB79,AB79)</f>
        <v>14.5</v>
      </c>
      <c r="AC80" s="23">
        <f>IF('Burn Report'!F79=1,'Burn Report'!$C79+AC79,AC79)</f>
        <v>6.5</v>
      </c>
      <c r="AD80" s="23">
        <f>IF('Burn Report'!G79=1,'Burn Report'!$C79+AD79,AD79)</f>
        <v>10</v>
      </c>
      <c r="AE80" s="23">
        <f>IF('Burn Report'!H79=1,'Burn Report'!$C79+AE79,AE79)</f>
        <v>7.5</v>
      </c>
      <c r="AF80" s="23">
        <f>IF('Burn Report'!I79=1,'Burn Report'!$C79+AF79,AF79)</f>
        <v>24.5</v>
      </c>
      <c r="AG80" s="3">
        <f t="shared" si="2"/>
        <v>83.75</v>
      </c>
    </row>
    <row r="81" spans="1:33" x14ac:dyDescent="0.25">
      <c r="A81" s="110" t="str">
        <f>IF('Burn Report'!A80 = "","",'Burn Report'!A80)</f>
        <v/>
      </c>
      <c r="B81" s="3">
        <f>IF('Burn Report'!D80=1,100*'Burn Report'!$C80,0)</f>
        <v>0</v>
      </c>
      <c r="C81" s="3">
        <f>IF('Burn Report'!E80=1,100*'Burn Report'!$C80,0)</f>
        <v>0</v>
      </c>
      <c r="D81" s="3">
        <f>IF('Burn Report'!F80=1,100*'Burn Report'!$C80,0)</f>
        <v>0</v>
      </c>
      <c r="E81" s="3">
        <f>IF('Burn Report'!G80=1,100*'Burn Report'!$C80,0)</f>
        <v>0</v>
      </c>
      <c r="F81" s="3">
        <f>IF('Burn Report'!H80=1,100*'Burn Report'!$C80,0)</f>
        <v>0</v>
      </c>
      <c r="G81" s="3">
        <f>IF('Burn Report'!I80=1,100*'Burn Report'!$C80,0)</f>
        <v>0</v>
      </c>
      <c r="H81" s="3"/>
      <c r="I81" s="110" t="str">
        <f>IF('Burn Report'!A80 = "","",'Burn Report'!A80)</f>
        <v/>
      </c>
      <c r="J81" s="23">
        <f>IF('Burn Report'!D80=1,'Burn Report'!$C80,0)</f>
        <v>0</v>
      </c>
      <c r="K81" s="23">
        <f>IF('Burn Report'!E80=1,'Burn Report'!$C80,0)</f>
        <v>0</v>
      </c>
      <c r="L81" s="23">
        <f>IF('Burn Report'!F80=1,'Burn Report'!$C80,0)</f>
        <v>0</v>
      </c>
      <c r="M81" s="23">
        <f>IF('Burn Report'!G80=1,'Burn Report'!$C80,0)</f>
        <v>0</v>
      </c>
      <c r="N81" s="23">
        <f>IF('Burn Report'!H80=1,'Burn Report'!$C80,0)</f>
        <v>0</v>
      </c>
      <c r="O81" s="23">
        <f>IF('Burn Report'!I80=1,'Burn Report'!$C80,0)</f>
        <v>0</v>
      </c>
      <c r="P81" s="3"/>
      <c r="R81" s="110" t="str">
        <f>IF('Burn Report'!A80 = "","",'Burn Report'!A80)</f>
        <v/>
      </c>
      <c r="S81" s="3">
        <f>IF('Burn Report'!D80=1,100*'Burn Report'!$C80+S80,S80)</f>
        <v>2075</v>
      </c>
      <c r="T81" s="3">
        <f>IF('Burn Report'!E80=1,100*'Burn Report'!$C80+T80,T80)</f>
        <v>1450</v>
      </c>
      <c r="U81" s="3">
        <f>IF('Burn Report'!F80=1,100*'Burn Report'!$C80+U80,U80)</f>
        <v>650</v>
      </c>
      <c r="V81" s="3">
        <f>IF('Burn Report'!G80=1,100*'Burn Report'!$C80+V80,V80)</f>
        <v>1000</v>
      </c>
      <c r="W81" s="3">
        <f>IF('Burn Report'!H80=1,100*'Burn Report'!$C80+W80,W80)</f>
        <v>750</v>
      </c>
      <c r="X81" s="3">
        <f>IF('Burn Report'!I80=1,100*'Burn Report'!$C80+X80,X80)</f>
        <v>2450</v>
      </c>
      <c r="Y81" s="3">
        <f>IF(SUM('Task Metrics'!B81:G81)=0,Y80,SUM('Task Metrics'!B81:G81)+Y80)</f>
        <v>8375</v>
      </c>
      <c r="Z81" s="110" t="str">
        <f>IF('Burn Report'!A80 = "","",'Burn Report'!A80)</f>
        <v/>
      </c>
      <c r="AA81" s="23">
        <f>IF('Burn Report'!D80=1,'Burn Report'!$C80+AA80,AA80)</f>
        <v>20.75</v>
      </c>
      <c r="AB81" s="23">
        <f>IF('Burn Report'!E80=1,'Burn Report'!$C80+AB80,AB80)</f>
        <v>14.5</v>
      </c>
      <c r="AC81" s="23">
        <f>IF('Burn Report'!F80=1,'Burn Report'!$C80+AC80,AC80)</f>
        <v>6.5</v>
      </c>
      <c r="AD81" s="23">
        <f>IF('Burn Report'!G80=1,'Burn Report'!$C80+AD80,AD80)</f>
        <v>10</v>
      </c>
      <c r="AE81" s="23">
        <f>IF('Burn Report'!H80=1,'Burn Report'!$C80+AE80,AE80)</f>
        <v>7.5</v>
      </c>
      <c r="AF81" s="23">
        <f>IF('Burn Report'!I80=1,'Burn Report'!$C80+AF80,AF80)</f>
        <v>24.5</v>
      </c>
      <c r="AG81" s="3">
        <f t="shared" si="2"/>
        <v>83.75</v>
      </c>
    </row>
    <row r="82" spans="1:33" x14ac:dyDescent="0.25">
      <c r="A82" s="110" t="str">
        <f>IF('Burn Report'!A81 = "","",'Burn Report'!A81)</f>
        <v/>
      </c>
      <c r="B82" s="3">
        <f>IF('Burn Report'!D81=1,100*'Burn Report'!$C81,0)</f>
        <v>0</v>
      </c>
      <c r="C82" s="3">
        <f>IF('Burn Report'!E81=1,100*'Burn Report'!$C81,0)</f>
        <v>0</v>
      </c>
      <c r="D82" s="3">
        <f>IF('Burn Report'!F81=1,100*'Burn Report'!$C81,0)</f>
        <v>0</v>
      </c>
      <c r="E82" s="3">
        <f>IF('Burn Report'!G81=1,100*'Burn Report'!$C81,0)</f>
        <v>0</v>
      </c>
      <c r="F82" s="3">
        <f>IF('Burn Report'!H81=1,100*'Burn Report'!$C81,0)</f>
        <v>0</v>
      </c>
      <c r="G82" s="3">
        <f>IF('Burn Report'!I81=1,100*'Burn Report'!$C81,0)</f>
        <v>0</v>
      </c>
      <c r="H82" s="3"/>
      <c r="I82" s="110" t="str">
        <f>IF('Burn Report'!A81 = "","",'Burn Report'!A81)</f>
        <v/>
      </c>
      <c r="J82" s="23">
        <f>IF('Burn Report'!D81=1,'Burn Report'!$C81,0)</f>
        <v>0</v>
      </c>
      <c r="K82" s="23">
        <f>IF('Burn Report'!E81=1,'Burn Report'!$C81,0)</f>
        <v>0</v>
      </c>
      <c r="L82" s="23">
        <f>IF('Burn Report'!F81=1,'Burn Report'!$C81,0)</f>
        <v>0</v>
      </c>
      <c r="M82" s="23">
        <f>IF('Burn Report'!G81=1,'Burn Report'!$C81,0)</f>
        <v>0</v>
      </c>
      <c r="N82" s="23">
        <f>IF('Burn Report'!H81=1,'Burn Report'!$C81,0)</f>
        <v>0</v>
      </c>
      <c r="O82" s="23">
        <f>IF('Burn Report'!I81=1,'Burn Report'!$C81,0)</f>
        <v>0</v>
      </c>
      <c r="P82" s="3"/>
      <c r="R82" s="110" t="str">
        <f>IF('Burn Report'!A81 = "","",'Burn Report'!A81)</f>
        <v/>
      </c>
      <c r="S82" s="3">
        <f>IF('Burn Report'!D81=1,100*'Burn Report'!$C81+S81,S81)</f>
        <v>2075</v>
      </c>
      <c r="T82" s="3">
        <f>IF('Burn Report'!E81=1,100*'Burn Report'!$C81+T81,T81)</f>
        <v>1450</v>
      </c>
      <c r="U82" s="3">
        <f>IF('Burn Report'!F81=1,100*'Burn Report'!$C81+U81,U81)</f>
        <v>650</v>
      </c>
      <c r="V82" s="3">
        <f>IF('Burn Report'!G81=1,100*'Burn Report'!$C81+V81,V81)</f>
        <v>1000</v>
      </c>
      <c r="W82" s="3">
        <f>IF('Burn Report'!H81=1,100*'Burn Report'!$C81+W81,W81)</f>
        <v>750</v>
      </c>
      <c r="X82" s="3">
        <f>IF('Burn Report'!I81=1,100*'Burn Report'!$C81+X81,X81)</f>
        <v>2450</v>
      </c>
      <c r="Y82" s="3">
        <f>IF(SUM('Task Metrics'!B82:G82)=0,Y81,SUM('Task Metrics'!B82:G82)+Y81)</f>
        <v>8375</v>
      </c>
      <c r="Z82" s="110" t="str">
        <f>IF('Burn Report'!A81 = "","",'Burn Report'!A81)</f>
        <v/>
      </c>
      <c r="AA82" s="23">
        <f>IF('Burn Report'!D81=1,'Burn Report'!$C81+AA81,AA81)</f>
        <v>20.75</v>
      </c>
      <c r="AB82" s="23">
        <f>IF('Burn Report'!E81=1,'Burn Report'!$C81+AB81,AB81)</f>
        <v>14.5</v>
      </c>
      <c r="AC82" s="23">
        <f>IF('Burn Report'!F81=1,'Burn Report'!$C81+AC81,AC81)</f>
        <v>6.5</v>
      </c>
      <c r="AD82" s="23">
        <f>IF('Burn Report'!G81=1,'Burn Report'!$C81+AD81,AD81)</f>
        <v>10</v>
      </c>
      <c r="AE82" s="23">
        <f>IF('Burn Report'!H81=1,'Burn Report'!$C81+AE81,AE81)</f>
        <v>7.5</v>
      </c>
      <c r="AF82" s="23">
        <f>IF('Burn Report'!I81=1,'Burn Report'!$C81+AF81,AF81)</f>
        <v>24.5</v>
      </c>
      <c r="AG82" s="3">
        <f t="shared" si="2"/>
        <v>83.75</v>
      </c>
    </row>
    <row r="83" spans="1:33" x14ac:dyDescent="0.25">
      <c r="A83" s="110" t="str">
        <f>IF('Burn Report'!A82 = "","",'Burn Report'!A82)</f>
        <v/>
      </c>
      <c r="B83" s="3">
        <f>IF('Burn Report'!D82=1,100*'Burn Report'!$C82,0)</f>
        <v>0</v>
      </c>
      <c r="C83" s="3">
        <f>IF('Burn Report'!E82=1,100*'Burn Report'!$C82,0)</f>
        <v>0</v>
      </c>
      <c r="D83" s="3">
        <f>IF('Burn Report'!F82=1,100*'Burn Report'!$C82,0)</f>
        <v>0</v>
      </c>
      <c r="E83" s="3">
        <f>IF('Burn Report'!G82=1,100*'Burn Report'!$C82,0)</f>
        <v>0</v>
      </c>
      <c r="F83" s="3">
        <f>IF('Burn Report'!H82=1,100*'Burn Report'!$C82,0)</f>
        <v>0</v>
      </c>
      <c r="G83" s="3">
        <f>IF('Burn Report'!I82=1,100*'Burn Report'!$C82,0)</f>
        <v>0</v>
      </c>
      <c r="H83" s="3"/>
      <c r="I83" s="110" t="str">
        <f>IF('Burn Report'!A82 = "","",'Burn Report'!A82)</f>
        <v/>
      </c>
      <c r="J83" s="23">
        <f>IF('Burn Report'!D82=1,'Burn Report'!$C82,0)</f>
        <v>0</v>
      </c>
      <c r="K83" s="23">
        <f>IF('Burn Report'!E82=1,'Burn Report'!$C82,0)</f>
        <v>0</v>
      </c>
      <c r="L83" s="23">
        <f>IF('Burn Report'!F82=1,'Burn Report'!$C82,0)</f>
        <v>0</v>
      </c>
      <c r="M83" s="23">
        <f>IF('Burn Report'!G82=1,'Burn Report'!$C82,0)</f>
        <v>0</v>
      </c>
      <c r="N83" s="23">
        <f>IF('Burn Report'!H82=1,'Burn Report'!$C82,0)</f>
        <v>0</v>
      </c>
      <c r="O83" s="23">
        <f>IF('Burn Report'!I82=1,'Burn Report'!$C82,0)</f>
        <v>0</v>
      </c>
      <c r="P83" s="3"/>
      <c r="R83" s="110" t="str">
        <f>IF('Burn Report'!A82 = "","",'Burn Report'!A82)</f>
        <v/>
      </c>
      <c r="S83" s="3">
        <f>IF('Burn Report'!D82=1,100*'Burn Report'!$C82+S82,S82)</f>
        <v>2075</v>
      </c>
      <c r="T83" s="3">
        <f>IF('Burn Report'!E82=1,100*'Burn Report'!$C82+T82,T82)</f>
        <v>1450</v>
      </c>
      <c r="U83" s="3">
        <f>IF('Burn Report'!F82=1,100*'Burn Report'!$C82+U82,U82)</f>
        <v>650</v>
      </c>
      <c r="V83" s="3">
        <f>IF('Burn Report'!G82=1,100*'Burn Report'!$C82+V82,V82)</f>
        <v>1000</v>
      </c>
      <c r="W83" s="3">
        <f>IF('Burn Report'!H82=1,100*'Burn Report'!$C82+W82,W82)</f>
        <v>750</v>
      </c>
      <c r="X83" s="3">
        <f>IF('Burn Report'!I82=1,100*'Burn Report'!$C82+X82,X82)</f>
        <v>2450</v>
      </c>
      <c r="Y83" s="3">
        <f>IF(SUM('Task Metrics'!B83:G83)=0,Y82,SUM('Task Metrics'!B83:G83)+Y82)</f>
        <v>8375</v>
      </c>
      <c r="Z83" s="110" t="str">
        <f>IF('Burn Report'!A82 = "","",'Burn Report'!A82)</f>
        <v/>
      </c>
      <c r="AA83" s="23">
        <f>IF('Burn Report'!D82=1,'Burn Report'!$C82+AA82,AA82)</f>
        <v>20.75</v>
      </c>
      <c r="AB83" s="23">
        <f>IF('Burn Report'!E82=1,'Burn Report'!$C82+AB82,AB82)</f>
        <v>14.5</v>
      </c>
      <c r="AC83" s="23">
        <f>IF('Burn Report'!F82=1,'Burn Report'!$C82+AC82,AC82)</f>
        <v>6.5</v>
      </c>
      <c r="AD83" s="23">
        <f>IF('Burn Report'!G82=1,'Burn Report'!$C82+AD82,AD82)</f>
        <v>10</v>
      </c>
      <c r="AE83" s="23">
        <f>IF('Burn Report'!H82=1,'Burn Report'!$C82+AE82,AE82)</f>
        <v>7.5</v>
      </c>
      <c r="AF83" s="23">
        <f>IF('Burn Report'!I82=1,'Burn Report'!$C82+AF82,AF82)</f>
        <v>24.5</v>
      </c>
      <c r="AG83" s="3">
        <f t="shared" ref="AG83:AG125" si="3">Y83*0.01</f>
        <v>83.75</v>
      </c>
    </row>
    <row r="84" spans="1:33" x14ac:dyDescent="0.25">
      <c r="A84" s="110" t="str">
        <f>IF('Burn Report'!A83 = "","",'Burn Report'!A83)</f>
        <v/>
      </c>
      <c r="B84" s="3">
        <f>IF('Burn Report'!D83=1,100*'Burn Report'!$C83,0)</f>
        <v>0</v>
      </c>
      <c r="C84" s="3">
        <f>IF('Burn Report'!E83=1,100*'Burn Report'!$C83,0)</f>
        <v>0</v>
      </c>
      <c r="D84" s="3">
        <f>IF('Burn Report'!F83=1,100*'Burn Report'!$C83,0)</f>
        <v>0</v>
      </c>
      <c r="E84" s="3">
        <f>IF('Burn Report'!G83=1,100*'Burn Report'!$C83,0)</f>
        <v>0</v>
      </c>
      <c r="F84" s="3">
        <f>IF('Burn Report'!H83=1,100*'Burn Report'!$C83,0)</f>
        <v>0</v>
      </c>
      <c r="G84" s="3">
        <f>IF('Burn Report'!I83=1,100*'Burn Report'!$C83,0)</f>
        <v>0</v>
      </c>
      <c r="H84" s="3"/>
      <c r="I84" s="110" t="str">
        <f>IF('Burn Report'!A83 = "","",'Burn Report'!A83)</f>
        <v/>
      </c>
      <c r="J84" s="23">
        <f>IF('Burn Report'!D83=1,'Burn Report'!$C83,0)</f>
        <v>0</v>
      </c>
      <c r="K84" s="23">
        <f>IF('Burn Report'!E83=1,'Burn Report'!$C83,0)</f>
        <v>0</v>
      </c>
      <c r="L84" s="23">
        <f>IF('Burn Report'!F83=1,'Burn Report'!$C83,0)</f>
        <v>0</v>
      </c>
      <c r="M84" s="23">
        <f>IF('Burn Report'!G83=1,'Burn Report'!$C83,0)</f>
        <v>0</v>
      </c>
      <c r="N84" s="23">
        <f>IF('Burn Report'!H83=1,'Burn Report'!$C83,0)</f>
        <v>0</v>
      </c>
      <c r="O84" s="23">
        <f>IF('Burn Report'!I83=1,'Burn Report'!$C83,0)</f>
        <v>0</v>
      </c>
      <c r="P84" s="3"/>
      <c r="R84" s="110" t="str">
        <f>IF('Burn Report'!A83 = "","",'Burn Report'!A83)</f>
        <v/>
      </c>
      <c r="S84" s="3">
        <f>IF('Burn Report'!D83=1,100*'Burn Report'!$C83+S83,S83)</f>
        <v>2075</v>
      </c>
      <c r="T84" s="3">
        <f>IF('Burn Report'!E83=1,100*'Burn Report'!$C83+T83,T83)</f>
        <v>1450</v>
      </c>
      <c r="U84" s="3">
        <f>IF('Burn Report'!F83=1,100*'Burn Report'!$C83+U83,U83)</f>
        <v>650</v>
      </c>
      <c r="V84" s="3">
        <f>IF('Burn Report'!G83=1,100*'Burn Report'!$C83+V83,V83)</f>
        <v>1000</v>
      </c>
      <c r="W84" s="3">
        <f>IF('Burn Report'!H83=1,100*'Burn Report'!$C83+W83,W83)</f>
        <v>750</v>
      </c>
      <c r="X84" s="3">
        <f>IF('Burn Report'!I83=1,100*'Burn Report'!$C83+X83,X83)</f>
        <v>2450</v>
      </c>
      <c r="Y84" s="3">
        <f>IF(SUM('Task Metrics'!B84:G84)=0,Y83,SUM('Task Metrics'!B84:G84)+Y83)</f>
        <v>8375</v>
      </c>
      <c r="Z84" s="110" t="str">
        <f>IF('Burn Report'!A83 = "","",'Burn Report'!A83)</f>
        <v/>
      </c>
      <c r="AA84" s="23">
        <f>IF('Burn Report'!D83=1,'Burn Report'!$C83+AA83,AA83)</f>
        <v>20.75</v>
      </c>
      <c r="AB84" s="23">
        <f>IF('Burn Report'!E83=1,'Burn Report'!$C83+AB83,AB83)</f>
        <v>14.5</v>
      </c>
      <c r="AC84" s="23">
        <f>IF('Burn Report'!F83=1,'Burn Report'!$C83+AC83,AC83)</f>
        <v>6.5</v>
      </c>
      <c r="AD84" s="23">
        <f>IF('Burn Report'!G83=1,'Burn Report'!$C83+AD83,AD83)</f>
        <v>10</v>
      </c>
      <c r="AE84" s="23">
        <f>IF('Burn Report'!H83=1,'Burn Report'!$C83+AE83,AE83)</f>
        <v>7.5</v>
      </c>
      <c r="AF84" s="23">
        <f>IF('Burn Report'!I83=1,'Burn Report'!$C83+AF83,AF83)</f>
        <v>24.5</v>
      </c>
      <c r="AG84" s="3">
        <f t="shared" si="3"/>
        <v>83.75</v>
      </c>
    </row>
    <row r="85" spans="1:33" x14ac:dyDescent="0.25">
      <c r="A85" s="110" t="str">
        <f>IF('Burn Report'!A84 = "","",'Burn Report'!A84)</f>
        <v/>
      </c>
      <c r="B85" s="3">
        <f>IF('Burn Report'!D84=1,100*'Burn Report'!$C84,0)</f>
        <v>0</v>
      </c>
      <c r="C85" s="3">
        <f>IF('Burn Report'!E84=1,100*'Burn Report'!$C84,0)</f>
        <v>0</v>
      </c>
      <c r="D85" s="3">
        <f>IF('Burn Report'!F84=1,100*'Burn Report'!$C84,0)</f>
        <v>0</v>
      </c>
      <c r="E85" s="3">
        <f>IF('Burn Report'!G84=1,100*'Burn Report'!$C84,0)</f>
        <v>0</v>
      </c>
      <c r="F85" s="3">
        <f>IF('Burn Report'!H84=1,100*'Burn Report'!$C84,0)</f>
        <v>0</v>
      </c>
      <c r="G85" s="3">
        <f>IF('Burn Report'!I84=1,100*'Burn Report'!$C84,0)</f>
        <v>0</v>
      </c>
      <c r="H85" s="3"/>
      <c r="I85" s="110" t="str">
        <f>IF('Burn Report'!A84 = "","",'Burn Report'!A84)</f>
        <v/>
      </c>
      <c r="J85" s="23">
        <f>IF('Burn Report'!D84=1,'Burn Report'!$C84,0)</f>
        <v>0</v>
      </c>
      <c r="K85" s="23">
        <f>IF('Burn Report'!E84=1,'Burn Report'!$C84,0)</f>
        <v>0</v>
      </c>
      <c r="L85" s="23">
        <f>IF('Burn Report'!F84=1,'Burn Report'!$C84,0)</f>
        <v>0</v>
      </c>
      <c r="M85" s="23">
        <f>IF('Burn Report'!G84=1,'Burn Report'!$C84,0)</f>
        <v>0</v>
      </c>
      <c r="N85" s="23">
        <f>IF('Burn Report'!H84=1,'Burn Report'!$C84,0)</f>
        <v>0</v>
      </c>
      <c r="O85" s="23">
        <f>IF('Burn Report'!I84=1,'Burn Report'!$C84,0)</f>
        <v>0</v>
      </c>
      <c r="P85" s="3"/>
      <c r="R85" s="110" t="str">
        <f>IF('Burn Report'!A84 = "","",'Burn Report'!A84)</f>
        <v/>
      </c>
      <c r="S85" s="3">
        <f>IF('Burn Report'!D84=1,100*'Burn Report'!$C84+S84,S84)</f>
        <v>2075</v>
      </c>
      <c r="T85" s="3">
        <f>IF('Burn Report'!E84=1,100*'Burn Report'!$C84+T84,T84)</f>
        <v>1450</v>
      </c>
      <c r="U85" s="3">
        <f>IF('Burn Report'!F84=1,100*'Burn Report'!$C84+U84,U84)</f>
        <v>650</v>
      </c>
      <c r="V85" s="3">
        <f>IF('Burn Report'!G84=1,100*'Burn Report'!$C84+V84,V84)</f>
        <v>1000</v>
      </c>
      <c r="W85" s="3">
        <f>IF('Burn Report'!H84=1,100*'Burn Report'!$C84+W84,W84)</f>
        <v>750</v>
      </c>
      <c r="X85" s="3">
        <f>IF('Burn Report'!I84=1,100*'Burn Report'!$C84+X84,X84)</f>
        <v>2450</v>
      </c>
      <c r="Y85" s="3">
        <f>IF(SUM('Task Metrics'!B85:G85)=0,Y84,SUM('Task Metrics'!B85:G85)+Y84)</f>
        <v>8375</v>
      </c>
      <c r="Z85" s="110" t="str">
        <f>IF('Burn Report'!A84 = "","",'Burn Report'!A84)</f>
        <v/>
      </c>
      <c r="AA85" s="23">
        <f>IF('Burn Report'!D84=1,'Burn Report'!$C84+AA84,AA84)</f>
        <v>20.75</v>
      </c>
      <c r="AB85" s="23">
        <f>IF('Burn Report'!E84=1,'Burn Report'!$C84+AB84,AB84)</f>
        <v>14.5</v>
      </c>
      <c r="AC85" s="23">
        <f>IF('Burn Report'!F84=1,'Burn Report'!$C84+AC84,AC84)</f>
        <v>6.5</v>
      </c>
      <c r="AD85" s="23">
        <f>IF('Burn Report'!G84=1,'Burn Report'!$C84+AD84,AD84)</f>
        <v>10</v>
      </c>
      <c r="AE85" s="23">
        <f>IF('Burn Report'!H84=1,'Burn Report'!$C84+AE84,AE84)</f>
        <v>7.5</v>
      </c>
      <c r="AF85" s="23">
        <f>IF('Burn Report'!I84=1,'Burn Report'!$C84+AF84,AF84)</f>
        <v>24.5</v>
      </c>
      <c r="AG85" s="3">
        <f t="shared" si="3"/>
        <v>83.75</v>
      </c>
    </row>
    <row r="86" spans="1:33" x14ac:dyDescent="0.25">
      <c r="A86" s="110" t="str">
        <f>IF('Burn Report'!A85 = "","",'Burn Report'!A85)</f>
        <v/>
      </c>
      <c r="B86" s="3">
        <f>IF('Burn Report'!D85=1,100*'Burn Report'!$C85,0)</f>
        <v>0</v>
      </c>
      <c r="C86" s="3">
        <f>IF('Burn Report'!E85=1,100*'Burn Report'!$C85,0)</f>
        <v>0</v>
      </c>
      <c r="D86" s="3">
        <f>IF('Burn Report'!F85=1,100*'Burn Report'!$C85,0)</f>
        <v>0</v>
      </c>
      <c r="E86" s="3">
        <f>IF('Burn Report'!G85=1,100*'Burn Report'!$C85,0)</f>
        <v>0</v>
      </c>
      <c r="F86" s="3">
        <f>IF('Burn Report'!H85=1,100*'Burn Report'!$C85,0)</f>
        <v>0</v>
      </c>
      <c r="G86" s="3">
        <f>IF('Burn Report'!I85=1,100*'Burn Report'!$C85,0)</f>
        <v>0</v>
      </c>
      <c r="H86" s="3"/>
      <c r="I86" s="110" t="str">
        <f>IF('Burn Report'!A85 = "","",'Burn Report'!A85)</f>
        <v/>
      </c>
      <c r="J86" s="23">
        <f>IF('Burn Report'!D85=1,'Burn Report'!$C85,0)</f>
        <v>0</v>
      </c>
      <c r="K86" s="23">
        <f>IF('Burn Report'!E85=1,'Burn Report'!$C85,0)</f>
        <v>0</v>
      </c>
      <c r="L86" s="23">
        <f>IF('Burn Report'!F85=1,'Burn Report'!$C85,0)</f>
        <v>0</v>
      </c>
      <c r="M86" s="23">
        <f>IF('Burn Report'!G85=1,'Burn Report'!$C85,0)</f>
        <v>0</v>
      </c>
      <c r="N86" s="23">
        <f>IF('Burn Report'!H85=1,'Burn Report'!$C85,0)</f>
        <v>0</v>
      </c>
      <c r="O86" s="23">
        <f>IF('Burn Report'!I85=1,'Burn Report'!$C85,0)</f>
        <v>0</v>
      </c>
      <c r="P86" s="3"/>
      <c r="R86" s="110" t="str">
        <f>IF('Burn Report'!A85 = "","",'Burn Report'!A85)</f>
        <v/>
      </c>
      <c r="S86" s="3">
        <f>IF('Burn Report'!D85=1,100*'Burn Report'!$C85+S85,S85)</f>
        <v>2075</v>
      </c>
      <c r="T86" s="3">
        <f>IF('Burn Report'!E85=1,100*'Burn Report'!$C85+T85,T85)</f>
        <v>1450</v>
      </c>
      <c r="U86" s="3">
        <f>IF('Burn Report'!F85=1,100*'Burn Report'!$C85+U85,U85)</f>
        <v>650</v>
      </c>
      <c r="V86" s="3">
        <f>IF('Burn Report'!G85=1,100*'Burn Report'!$C85+V85,V85)</f>
        <v>1000</v>
      </c>
      <c r="W86" s="3">
        <f>IF('Burn Report'!H85=1,100*'Burn Report'!$C85+W85,W85)</f>
        <v>750</v>
      </c>
      <c r="X86" s="3">
        <f>IF('Burn Report'!I85=1,100*'Burn Report'!$C85+X85,X85)</f>
        <v>2450</v>
      </c>
      <c r="Y86" s="3">
        <f>IF(SUM('Task Metrics'!B86:G86)=0,Y85,SUM('Task Metrics'!B86:G86)+Y85)</f>
        <v>8375</v>
      </c>
      <c r="Z86" s="110" t="str">
        <f>IF('Burn Report'!A85 = "","",'Burn Report'!A85)</f>
        <v/>
      </c>
      <c r="AA86" s="23">
        <f>IF('Burn Report'!D85=1,'Burn Report'!$C85+AA85,AA85)</f>
        <v>20.75</v>
      </c>
      <c r="AB86" s="23">
        <f>IF('Burn Report'!E85=1,'Burn Report'!$C85+AB85,AB85)</f>
        <v>14.5</v>
      </c>
      <c r="AC86" s="23">
        <f>IF('Burn Report'!F85=1,'Burn Report'!$C85+AC85,AC85)</f>
        <v>6.5</v>
      </c>
      <c r="AD86" s="23">
        <f>IF('Burn Report'!G85=1,'Burn Report'!$C85+AD85,AD85)</f>
        <v>10</v>
      </c>
      <c r="AE86" s="23">
        <f>IF('Burn Report'!H85=1,'Burn Report'!$C85+AE85,AE85)</f>
        <v>7.5</v>
      </c>
      <c r="AF86" s="23">
        <f>IF('Burn Report'!I85=1,'Burn Report'!$C85+AF85,AF85)</f>
        <v>24.5</v>
      </c>
      <c r="AG86" s="3">
        <f t="shared" si="3"/>
        <v>83.75</v>
      </c>
    </row>
    <row r="87" spans="1:33" x14ac:dyDescent="0.25">
      <c r="A87" s="110" t="str">
        <f>IF('Burn Report'!A86 = "","",'Burn Report'!A86)</f>
        <v/>
      </c>
      <c r="B87" s="3">
        <f>IF('Burn Report'!D86=1,100*'Burn Report'!$C86,0)</f>
        <v>0</v>
      </c>
      <c r="C87" s="3">
        <f>IF('Burn Report'!E86=1,100*'Burn Report'!$C86,0)</f>
        <v>0</v>
      </c>
      <c r="D87" s="3">
        <f>IF('Burn Report'!F86=1,100*'Burn Report'!$C86,0)</f>
        <v>0</v>
      </c>
      <c r="E87" s="3">
        <f>IF('Burn Report'!G86=1,100*'Burn Report'!$C86,0)</f>
        <v>0</v>
      </c>
      <c r="F87" s="3">
        <f>IF('Burn Report'!H86=1,100*'Burn Report'!$C86,0)</f>
        <v>0</v>
      </c>
      <c r="G87" s="3">
        <f>IF('Burn Report'!I86=1,100*'Burn Report'!$C86,0)</f>
        <v>0</v>
      </c>
      <c r="H87" s="3"/>
      <c r="I87" s="110" t="str">
        <f>IF('Burn Report'!A86 = "","",'Burn Report'!A86)</f>
        <v/>
      </c>
      <c r="J87" s="23">
        <f>IF('Burn Report'!D86=1,'Burn Report'!$C86,0)</f>
        <v>0</v>
      </c>
      <c r="K87" s="23">
        <f>IF('Burn Report'!E86=1,'Burn Report'!$C86,0)</f>
        <v>0</v>
      </c>
      <c r="L87" s="23">
        <f>IF('Burn Report'!F86=1,'Burn Report'!$C86,0)</f>
        <v>0</v>
      </c>
      <c r="M87" s="23">
        <f>IF('Burn Report'!G86=1,'Burn Report'!$C86,0)</f>
        <v>0</v>
      </c>
      <c r="N87" s="23">
        <f>IF('Burn Report'!H86=1,'Burn Report'!$C86,0)</f>
        <v>0</v>
      </c>
      <c r="O87" s="23">
        <f>IF('Burn Report'!I86=1,'Burn Report'!$C86,0)</f>
        <v>0</v>
      </c>
      <c r="P87" s="3"/>
      <c r="R87" s="110" t="str">
        <f>IF('Burn Report'!A86 = "","",'Burn Report'!A86)</f>
        <v/>
      </c>
      <c r="S87" s="3">
        <f>IF('Burn Report'!D86=1,100*'Burn Report'!$C86+S86,S86)</f>
        <v>2075</v>
      </c>
      <c r="T87" s="3">
        <f>IF('Burn Report'!E86=1,100*'Burn Report'!$C86+T86,T86)</f>
        <v>1450</v>
      </c>
      <c r="U87" s="3">
        <f>IF('Burn Report'!F86=1,100*'Burn Report'!$C86+U86,U86)</f>
        <v>650</v>
      </c>
      <c r="V87" s="3">
        <f>IF('Burn Report'!G86=1,100*'Burn Report'!$C86+V86,V86)</f>
        <v>1000</v>
      </c>
      <c r="W87" s="3">
        <f>IF('Burn Report'!H86=1,100*'Burn Report'!$C86+W86,W86)</f>
        <v>750</v>
      </c>
      <c r="X87" s="3">
        <f>IF('Burn Report'!I86=1,100*'Burn Report'!$C86+X86,X86)</f>
        <v>2450</v>
      </c>
      <c r="Y87" s="3">
        <f>IF(SUM('Task Metrics'!B87:G87)=0,Y86,SUM('Task Metrics'!B87:G87)+Y86)</f>
        <v>8375</v>
      </c>
      <c r="Z87" s="110" t="str">
        <f>IF('Burn Report'!A86 = "","",'Burn Report'!A86)</f>
        <v/>
      </c>
      <c r="AA87" s="23">
        <f>IF('Burn Report'!D86=1,'Burn Report'!$C86+AA86,AA86)</f>
        <v>20.75</v>
      </c>
      <c r="AB87" s="23">
        <f>IF('Burn Report'!E86=1,'Burn Report'!$C86+AB86,AB86)</f>
        <v>14.5</v>
      </c>
      <c r="AC87" s="23">
        <f>IF('Burn Report'!F86=1,'Burn Report'!$C86+AC86,AC86)</f>
        <v>6.5</v>
      </c>
      <c r="AD87" s="23">
        <f>IF('Burn Report'!G86=1,'Burn Report'!$C86+AD86,AD86)</f>
        <v>10</v>
      </c>
      <c r="AE87" s="23">
        <f>IF('Burn Report'!H86=1,'Burn Report'!$C86+AE86,AE86)</f>
        <v>7.5</v>
      </c>
      <c r="AF87" s="23">
        <f>IF('Burn Report'!I86=1,'Burn Report'!$C86+AF86,AF86)</f>
        <v>24.5</v>
      </c>
      <c r="AG87" s="3">
        <f t="shared" si="3"/>
        <v>83.75</v>
      </c>
    </row>
    <row r="88" spans="1:33" x14ac:dyDescent="0.25">
      <c r="A88" s="110" t="str">
        <f>IF('Burn Report'!A87 = "","",'Burn Report'!A87)</f>
        <v/>
      </c>
      <c r="B88" s="3">
        <f>IF('Burn Report'!D87=1,100*'Burn Report'!$C87,0)</f>
        <v>0</v>
      </c>
      <c r="C88" s="3">
        <f>IF('Burn Report'!E87=1,100*'Burn Report'!$C87,0)</f>
        <v>0</v>
      </c>
      <c r="D88" s="3">
        <f>IF('Burn Report'!F87=1,100*'Burn Report'!$C87,0)</f>
        <v>0</v>
      </c>
      <c r="E88" s="3">
        <f>IF('Burn Report'!G87=1,100*'Burn Report'!$C87,0)</f>
        <v>0</v>
      </c>
      <c r="F88" s="3">
        <f>IF('Burn Report'!H87=1,100*'Burn Report'!$C87,0)</f>
        <v>0</v>
      </c>
      <c r="G88" s="3">
        <f>IF('Burn Report'!I87=1,100*'Burn Report'!$C87,0)</f>
        <v>0</v>
      </c>
      <c r="H88" s="3"/>
      <c r="I88" s="110" t="str">
        <f>IF('Burn Report'!A87 = "","",'Burn Report'!A87)</f>
        <v/>
      </c>
      <c r="J88" s="23">
        <f>IF('Burn Report'!D87=1,'Burn Report'!$C87,0)</f>
        <v>0</v>
      </c>
      <c r="K88" s="23">
        <f>IF('Burn Report'!E87=1,'Burn Report'!$C87,0)</f>
        <v>0</v>
      </c>
      <c r="L88" s="23">
        <f>IF('Burn Report'!F87=1,'Burn Report'!$C87,0)</f>
        <v>0</v>
      </c>
      <c r="M88" s="23">
        <f>IF('Burn Report'!G87=1,'Burn Report'!$C87,0)</f>
        <v>0</v>
      </c>
      <c r="N88" s="23">
        <f>IF('Burn Report'!H87=1,'Burn Report'!$C87,0)</f>
        <v>0</v>
      </c>
      <c r="O88" s="23">
        <f>IF('Burn Report'!I87=1,'Burn Report'!$C87,0)</f>
        <v>0</v>
      </c>
      <c r="P88" s="3"/>
      <c r="R88" s="110" t="str">
        <f>IF('Burn Report'!A87 = "","",'Burn Report'!A87)</f>
        <v/>
      </c>
      <c r="S88" s="3">
        <f>IF('Burn Report'!D87=1,100*'Burn Report'!$C87+S87,S87)</f>
        <v>2075</v>
      </c>
      <c r="T88" s="3">
        <f>IF('Burn Report'!E87=1,100*'Burn Report'!$C87+T87,T87)</f>
        <v>1450</v>
      </c>
      <c r="U88" s="3">
        <f>IF('Burn Report'!F87=1,100*'Burn Report'!$C87+U87,U87)</f>
        <v>650</v>
      </c>
      <c r="V88" s="3">
        <f>IF('Burn Report'!G87=1,100*'Burn Report'!$C87+V87,V87)</f>
        <v>1000</v>
      </c>
      <c r="W88" s="3">
        <f>IF('Burn Report'!H87=1,100*'Burn Report'!$C87+W87,W87)</f>
        <v>750</v>
      </c>
      <c r="X88" s="3">
        <f>IF('Burn Report'!I87=1,100*'Burn Report'!$C87+X87,X87)</f>
        <v>2450</v>
      </c>
      <c r="Y88" s="3">
        <f>IF(SUM('Task Metrics'!B88:G88)=0,Y87,SUM('Task Metrics'!B88:G88)+Y87)</f>
        <v>8375</v>
      </c>
      <c r="Z88" s="110" t="str">
        <f>IF('Burn Report'!A87 = "","",'Burn Report'!A87)</f>
        <v/>
      </c>
      <c r="AA88" s="23">
        <f>IF('Burn Report'!D87=1,'Burn Report'!$C87+AA87,AA87)</f>
        <v>20.75</v>
      </c>
      <c r="AB88" s="23">
        <f>IF('Burn Report'!E87=1,'Burn Report'!$C87+AB87,AB87)</f>
        <v>14.5</v>
      </c>
      <c r="AC88" s="23">
        <f>IF('Burn Report'!F87=1,'Burn Report'!$C87+AC87,AC87)</f>
        <v>6.5</v>
      </c>
      <c r="AD88" s="23">
        <f>IF('Burn Report'!G87=1,'Burn Report'!$C87+AD87,AD87)</f>
        <v>10</v>
      </c>
      <c r="AE88" s="23">
        <f>IF('Burn Report'!H87=1,'Burn Report'!$C87+AE87,AE87)</f>
        <v>7.5</v>
      </c>
      <c r="AF88" s="23">
        <f>IF('Burn Report'!I87=1,'Burn Report'!$C87+AF87,AF87)</f>
        <v>24.5</v>
      </c>
      <c r="AG88" s="3">
        <f t="shared" si="3"/>
        <v>83.75</v>
      </c>
    </row>
    <row r="89" spans="1:33" x14ac:dyDescent="0.25">
      <c r="A89" s="110" t="str">
        <f>IF('Burn Report'!A88 = "","",'Burn Report'!A88)</f>
        <v/>
      </c>
      <c r="B89" s="3">
        <f>IF('Burn Report'!D88=1,100*'Burn Report'!$C88,0)</f>
        <v>0</v>
      </c>
      <c r="C89" s="3">
        <f>IF('Burn Report'!E88=1,100*'Burn Report'!$C88,0)</f>
        <v>0</v>
      </c>
      <c r="D89" s="3">
        <f>IF('Burn Report'!F88=1,100*'Burn Report'!$C88,0)</f>
        <v>0</v>
      </c>
      <c r="E89" s="3">
        <f>IF('Burn Report'!G88=1,100*'Burn Report'!$C88,0)</f>
        <v>0</v>
      </c>
      <c r="F89" s="3">
        <f>IF('Burn Report'!H88=1,100*'Burn Report'!$C88,0)</f>
        <v>0</v>
      </c>
      <c r="G89" s="3">
        <f>IF('Burn Report'!I88=1,100*'Burn Report'!$C88,0)</f>
        <v>0</v>
      </c>
      <c r="H89" s="3"/>
      <c r="I89" s="110" t="str">
        <f>IF('Burn Report'!A88 = "","",'Burn Report'!A88)</f>
        <v/>
      </c>
      <c r="J89" s="23">
        <f>IF('Burn Report'!D88=1,'Burn Report'!$C88,0)</f>
        <v>0</v>
      </c>
      <c r="K89" s="23">
        <f>IF('Burn Report'!E88=1,'Burn Report'!$C88,0)</f>
        <v>0</v>
      </c>
      <c r="L89" s="23">
        <f>IF('Burn Report'!F88=1,'Burn Report'!$C88,0)</f>
        <v>0</v>
      </c>
      <c r="M89" s="23">
        <f>IF('Burn Report'!G88=1,'Burn Report'!$C88,0)</f>
        <v>0</v>
      </c>
      <c r="N89" s="23">
        <f>IF('Burn Report'!H88=1,'Burn Report'!$C88,0)</f>
        <v>0</v>
      </c>
      <c r="O89" s="23">
        <f>IF('Burn Report'!I88=1,'Burn Report'!$C88,0)</f>
        <v>0</v>
      </c>
      <c r="P89" s="3"/>
      <c r="R89" s="110" t="str">
        <f>IF('Burn Report'!A88 = "","",'Burn Report'!A88)</f>
        <v/>
      </c>
      <c r="S89" s="3">
        <f>IF('Burn Report'!D88=1,100*'Burn Report'!$C88+S88,S88)</f>
        <v>2075</v>
      </c>
      <c r="T89" s="3">
        <f>IF('Burn Report'!E88=1,100*'Burn Report'!$C88+T88,T88)</f>
        <v>1450</v>
      </c>
      <c r="U89" s="3">
        <f>IF('Burn Report'!F88=1,100*'Burn Report'!$C88+U88,U88)</f>
        <v>650</v>
      </c>
      <c r="V89" s="3">
        <f>IF('Burn Report'!G88=1,100*'Burn Report'!$C88+V88,V88)</f>
        <v>1000</v>
      </c>
      <c r="W89" s="3">
        <f>IF('Burn Report'!H88=1,100*'Burn Report'!$C88+W88,W88)</f>
        <v>750</v>
      </c>
      <c r="X89" s="3">
        <f>IF('Burn Report'!I88=1,100*'Burn Report'!$C88+X88,X88)</f>
        <v>2450</v>
      </c>
      <c r="Y89" s="3">
        <f>IF(SUM('Task Metrics'!B89:G89)=0,Y88,SUM('Task Metrics'!B89:G89)+Y88)</f>
        <v>8375</v>
      </c>
      <c r="Z89" s="110" t="str">
        <f>IF('Burn Report'!A88 = "","",'Burn Report'!A88)</f>
        <v/>
      </c>
      <c r="AA89" s="23">
        <f>IF('Burn Report'!D88=1,'Burn Report'!$C88+AA88,AA88)</f>
        <v>20.75</v>
      </c>
      <c r="AB89" s="23">
        <f>IF('Burn Report'!E88=1,'Burn Report'!$C88+AB88,AB88)</f>
        <v>14.5</v>
      </c>
      <c r="AC89" s="23">
        <f>IF('Burn Report'!F88=1,'Burn Report'!$C88+AC88,AC88)</f>
        <v>6.5</v>
      </c>
      <c r="AD89" s="23">
        <f>IF('Burn Report'!G88=1,'Burn Report'!$C88+AD88,AD88)</f>
        <v>10</v>
      </c>
      <c r="AE89" s="23">
        <f>IF('Burn Report'!H88=1,'Burn Report'!$C88+AE88,AE88)</f>
        <v>7.5</v>
      </c>
      <c r="AF89" s="23">
        <f>IF('Burn Report'!I88=1,'Burn Report'!$C88+AF88,AF88)</f>
        <v>24.5</v>
      </c>
      <c r="AG89" s="3">
        <f t="shared" si="3"/>
        <v>83.75</v>
      </c>
    </row>
    <row r="90" spans="1:33" x14ac:dyDescent="0.25">
      <c r="A90" s="110" t="str">
        <f>IF('Burn Report'!A89 = "","",'Burn Report'!A89)</f>
        <v/>
      </c>
      <c r="B90" s="3">
        <f>IF('Burn Report'!D89=1,100*'Burn Report'!$C89,0)</f>
        <v>0</v>
      </c>
      <c r="C90" s="3">
        <f>IF('Burn Report'!E89=1,100*'Burn Report'!$C89,0)</f>
        <v>0</v>
      </c>
      <c r="D90" s="3">
        <f>IF('Burn Report'!F89=1,100*'Burn Report'!$C89,0)</f>
        <v>0</v>
      </c>
      <c r="E90" s="3">
        <f>IF('Burn Report'!G89=1,100*'Burn Report'!$C89,0)</f>
        <v>0</v>
      </c>
      <c r="F90" s="3">
        <f>IF('Burn Report'!H89=1,100*'Burn Report'!$C89,0)</f>
        <v>0</v>
      </c>
      <c r="G90" s="3">
        <f>IF('Burn Report'!I89=1,100*'Burn Report'!$C89,0)</f>
        <v>0</v>
      </c>
      <c r="H90" s="3"/>
      <c r="I90" s="110" t="str">
        <f>IF('Burn Report'!A89 = "","",'Burn Report'!A89)</f>
        <v/>
      </c>
      <c r="J90" s="23">
        <f>IF('Burn Report'!D89=1,'Burn Report'!$C89,0)</f>
        <v>0</v>
      </c>
      <c r="K90" s="23">
        <f>IF('Burn Report'!E89=1,'Burn Report'!$C89,0)</f>
        <v>0</v>
      </c>
      <c r="L90" s="23">
        <f>IF('Burn Report'!F89=1,'Burn Report'!$C89,0)</f>
        <v>0</v>
      </c>
      <c r="M90" s="23">
        <f>IF('Burn Report'!G89=1,'Burn Report'!$C89,0)</f>
        <v>0</v>
      </c>
      <c r="N90" s="23">
        <f>IF('Burn Report'!H89=1,'Burn Report'!$C89,0)</f>
        <v>0</v>
      </c>
      <c r="O90" s="23">
        <f>IF('Burn Report'!I89=1,'Burn Report'!$C89,0)</f>
        <v>0</v>
      </c>
      <c r="P90" s="3"/>
      <c r="R90" s="110" t="str">
        <f>IF('Burn Report'!A89 = "","",'Burn Report'!A89)</f>
        <v/>
      </c>
      <c r="S90" s="3">
        <f>IF('Burn Report'!D89=1,100*'Burn Report'!$C89+S89,S89)</f>
        <v>2075</v>
      </c>
      <c r="T90" s="3">
        <f>IF('Burn Report'!E89=1,100*'Burn Report'!$C89+T89,T89)</f>
        <v>1450</v>
      </c>
      <c r="U90" s="3">
        <f>IF('Burn Report'!F89=1,100*'Burn Report'!$C89+U89,U89)</f>
        <v>650</v>
      </c>
      <c r="V90" s="3">
        <f>IF('Burn Report'!G89=1,100*'Burn Report'!$C89+V89,V89)</f>
        <v>1000</v>
      </c>
      <c r="W90" s="3">
        <f>IF('Burn Report'!H89=1,100*'Burn Report'!$C89+W89,W89)</f>
        <v>750</v>
      </c>
      <c r="X90" s="3">
        <f>IF('Burn Report'!I89=1,100*'Burn Report'!$C89+X89,X89)</f>
        <v>2450</v>
      </c>
      <c r="Y90" s="3">
        <f>IF(SUM('Task Metrics'!B90:G90)=0,Y89,SUM('Task Metrics'!B90:G90)+Y89)</f>
        <v>8375</v>
      </c>
      <c r="Z90" s="110" t="str">
        <f>IF('Burn Report'!A89 = "","",'Burn Report'!A89)</f>
        <v/>
      </c>
      <c r="AA90" s="23">
        <f>IF('Burn Report'!D89=1,'Burn Report'!$C89+AA89,AA89)</f>
        <v>20.75</v>
      </c>
      <c r="AB90" s="23">
        <f>IF('Burn Report'!E89=1,'Burn Report'!$C89+AB89,AB89)</f>
        <v>14.5</v>
      </c>
      <c r="AC90" s="23">
        <f>IF('Burn Report'!F89=1,'Burn Report'!$C89+AC89,AC89)</f>
        <v>6.5</v>
      </c>
      <c r="AD90" s="23">
        <f>IF('Burn Report'!G89=1,'Burn Report'!$C89+AD89,AD89)</f>
        <v>10</v>
      </c>
      <c r="AE90" s="23">
        <f>IF('Burn Report'!H89=1,'Burn Report'!$C89+AE89,AE89)</f>
        <v>7.5</v>
      </c>
      <c r="AF90" s="23">
        <f>IF('Burn Report'!I89=1,'Burn Report'!$C89+AF89,AF89)</f>
        <v>24.5</v>
      </c>
      <c r="AG90" s="3">
        <f t="shared" si="3"/>
        <v>83.75</v>
      </c>
    </row>
    <row r="91" spans="1:33" x14ac:dyDescent="0.25">
      <c r="A91" s="110" t="str">
        <f>IF('Burn Report'!A90 = "","",'Burn Report'!A90)</f>
        <v/>
      </c>
      <c r="B91" s="3">
        <f>IF('Burn Report'!D90=1,100*'Burn Report'!$C90,0)</f>
        <v>0</v>
      </c>
      <c r="C91" s="3">
        <f>IF('Burn Report'!E90=1,100*'Burn Report'!$C90,0)</f>
        <v>0</v>
      </c>
      <c r="D91" s="3">
        <f>IF('Burn Report'!F90=1,100*'Burn Report'!$C90,0)</f>
        <v>0</v>
      </c>
      <c r="E91" s="3">
        <f>IF('Burn Report'!G90=1,100*'Burn Report'!$C90,0)</f>
        <v>0</v>
      </c>
      <c r="F91" s="3">
        <f>IF('Burn Report'!H90=1,100*'Burn Report'!$C90,0)</f>
        <v>0</v>
      </c>
      <c r="G91" s="3">
        <f>IF('Burn Report'!I90=1,100*'Burn Report'!$C90,0)</f>
        <v>0</v>
      </c>
      <c r="H91" s="3"/>
      <c r="I91" s="110" t="str">
        <f>IF('Burn Report'!A90 = "","",'Burn Report'!A90)</f>
        <v/>
      </c>
      <c r="J91" s="23">
        <f>IF('Burn Report'!D90=1,'Burn Report'!$C90,0)</f>
        <v>0</v>
      </c>
      <c r="K91" s="23">
        <f>IF('Burn Report'!E90=1,'Burn Report'!$C90,0)</f>
        <v>0</v>
      </c>
      <c r="L91" s="23">
        <f>IF('Burn Report'!F90=1,'Burn Report'!$C90,0)</f>
        <v>0</v>
      </c>
      <c r="M91" s="23">
        <f>IF('Burn Report'!G90=1,'Burn Report'!$C90,0)</f>
        <v>0</v>
      </c>
      <c r="N91" s="23">
        <f>IF('Burn Report'!H90=1,'Burn Report'!$C90,0)</f>
        <v>0</v>
      </c>
      <c r="O91" s="23">
        <f>IF('Burn Report'!I90=1,'Burn Report'!$C90,0)</f>
        <v>0</v>
      </c>
      <c r="P91" s="3"/>
      <c r="R91" s="110" t="str">
        <f>IF('Burn Report'!A90 = "","",'Burn Report'!A90)</f>
        <v/>
      </c>
      <c r="S91" s="3">
        <f>IF('Burn Report'!D90=1,100*'Burn Report'!$C90+S90,S90)</f>
        <v>2075</v>
      </c>
      <c r="T91" s="3">
        <f>IF('Burn Report'!E90=1,100*'Burn Report'!$C90+T90,T90)</f>
        <v>1450</v>
      </c>
      <c r="U91" s="3">
        <f>IF('Burn Report'!F90=1,100*'Burn Report'!$C90+U90,U90)</f>
        <v>650</v>
      </c>
      <c r="V91" s="3">
        <f>IF('Burn Report'!G90=1,100*'Burn Report'!$C90+V90,V90)</f>
        <v>1000</v>
      </c>
      <c r="W91" s="3">
        <f>IF('Burn Report'!H90=1,100*'Burn Report'!$C90+W90,W90)</f>
        <v>750</v>
      </c>
      <c r="X91" s="3">
        <f>IF('Burn Report'!I90=1,100*'Burn Report'!$C90+X90,X90)</f>
        <v>2450</v>
      </c>
      <c r="Y91" s="3">
        <f>IF(SUM('Task Metrics'!B91:G91)=0,Y90,SUM('Task Metrics'!B91:G91)+Y90)</f>
        <v>8375</v>
      </c>
      <c r="Z91" s="110" t="str">
        <f>IF('Burn Report'!A90 = "","",'Burn Report'!A90)</f>
        <v/>
      </c>
      <c r="AA91" s="23">
        <f>IF('Burn Report'!D90=1,'Burn Report'!$C90+AA90,AA90)</f>
        <v>20.75</v>
      </c>
      <c r="AB91" s="23">
        <f>IF('Burn Report'!E90=1,'Burn Report'!$C90+AB90,AB90)</f>
        <v>14.5</v>
      </c>
      <c r="AC91" s="23">
        <f>IF('Burn Report'!F90=1,'Burn Report'!$C90+AC90,AC90)</f>
        <v>6.5</v>
      </c>
      <c r="AD91" s="23">
        <f>IF('Burn Report'!G90=1,'Burn Report'!$C90+AD90,AD90)</f>
        <v>10</v>
      </c>
      <c r="AE91" s="23">
        <f>IF('Burn Report'!H90=1,'Burn Report'!$C90+AE90,AE90)</f>
        <v>7.5</v>
      </c>
      <c r="AF91" s="23">
        <f>IF('Burn Report'!I90=1,'Burn Report'!$C90+AF90,AF90)</f>
        <v>24.5</v>
      </c>
      <c r="AG91" s="3">
        <f t="shared" si="3"/>
        <v>83.75</v>
      </c>
    </row>
    <row r="92" spans="1:33" x14ac:dyDescent="0.25">
      <c r="A92" s="110" t="str">
        <f>IF('Burn Report'!A91 = "","",'Burn Report'!A91)</f>
        <v/>
      </c>
      <c r="B92" s="3">
        <f>IF('Burn Report'!D91=1,100*'Burn Report'!$C91,0)</f>
        <v>0</v>
      </c>
      <c r="C92" s="3">
        <f>IF('Burn Report'!E91=1,100*'Burn Report'!$C91,0)</f>
        <v>0</v>
      </c>
      <c r="D92" s="3">
        <f>IF('Burn Report'!F91=1,100*'Burn Report'!$C91,0)</f>
        <v>0</v>
      </c>
      <c r="E92" s="3">
        <f>IF('Burn Report'!G91=1,100*'Burn Report'!$C91,0)</f>
        <v>0</v>
      </c>
      <c r="F92" s="3">
        <f>IF('Burn Report'!H91=1,100*'Burn Report'!$C91,0)</f>
        <v>0</v>
      </c>
      <c r="G92" s="3">
        <f>IF('Burn Report'!I91=1,100*'Burn Report'!$C91,0)</f>
        <v>0</v>
      </c>
      <c r="H92" s="3"/>
      <c r="I92" s="110" t="str">
        <f>IF('Burn Report'!A91 = "","",'Burn Report'!A91)</f>
        <v/>
      </c>
      <c r="J92" s="23">
        <f>IF('Burn Report'!D91=1,'Burn Report'!$C91,0)</f>
        <v>0</v>
      </c>
      <c r="K92" s="23">
        <f>IF('Burn Report'!E91=1,'Burn Report'!$C91,0)</f>
        <v>0</v>
      </c>
      <c r="L92" s="23">
        <f>IF('Burn Report'!F91=1,'Burn Report'!$C91,0)</f>
        <v>0</v>
      </c>
      <c r="M92" s="23">
        <f>IF('Burn Report'!G91=1,'Burn Report'!$C91,0)</f>
        <v>0</v>
      </c>
      <c r="N92" s="23">
        <f>IF('Burn Report'!H91=1,'Burn Report'!$C91,0)</f>
        <v>0</v>
      </c>
      <c r="O92" s="23">
        <f>IF('Burn Report'!I91=1,'Burn Report'!$C91,0)</f>
        <v>0</v>
      </c>
      <c r="P92" s="3"/>
      <c r="R92" s="110" t="str">
        <f>IF('Burn Report'!A91 = "","",'Burn Report'!A91)</f>
        <v/>
      </c>
      <c r="S92" s="3">
        <f>IF('Burn Report'!D91=1,100*'Burn Report'!$C91+S91,S91)</f>
        <v>2075</v>
      </c>
      <c r="T92" s="3">
        <f>IF('Burn Report'!E91=1,100*'Burn Report'!$C91+T91,T91)</f>
        <v>1450</v>
      </c>
      <c r="U92" s="3">
        <f>IF('Burn Report'!F91=1,100*'Burn Report'!$C91+U91,U91)</f>
        <v>650</v>
      </c>
      <c r="V92" s="3">
        <f>IF('Burn Report'!G91=1,100*'Burn Report'!$C91+V91,V91)</f>
        <v>1000</v>
      </c>
      <c r="W92" s="3">
        <f>IF('Burn Report'!H91=1,100*'Burn Report'!$C91+W91,W91)</f>
        <v>750</v>
      </c>
      <c r="X92" s="3">
        <f>IF('Burn Report'!I91=1,100*'Burn Report'!$C91+X91,X91)</f>
        <v>2450</v>
      </c>
      <c r="Y92" s="3">
        <f>IF(SUM('Task Metrics'!B92:G92)=0,Y91,SUM('Task Metrics'!B92:G92)+Y91)</f>
        <v>8375</v>
      </c>
      <c r="Z92" s="110" t="str">
        <f>IF('Burn Report'!A91 = "","",'Burn Report'!A91)</f>
        <v/>
      </c>
      <c r="AA92" s="23">
        <f>IF('Burn Report'!D91=1,'Burn Report'!$C91+AA91,AA91)</f>
        <v>20.75</v>
      </c>
      <c r="AB92" s="23">
        <f>IF('Burn Report'!E91=1,'Burn Report'!$C91+AB91,AB91)</f>
        <v>14.5</v>
      </c>
      <c r="AC92" s="23">
        <f>IF('Burn Report'!F91=1,'Burn Report'!$C91+AC91,AC91)</f>
        <v>6.5</v>
      </c>
      <c r="AD92" s="23">
        <f>IF('Burn Report'!G91=1,'Burn Report'!$C91+AD91,AD91)</f>
        <v>10</v>
      </c>
      <c r="AE92" s="23">
        <f>IF('Burn Report'!H91=1,'Burn Report'!$C91+AE91,AE91)</f>
        <v>7.5</v>
      </c>
      <c r="AF92" s="23">
        <f>IF('Burn Report'!I91=1,'Burn Report'!$C91+AF91,AF91)</f>
        <v>24.5</v>
      </c>
      <c r="AG92" s="3">
        <f t="shared" si="3"/>
        <v>83.75</v>
      </c>
    </row>
    <row r="93" spans="1:33" x14ac:dyDescent="0.25">
      <c r="A93" s="110" t="str">
        <f>IF('Burn Report'!A92 = "","",'Burn Report'!A92)</f>
        <v/>
      </c>
      <c r="B93" s="3">
        <f>IF('Burn Report'!D92=1,100*'Burn Report'!$C92,0)</f>
        <v>0</v>
      </c>
      <c r="C93" s="3">
        <f>IF('Burn Report'!E92=1,100*'Burn Report'!$C92,0)</f>
        <v>0</v>
      </c>
      <c r="D93" s="3">
        <f>IF('Burn Report'!F92=1,100*'Burn Report'!$C92,0)</f>
        <v>0</v>
      </c>
      <c r="E93" s="3">
        <f>IF('Burn Report'!G92=1,100*'Burn Report'!$C92,0)</f>
        <v>0</v>
      </c>
      <c r="F93" s="3">
        <f>IF('Burn Report'!H92=1,100*'Burn Report'!$C92,0)</f>
        <v>0</v>
      </c>
      <c r="G93" s="3">
        <f>IF('Burn Report'!I92=1,100*'Burn Report'!$C92,0)</f>
        <v>0</v>
      </c>
      <c r="H93" s="3"/>
      <c r="I93" s="110" t="str">
        <f>IF('Burn Report'!A92 = "","",'Burn Report'!A92)</f>
        <v/>
      </c>
      <c r="J93" s="23">
        <f>IF('Burn Report'!D92=1,'Burn Report'!$C92,0)</f>
        <v>0</v>
      </c>
      <c r="K93" s="23">
        <f>IF('Burn Report'!E92=1,'Burn Report'!$C92,0)</f>
        <v>0</v>
      </c>
      <c r="L93" s="23">
        <f>IF('Burn Report'!F92=1,'Burn Report'!$C92,0)</f>
        <v>0</v>
      </c>
      <c r="M93" s="23">
        <f>IF('Burn Report'!G92=1,'Burn Report'!$C92,0)</f>
        <v>0</v>
      </c>
      <c r="N93" s="23">
        <f>IF('Burn Report'!H92=1,'Burn Report'!$C92,0)</f>
        <v>0</v>
      </c>
      <c r="O93" s="23">
        <f>IF('Burn Report'!I92=1,'Burn Report'!$C92,0)</f>
        <v>0</v>
      </c>
      <c r="P93" s="3"/>
      <c r="R93" s="110" t="str">
        <f>IF('Burn Report'!A92 = "","",'Burn Report'!A92)</f>
        <v/>
      </c>
      <c r="S93" s="3">
        <f>IF('Burn Report'!D92=1,100*'Burn Report'!$C92+S92,S92)</f>
        <v>2075</v>
      </c>
      <c r="T93" s="3">
        <f>IF('Burn Report'!E92=1,100*'Burn Report'!$C92+T92,T92)</f>
        <v>1450</v>
      </c>
      <c r="U93" s="3">
        <f>IF('Burn Report'!F92=1,100*'Burn Report'!$C92+U92,U92)</f>
        <v>650</v>
      </c>
      <c r="V93" s="3">
        <f>IF('Burn Report'!G92=1,100*'Burn Report'!$C92+V92,V92)</f>
        <v>1000</v>
      </c>
      <c r="W93" s="3">
        <f>IF('Burn Report'!H92=1,100*'Burn Report'!$C92+W92,W92)</f>
        <v>750</v>
      </c>
      <c r="X93" s="3">
        <f>IF('Burn Report'!I92=1,100*'Burn Report'!$C92+X92,X92)</f>
        <v>2450</v>
      </c>
      <c r="Y93" s="3">
        <f>IF(SUM('Task Metrics'!B93:G93)=0,Y92,SUM('Task Metrics'!B93:G93)+Y92)</f>
        <v>8375</v>
      </c>
      <c r="Z93" s="110" t="str">
        <f>IF('Burn Report'!A92 = "","",'Burn Report'!A92)</f>
        <v/>
      </c>
      <c r="AA93" s="23">
        <f>IF('Burn Report'!D92=1,'Burn Report'!$C92+AA92,AA92)</f>
        <v>20.75</v>
      </c>
      <c r="AB93" s="23">
        <f>IF('Burn Report'!E92=1,'Burn Report'!$C92+AB92,AB92)</f>
        <v>14.5</v>
      </c>
      <c r="AC93" s="23">
        <f>IF('Burn Report'!F92=1,'Burn Report'!$C92+AC92,AC92)</f>
        <v>6.5</v>
      </c>
      <c r="AD93" s="23">
        <f>IF('Burn Report'!G92=1,'Burn Report'!$C92+AD92,AD92)</f>
        <v>10</v>
      </c>
      <c r="AE93" s="23">
        <f>IF('Burn Report'!H92=1,'Burn Report'!$C92+AE92,AE92)</f>
        <v>7.5</v>
      </c>
      <c r="AF93" s="23">
        <f>IF('Burn Report'!I92=1,'Burn Report'!$C92+AF92,AF92)</f>
        <v>24.5</v>
      </c>
      <c r="AG93" s="3">
        <f t="shared" si="3"/>
        <v>83.75</v>
      </c>
    </row>
    <row r="94" spans="1:33" x14ac:dyDescent="0.25">
      <c r="A94" s="110" t="str">
        <f>IF('Burn Report'!A93 = "","",'Burn Report'!A93)</f>
        <v/>
      </c>
      <c r="B94" s="3">
        <f>IF('Burn Report'!D93=1,100*'Burn Report'!$C93,0)</f>
        <v>0</v>
      </c>
      <c r="C94" s="3">
        <f>IF('Burn Report'!E93=1,100*'Burn Report'!$C93,0)</f>
        <v>0</v>
      </c>
      <c r="D94" s="3">
        <f>IF('Burn Report'!F93=1,100*'Burn Report'!$C93,0)</f>
        <v>0</v>
      </c>
      <c r="E94" s="3">
        <f>IF('Burn Report'!G93=1,100*'Burn Report'!$C93,0)</f>
        <v>0</v>
      </c>
      <c r="F94" s="3">
        <f>IF('Burn Report'!H93=1,100*'Burn Report'!$C93,0)</f>
        <v>0</v>
      </c>
      <c r="G94" s="3">
        <f>IF('Burn Report'!I93=1,100*'Burn Report'!$C93,0)</f>
        <v>0</v>
      </c>
      <c r="H94" s="3"/>
      <c r="I94" s="110" t="str">
        <f>IF('Burn Report'!A93 = "","",'Burn Report'!A93)</f>
        <v/>
      </c>
      <c r="J94" s="23">
        <f>IF('Burn Report'!D93=1,'Burn Report'!$C93,0)</f>
        <v>0</v>
      </c>
      <c r="K94" s="23">
        <f>IF('Burn Report'!E93=1,'Burn Report'!$C93,0)</f>
        <v>0</v>
      </c>
      <c r="L94" s="23">
        <f>IF('Burn Report'!F93=1,'Burn Report'!$C93,0)</f>
        <v>0</v>
      </c>
      <c r="M94" s="23">
        <f>IF('Burn Report'!G93=1,'Burn Report'!$C93,0)</f>
        <v>0</v>
      </c>
      <c r="N94" s="23">
        <f>IF('Burn Report'!H93=1,'Burn Report'!$C93,0)</f>
        <v>0</v>
      </c>
      <c r="O94" s="23">
        <f>IF('Burn Report'!I93=1,'Burn Report'!$C93,0)</f>
        <v>0</v>
      </c>
      <c r="P94" s="3"/>
      <c r="R94" s="110" t="str">
        <f>IF('Burn Report'!A93 = "","",'Burn Report'!A93)</f>
        <v/>
      </c>
      <c r="S94" s="3">
        <f>IF('Burn Report'!D93=1,100*'Burn Report'!$C93+S93,S93)</f>
        <v>2075</v>
      </c>
      <c r="T94" s="3">
        <f>IF('Burn Report'!E93=1,100*'Burn Report'!$C93+T93,T93)</f>
        <v>1450</v>
      </c>
      <c r="U94" s="3">
        <f>IF('Burn Report'!F93=1,100*'Burn Report'!$C93+U93,U93)</f>
        <v>650</v>
      </c>
      <c r="V94" s="3">
        <f>IF('Burn Report'!G93=1,100*'Burn Report'!$C93+V93,V93)</f>
        <v>1000</v>
      </c>
      <c r="W94" s="3">
        <f>IF('Burn Report'!H93=1,100*'Burn Report'!$C93+W93,W93)</f>
        <v>750</v>
      </c>
      <c r="X94" s="3">
        <f>IF('Burn Report'!I93=1,100*'Burn Report'!$C93+X93,X93)</f>
        <v>2450</v>
      </c>
      <c r="Y94" s="3">
        <f>IF(SUM('Task Metrics'!B94:G94)=0,Y93,SUM('Task Metrics'!B94:G94)+Y93)</f>
        <v>8375</v>
      </c>
      <c r="Z94" s="110" t="str">
        <f>IF('Burn Report'!A93 = "","",'Burn Report'!A93)</f>
        <v/>
      </c>
      <c r="AA94" s="23">
        <f>IF('Burn Report'!D93=1,'Burn Report'!$C93+AA93,AA93)</f>
        <v>20.75</v>
      </c>
      <c r="AB94" s="23">
        <f>IF('Burn Report'!E93=1,'Burn Report'!$C93+AB93,AB93)</f>
        <v>14.5</v>
      </c>
      <c r="AC94" s="23">
        <f>IF('Burn Report'!F93=1,'Burn Report'!$C93+AC93,AC93)</f>
        <v>6.5</v>
      </c>
      <c r="AD94" s="23">
        <f>IF('Burn Report'!G93=1,'Burn Report'!$C93+AD93,AD93)</f>
        <v>10</v>
      </c>
      <c r="AE94" s="23">
        <f>IF('Burn Report'!H93=1,'Burn Report'!$C93+AE93,AE93)</f>
        <v>7.5</v>
      </c>
      <c r="AF94" s="23">
        <f>IF('Burn Report'!I93=1,'Burn Report'!$C93+AF93,AF93)</f>
        <v>24.5</v>
      </c>
      <c r="AG94" s="3">
        <f t="shared" si="3"/>
        <v>83.75</v>
      </c>
    </row>
    <row r="95" spans="1:33" x14ac:dyDescent="0.25">
      <c r="A95" s="110" t="str">
        <f>IF('Burn Report'!A94 = "","",'Burn Report'!A94)</f>
        <v/>
      </c>
      <c r="B95" s="3">
        <f>IF('Burn Report'!D94=1,100*'Burn Report'!$C94,0)</f>
        <v>0</v>
      </c>
      <c r="C95" s="3">
        <f>IF('Burn Report'!E94=1,100*'Burn Report'!$C94,0)</f>
        <v>0</v>
      </c>
      <c r="D95" s="3">
        <f>IF('Burn Report'!F94=1,100*'Burn Report'!$C94,0)</f>
        <v>0</v>
      </c>
      <c r="E95" s="3">
        <f>IF('Burn Report'!G94=1,100*'Burn Report'!$C94,0)</f>
        <v>0</v>
      </c>
      <c r="F95" s="3">
        <f>IF('Burn Report'!H94=1,100*'Burn Report'!$C94,0)</f>
        <v>0</v>
      </c>
      <c r="G95" s="3">
        <f>IF('Burn Report'!I94=1,100*'Burn Report'!$C94,0)</f>
        <v>0</v>
      </c>
      <c r="H95" s="3"/>
      <c r="I95" s="110" t="str">
        <f>IF('Burn Report'!A94 = "","",'Burn Report'!A94)</f>
        <v/>
      </c>
      <c r="J95" s="23">
        <f>IF('Burn Report'!D94=1,'Burn Report'!$C94,0)</f>
        <v>0</v>
      </c>
      <c r="K95" s="23">
        <f>IF('Burn Report'!E94=1,'Burn Report'!$C94,0)</f>
        <v>0</v>
      </c>
      <c r="L95" s="23">
        <f>IF('Burn Report'!F94=1,'Burn Report'!$C94,0)</f>
        <v>0</v>
      </c>
      <c r="M95" s="23">
        <f>IF('Burn Report'!G94=1,'Burn Report'!$C94,0)</f>
        <v>0</v>
      </c>
      <c r="N95" s="23">
        <f>IF('Burn Report'!H94=1,'Burn Report'!$C94,0)</f>
        <v>0</v>
      </c>
      <c r="O95" s="23">
        <f>IF('Burn Report'!I94=1,'Burn Report'!$C94,0)</f>
        <v>0</v>
      </c>
      <c r="P95" s="3"/>
      <c r="R95" s="110" t="str">
        <f>IF('Burn Report'!A94 = "","",'Burn Report'!A94)</f>
        <v/>
      </c>
      <c r="S95" s="3">
        <f>IF('Burn Report'!D94=1,100*'Burn Report'!$C94+S94,S94)</f>
        <v>2075</v>
      </c>
      <c r="T95" s="3">
        <f>IF('Burn Report'!E94=1,100*'Burn Report'!$C94+T94,T94)</f>
        <v>1450</v>
      </c>
      <c r="U95" s="3">
        <f>IF('Burn Report'!F94=1,100*'Burn Report'!$C94+U94,U94)</f>
        <v>650</v>
      </c>
      <c r="V95" s="3">
        <f>IF('Burn Report'!G94=1,100*'Burn Report'!$C94+V94,V94)</f>
        <v>1000</v>
      </c>
      <c r="W95" s="3">
        <f>IF('Burn Report'!H94=1,100*'Burn Report'!$C94+W94,W94)</f>
        <v>750</v>
      </c>
      <c r="X95" s="3">
        <f>IF('Burn Report'!I94=1,100*'Burn Report'!$C94+X94,X94)</f>
        <v>2450</v>
      </c>
      <c r="Y95" s="3">
        <f>IF(SUM('Task Metrics'!B95:G95)=0,Y94,SUM('Task Metrics'!B95:G95)+Y94)</f>
        <v>8375</v>
      </c>
      <c r="Z95" s="110" t="str">
        <f>IF('Burn Report'!A94 = "","",'Burn Report'!A94)</f>
        <v/>
      </c>
      <c r="AA95" s="23">
        <f>IF('Burn Report'!D94=1,'Burn Report'!$C94+AA94,AA94)</f>
        <v>20.75</v>
      </c>
      <c r="AB95" s="23">
        <f>IF('Burn Report'!E94=1,'Burn Report'!$C94+AB94,AB94)</f>
        <v>14.5</v>
      </c>
      <c r="AC95" s="23">
        <f>IF('Burn Report'!F94=1,'Burn Report'!$C94+AC94,AC94)</f>
        <v>6.5</v>
      </c>
      <c r="AD95" s="23">
        <f>IF('Burn Report'!G94=1,'Burn Report'!$C94+AD94,AD94)</f>
        <v>10</v>
      </c>
      <c r="AE95" s="23">
        <f>IF('Burn Report'!H94=1,'Burn Report'!$C94+AE94,AE94)</f>
        <v>7.5</v>
      </c>
      <c r="AF95" s="23">
        <f>IF('Burn Report'!I94=1,'Burn Report'!$C94+AF94,AF94)</f>
        <v>24.5</v>
      </c>
      <c r="AG95" s="3">
        <f t="shared" si="3"/>
        <v>83.75</v>
      </c>
    </row>
    <row r="96" spans="1:33" x14ac:dyDescent="0.25">
      <c r="A96" s="110" t="str">
        <f>IF('Burn Report'!A95 = "","",'Burn Report'!A95)</f>
        <v/>
      </c>
      <c r="B96" s="3">
        <f>IF('Burn Report'!D95=1,100*'Burn Report'!$C95,0)</f>
        <v>0</v>
      </c>
      <c r="C96" s="3">
        <f>IF('Burn Report'!E95=1,100*'Burn Report'!$C95,0)</f>
        <v>0</v>
      </c>
      <c r="D96" s="3">
        <f>IF('Burn Report'!F95=1,100*'Burn Report'!$C95,0)</f>
        <v>0</v>
      </c>
      <c r="E96" s="3">
        <f>IF('Burn Report'!G95=1,100*'Burn Report'!$C95,0)</f>
        <v>0</v>
      </c>
      <c r="F96" s="3">
        <f>IF('Burn Report'!H95=1,100*'Burn Report'!$C95,0)</f>
        <v>0</v>
      </c>
      <c r="G96" s="3">
        <f>IF('Burn Report'!I95=1,100*'Burn Report'!$C95,0)</f>
        <v>0</v>
      </c>
      <c r="H96" s="3"/>
      <c r="I96" s="110" t="str">
        <f>IF('Burn Report'!A95 = "","",'Burn Report'!A95)</f>
        <v/>
      </c>
      <c r="J96" s="23">
        <f>IF('Burn Report'!D95=1,'Burn Report'!$C95,0)</f>
        <v>0</v>
      </c>
      <c r="K96" s="23">
        <f>IF('Burn Report'!E95=1,'Burn Report'!$C95,0)</f>
        <v>0</v>
      </c>
      <c r="L96" s="23">
        <f>IF('Burn Report'!F95=1,'Burn Report'!$C95,0)</f>
        <v>0</v>
      </c>
      <c r="M96" s="23">
        <f>IF('Burn Report'!G95=1,'Burn Report'!$C95,0)</f>
        <v>0</v>
      </c>
      <c r="N96" s="23">
        <f>IF('Burn Report'!H95=1,'Burn Report'!$C95,0)</f>
        <v>0</v>
      </c>
      <c r="O96" s="23">
        <f>IF('Burn Report'!I95=1,'Burn Report'!$C95,0)</f>
        <v>0</v>
      </c>
      <c r="P96" s="3"/>
      <c r="R96" s="110" t="str">
        <f>IF('Burn Report'!A95 = "","",'Burn Report'!A95)</f>
        <v/>
      </c>
      <c r="S96" s="3">
        <f>IF('Burn Report'!D95=1,100*'Burn Report'!$C95+S95,S95)</f>
        <v>2075</v>
      </c>
      <c r="T96" s="3">
        <f>IF('Burn Report'!E95=1,100*'Burn Report'!$C95+T95,T95)</f>
        <v>1450</v>
      </c>
      <c r="U96" s="3">
        <f>IF('Burn Report'!F95=1,100*'Burn Report'!$C95+U95,U95)</f>
        <v>650</v>
      </c>
      <c r="V96" s="3">
        <f>IF('Burn Report'!G95=1,100*'Burn Report'!$C95+V95,V95)</f>
        <v>1000</v>
      </c>
      <c r="W96" s="3">
        <f>IF('Burn Report'!H95=1,100*'Burn Report'!$C95+W95,W95)</f>
        <v>750</v>
      </c>
      <c r="X96" s="3">
        <f>IF('Burn Report'!I95=1,100*'Burn Report'!$C95+X95,X95)</f>
        <v>2450</v>
      </c>
      <c r="Y96" s="3">
        <f>IF(SUM('Task Metrics'!B96:G96)=0,Y95,SUM('Task Metrics'!B96:G96)+Y95)</f>
        <v>8375</v>
      </c>
      <c r="Z96" s="110" t="str">
        <f>IF('Burn Report'!A95 = "","",'Burn Report'!A95)</f>
        <v/>
      </c>
      <c r="AA96" s="23">
        <f>IF('Burn Report'!D95=1,'Burn Report'!$C95+AA95,AA95)</f>
        <v>20.75</v>
      </c>
      <c r="AB96" s="23">
        <f>IF('Burn Report'!E95=1,'Burn Report'!$C95+AB95,AB95)</f>
        <v>14.5</v>
      </c>
      <c r="AC96" s="23">
        <f>IF('Burn Report'!F95=1,'Burn Report'!$C95+AC95,AC95)</f>
        <v>6.5</v>
      </c>
      <c r="AD96" s="23">
        <f>IF('Burn Report'!G95=1,'Burn Report'!$C95+AD95,AD95)</f>
        <v>10</v>
      </c>
      <c r="AE96" s="23">
        <f>IF('Burn Report'!H95=1,'Burn Report'!$C95+AE95,AE95)</f>
        <v>7.5</v>
      </c>
      <c r="AF96" s="23">
        <f>IF('Burn Report'!I95=1,'Burn Report'!$C95+AF95,AF95)</f>
        <v>24.5</v>
      </c>
      <c r="AG96" s="3">
        <f t="shared" si="3"/>
        <v>83.75</v>
      </c>
    </row>
    <row r="97" spans="1:33" x14ac:dyDescent="0.25">
      <c r="A97" s="110" t="str">
        <f>IF('Burn Report'!A96 = "","",'Burn Report'!A96)</f>
        <v/>
      </c>
      <c r="B97" s="3">
        <f>IF('Burn Report'!D96=1,100*'Burn Report'!$C96,0)</f>
        <v>0</v>
      </c>
      <c r="C97" s="3">
        <f>IF('Burn Report'!E96=1,100*'Burn Report'!$C96,0)</f>
        <v>0</v>
      </c>
      <c r="D97" s="3">
        <f>IF('Burn Report'!F96=1,100*'Burn Report'!$C96,0)</f>
        <v>0</v>
      </c>
      <c r="E97" s="3">
        <f>IF('Burn Report'!G96=1,100*'Burn Report'!$C96,0)</f>
        <v>0</v>
      </c>
      <c r="F97" s="3">
        <f>IF('Burn Report'!H96=1,100*'Burn Report'!$C96,0)</f>
        <v>0</v>
      </c>
      <c r="G97" s="3">
        <f>IF('Burn Report'!I96=1,100*'Burn Report'!$C96,0)</f>
        <v>0</v>
      </c>
      <c r="H97" s="3"/>
      <c r="I97" s="110" t="str">
        <f>IF('Burn Report'!A96 = "","",'Burn Report'!A96)</f>
        <v/>
      </c>
      <c r="J97" s="23">
        <f>IF('Burn Report'!D96=1,'Burn Report'!$C96,0)</f>
        <v>0</v>
      </c>
      <c r="K97" s="23">
        <f>IF('Burn Report'!E96=1,'Burn Report'!$C96,0)</f>
        <v>0</v>
      </c>
      <c r="L97" s="23">
        <f>IF('Burn Report'!F96=1,'Burn Report'!$C96,0)</f>
        <v>0</v>
      </c>
      <c r="M97" s="23">
        <f>IF('Burn Report'!G96=1,'Burn Report'!$C96,0)</f>
        <v>0</v>
      </c>
      <c r="N97" s="23">
        <f>IF('Burn Report'!H96=1,'Burn Report'!$C96,0)</f>
        <v>0</v>
      </c>
      <c r="O97" s="23">
        <f>IF('Burn Report'!I96=1,'Burn Report'!$C96,0)</f>
        <v>0</v>
      </c>
      <c r="P97" s="3"/>
      <c r="R97" s="110" t="str">
        <f>IF('Burn Report'!A96 = "","",'Burn Report'!A96)</f>
        <v/>
      </c>
      <c r="S97" s="3">
        <f>IF('Burn Report'!D96=1,100*'Burn Report'!$C96+S96,S96)</f>
        <v>2075</v>
      </c>
      <c r="T97" s="3">
        <f>IF('Burn Report'!E96=1,100*'Burn Report'!$C96+T96,T96)</f>
        <v>1450</v>
      </c>
      <c r="U97" s="3">
        <f>IF('Burn Report'!F96=1,100*'Burn Report'!$C96+U96,U96)</f>
        <v>650</v>
      </c>
      <c r="V97" s="3">
        <f>IF('Burn Report'!G96=1,100*'Burn Report'!$C96+V96,V96)</f>
        <v>1000</v>
      </c>
      <c r="W97" s="3">
        <f>IF('Burn Report'!H96=1,100*'Burn Report'!$C96+W96,W96)</f>
        <v>750</v>
      </c>
      <c r="X97" s="3">
        <f>IF('Burn Report'!I96=1,100*'Burn Report'!$C96+X96,X96)</f>
        <v>2450</v>
      </c>
      <c r="Y97" s="3">
        <f>IF(SUM('Task Metrics'!B97:G97)=0,Y96,SUM('Task Metrics'!B97:G97)+Y96)</f>
        <v>8375</v>
      </c>
      <c r="Z97" s="110" t="str">
        <f>IF('Burn Report'!A96 = "","",'Burn Report'!A96)</f>
        <v/>
      </c>
      <c r="AA97" s="23">
        <f>IF('Burn Report'!D96=1,'Burn Report'!$C96+AA96,AA96)</f>
        <v>20.75</v>
      </c>
      <c r="AB97" s="23">
        <f>IF('Burn Report'!E96=1,'Burn Report'!$C96+AB96,AB96)</f>
        <v>14.5</v>
      </c>
      <c r="AC97" s="23">
        <f>IF('Burn Report'!F96=1,'Burn Report'!$C96+AC96,AC96)</f>
        <v>6.5</v>
      </c>
      <c r="AD97" s="23">
        <f>IF('Burn Report'!G96=1,'Burn Report'!$C96+AD96,AD96)</f>
        <v>10</v>
      </c>
      <c r="AE97" s="23">
        <f>IF('Burn Report'!H96=1,'Burn Report'!$C96+AE96,AE96)</f>
        <v>7.5</v>
      </c>
      <c r="AF97" s="23">
        <f>IF('Burn Report'!I96=1,'Burn Report'!$C96+AF96,AF96)</f>
        <v>24.5</v>
      </c>
      <c r="AG97" s="3">
        <f t="shared" si="3"/>
        <v>83.75</v>
      </c>
    </row>
    <row r="98" spans="1:33" x14ac:dyDescent="0.25">
      <c r="A98" s="110" t="str">
        <f>IF('Burn Report'!A97 = "","",'Burn Report'!A97)</f>
        <v/>
      </c>
      <c r="B98" s="3">
        <f>IF('Burn Report'!D97=1,100*'Burn Report'!$C97,0)</f>
        <v>0</v>
      </c>
      <c r="C98" s="3">
        <f>IF('Burn Report'!E97=1,100*'Burn Report'!$C97,0)</f>
        <v>0</v>
      </c>
      <c r="D98" s="3">
        <f>IF('Burn Report'!F97=1,100*'Burn Report'!$C97,0)</f>
        <v>0</v>
      </c>
      <c r="E98" s="3">
        <f>IF('Burn Report'!G97=1,100*'Burn Report'!$C97,0)</f>
        <v>0</v>
      </c>
      <c r="F98" s="3">
        <f>IF('Burn Report'!H97=1,100*'Burn Report'!$C97,0)</f>
        <v>0</v>
      </c>
      <c r="G98" s="3">
        <f>IF('Burn Report'!I97=1,100*'Burn Report'!$C97,0)</f>
        <v>0</v>
      </c>
      <c r="H98" s="3"/>
      <c r="I98" s="110" t="str">
        <f>IF('Burn Report'!A97 = "","",'Burn Report'!A97)</f>
        <v/>
      </c>
      <c r="J98" s="23">
        <f>IF('Burn Report'!D97=1,'Burn Report'!$C97,0)</f>
        <v>0</v>
      </c>
      <c r="K98" s="23">
        <f>IF('Burn Report'!E97=1,'Burn Report'!$C97,0)</f>
        <v>0</v>
      </c>
      <c r="L98" s="23">
        <f>IF('Burn Report'!F97=1,'Burn Report'!$C97,0)</f>
        <v>0</v>
      </c>
      <c r="M98" s="23">
        <f>IF('Burn Report'!G97=1,'Burn Report'!$C97,0)</f>
        <v>0</v>
      </c>
      <c r="N98" s="23">
        <f>IF('Burn Report'!H97=1,'Burn Report'!$C97,0)</f>
        <v>0</v>
      </c>
      <c r="O98" s="23">
        <f>IF('Burn Report'!I97=1,'Burn Report'!$C97,0)</f>
        <v>0</v>
      </c>
      <c r="P98" s="3"/>
      <c r="R98" s="110" t="str">
        <f>IF('Burn Report'!A97 = "","",'Burn Report'!A97)</f>
        <v/>
      </c>
      <c r="S98" s="3">
        <f>IF('Burn Report'!D97=1,100*'Burn Report'!$C97+S97,S97)</f>
        <v>2075</v>
      </c>
      <c r="T98" s="3">
        <f>IF('Burn Report'!E97=1,100*'Burn Report'!$C97+T97,T97)</f>
        <v>1450</v>
      </c>
      <c r="U98" s="3">
        <f>IF('Burn Report'!F97=1,100*'Burn Report'!$C97+U97,U97)</f>
        <v>650</v>
      </c>
      <c r="V98" s="3">
        <f>IF('Burn Report'!G97=1,100*'Burn Report'!$C97+V97,V97)</f>
        <v>1000</v>
      </c>
      <c r="W98" s="3">
        <f>IF('Burn Report'!H97=1,100*'Burn Report'!$C97+W97,W97)</f>
        <v>750</v>
      </c>
      <c r="X98" s="3">
        <f>IF('Burn Report'!I97=1,100*'Burn Report'!$C97+X97,X97)</f>
        <v>2450</v>
      </c>
      <c r="Y98" s="3">
        <f>IF(SUM('Task Metrics'!B98:G98)=0,Y97,SUM('Task Metrics'!B98:G98)+Y97)</f>
        <v>8375</v>
      </c>
      <c r="Z98" s="110" t="str">
        <f>IF('Burn Report'!A97 = "","",'Burn Report'!A97)</f>
        <v/>
      </c>
      <c r="AA98" s="23">
        <f>IF('Burn Report'!D97=1,'Burn Report'!$C97+AA97,AA97)</f>
        <v>20.75</v>
      </c>
      <c r="AB98" s="23">
        <f>IF('Burn Report'!E97=1,'Burn Report'!$C97+AB97,AB97)</f>
        <v>14.5</v>
      </c>
      <c r="AC98" s="23">
        <f>IF('Burn Report'!F97=1,'Burn Report'!$C97+AC97,AC97)</f>
        <v>6.5</v>
      </c>
      <c r="AD98" s="23">
        <f>IF('Burn Report'!G97=1,'Burn Report'!$C97+AD97,AD97)</f>
        <v>10</v>
      </c>
      <c r="AE98" s="23">
        <f>IF('Burn Report'!H97=1,'Burn Report'!$C97+AE97,AE97)</f>
        <v>7.5</v>
      </c>
      <c r="AF98" s="23">
        <f>IF('Burn Report'!I97=1,'Burn Report'!$C97+AF97,AF97)</f>
        <v>24.5</v>
      </c>
      <c r="AG98" s="3">
        <f t="shared" si="3"/>
        <v>83.75</v>
      </c>
    </row>
    <row r="99" spans="1:33" x14ac:dyDescent="0.25">
      <c r="A99" s="110" t="str">
        <f>IF('Burn Report'!A98 = "","",'Burn Report'!A98)</f>
        <v/>
      </c>
      <c r="B99" s="3">
        <f>IF('Burn Report'!D98=1,100*'Burn Report'!$C98,0)</f>
        <v>0</v>
      </c>
      <c r="C99" s="3">
        <f>IF('Burn Report'!E98=1,100*'Burn Report'!$C98,0)</f>
        <v>0</v>
      </c>
      <c r="D99" s="3">
        <f>IF('Burn Report'!F98=1,100*'Burn Report'!$C98,0)</f>
        <v>0</v>
      </c>
      <c r="E99" s="3">
        <f>IF('Burn Report'!G98=1,100*'Burn Report'!$C98,0)</f>
        <v>0</v>
      </c>
      <c r="F99" s="3">
        <f>IF('Burn Report'!H98=1,100*'Burn Report'!$C98,0)</f>
        <v>0</v>
      </c>
      <c r="G99" s="3">
        <f>IF('Burn Report'!I98=1,100*'Burn Report'!$C98,0)</f>
        <v>0</v>
      </c>
      <c r="H99" s="3"/>
      <c r="I99" s="110" t="str">
        <f>IF('Burn Report'!A98 = "","",'Burn Report'!A98)</f>
        <v/>
      </c>
      <c r="J99" s="23">
        <f>IF('Burn Report'!D98=1,'Burn Report'!$C98,0)</f>
        <v>0</v>
      </c>
      <c r="K99" s="23">
        <f>IF('Burn Report'!E98=1,'Burn Report'!$C98,0)</f>
        <v>0</v>
      </c>
      <c r="L99" s="23">
        <f>IF('Burn Report'!F98=1,'Burn Report'!$C98,0)</f>
        <v>0</v>
      </c>
      <c r="M99" s="23">
        <f>IF('Burn Report'!G98=1,'Burn Report'!$C98,0)</f>
        <v>0</v>
      </c>
      <c r="N99" s="23">
        <f>IF('Burn Report'!H98=1,'Burn Report'!$C98,0)</f>
        <v>0</v>
      </c>
      <c r="O99" s="23">
        <f>IF('Burn Report'!I98=1,'Burn Report'!$C98,0)</f>
        <v>0</v>
      </c>
      <c r="P99" s="3"/>
      <c r="R99" s="110" t="str">
        <f>IF('Burn Report'!A98 = "","",'Burn Report'!A98)</f>
        <v/>
      </c>
      <c r="S99" s="3">
        <f>IF('Burn Report'!D98=1,100*'Burn Report'!$C98+S98,S98)</f>
        <v>2075</v>
      </c>
      <c r="T99" s="3">
        <f>IF('Burn Report'!E98=1,100*'Burn Report'!$C98+T98,T98)</f>
        <v>1450</v>
      </c>
      <c r="U99" s="3">
        <f>IF('Burn Report'!F98=1,100*'Burn Report'!$C98+U98,U98)</f>
        <v>650</v>
      </c>
      <c r="V99" s="3">
        <f>IF('Burn Report'!G98=1,100*'Burn Report'!$C98+V98,V98)</f>
        <v>1000</v>
      </c>
      <c r="W99" s="3">
        <f>IF('Burn Report'!H98=1,100*'Burn Report'!$C98+W98,W98)</f>
        <v>750</v>
      </c>
      <c r="X99" s="3">
        <f>IF('Burn Report'!I98=1,100*'Burn Report'!$C98+X98,X98)</f>
        <v>2450</v>
      </c>
      <c r="Y99" s="3">
        <f>IF(SUM('Task Metrics'!B99:G99)=0,Y98,SUM('Task Metrics'!B99:G99)+Y98)</f>
        <v>8375</v>
      </c>
      <c r="Z99" s="110" t="str">
        <f>IF('Burn Report'!A98 = "","",'Burn Report'!A98)</f>
        <v/>
      </c>
      <c r="AA99" s="23">
        <f>IF('Burn Report'!D98=1,'Burn Report'!$C98+AA98,AA98)</f>
        <v>20.75</v>
      </c>
      <c r="AB99" s="23">
        <f>IF('Burn Report'!E98=1,'Burn Report'!$C98+AB98,AB98)</f>
        <v>14.5</v>
      </c>
      <c r="AC99" s="23">
        <f>IF('Burn Report'!F98=1,'Burn Report'!$C98+AC98,AC98)</f>
        <v>6.5</v>
      </c>
      <c r="AD99" s="23">
        <f>IF('Burn Report'!G98=1,'Burn Report'!$C98+AD98,AD98)</f>
        <v>10</v>
      </c>
      <c r="AE99" s="23">
        <f>IF('Burn Report'!H98=1,'Burn Report'!$C98+AE98,AE98)</f>
        <v>7.5</v>
      </c>
      <c r="AF99" s="23">
        <f>IF('Burn Report'!I98=1,'Burn Report'!$C98+AF98,AF98)</f>
        <v>24.5</v>
      </c>
      <c r="AG99" s="3">
        <f t="shared" si="3"/>
        <v>83.75</v>
      </c>
    </row>
    <row r="100" spans="1:33" x14ac:dyDescent="0.25">
      <c r="A100" s="110" t="str">
        <f>IF('Burn Report'!A99 = "","",'Burn Report'!A99)</f>
        <v/>
      </c>
      <c r="B100" s="3">
        <f>IF('Burn Report'!D99=1,100*'Burn Report'!$C99,0)</f>
        <v>0</v>
      </c>
      <c r="C100" s="3">
        <f>IF('Burn Report'!E99=1,100*'Burn Report'!$C99,0)</f>
        <v>0</v>
      </c>
      <c r="D100" s="3">
        <f>IF('Burn Report'!F99=1,100*'Burn Report'!$C99,0)</f>
        <v>0</v>
      </c>
      <c r="E100" s="3">
        <f>IF('Burn Report'!G99=1,100*'Burn Report'!$C99,0)</f>
        <v>0</v>
      </c>
      <c r="F100" s="3">
        <f>IF('Burn Report'!H99=1,100*'Burn Report'!$C99,0)</f>
        <v>0</v>
      </c>
      <c r="G100" s="3">
        <f>IF('Burn Report'!I99=1,100*'Burn Report'!$C99,0)</f>
        <v>0</v>
      </c>
      <c r="H100" s="3"/>
      <c r="I100" s="110" t="str">
        <f>IF('Burn Report'!A99 = "","",'Burn Report'!A99)</f>
        <v/>
      </c>
      <c r="J100" s="23">
        <f>IF('Burn Report'!D99=1,'Burn Report'!$C99,0)</f>
        <v>0</v>
      </c>
      <c r="K100" s="23">
        <f>IF('Burn Report'!E99=1,'Burn Report'!$C99,0)</f>
        <v>0</v>
      </c>
      <c r="L100" s="23">
        <f>IF('Burn Report'!F99=1,'Burn Report'!$C99,0)</f>
        <v>0</v>
      </c>
      <c r="M100" s="23">
        <f>IF('Burn Report'!G99=1,'Burn Report'!$C99,0)</f>
        <v>0</v>
      </c>
      <c r="N100" s="23">
        <f>IF('Burn Report'!H99=1,'Burn Report'!$C99,0)</f>
        <v>0</v>
      </c>
      <c r="O100" s="23">
        <f>IF('Burn Report'!I99=1,'Burn Report'!$C99,0)</f>
        <v>0</v>
      </c>
      <c r="P100" s="3"/>
      <c r="R100" s="110" t="str">
        <f>IF('Burn Report'!A99 = "","",'Burn Report'!A99)</f>
        <v/>
      </c>
      <c r="S100" s="3">
        <f>IF('Burn Report'!D99=1,100*'Burn Report'!$C99+S99,S99)</f>
        <v>2075</v>
      </c>
      <c r="T100" s="3">
        <f>IF('Burn Report'!E99=1,100*'Burn Report'!$C99+T99,T99)</f>
        <v>1450</v>
      </c>
      <c r="U100" s="3">
        <f>IF('Burn Report'!F99=1,100*'Burn Report'!$C99+U99,U99)</f>
        <v>650</v>
      </c>
      <c r="V100" s="3">
        <f>IF('Burn Report'!G99=1,100*'Burn Report'!$C99+V99,V99)</f>
        <v>1000</v>
      </c>
      <c r="W100" s="3">
        <f>IF('Burn Report'!H99=1,100*'Burn Report'!$C99+W99,W99)</f>
        <v>750</v>
      </c>
      <c r="X100" s="3">
        <f>IF('Burn Report'!I99=1,100*'Burn Report'!$C99+X99,X99)</f>
        <v>2450</v>
      </c>
      <c r="Y100" s="3">
        <f>IF(SUM('Task Metrics'!B100:G100)=0,Y99,SUM('Task Metrics'!B100:G100)+Y99)</f>
        <v>8375</v>
      </c>
      <c r="Z100" s="110" t="str">
        <f>IF('Burn Report'!A99 = "","",'Burn Report'!A99)</f>
        <v/>
      </c>
      <c r="AA100" s="23">
        <f>IF('Burn Report'!D99=1,'Burn Report'!$C99+AA99,AA99)</f>
        <v>20.75</v>
      </c>
      <c r="AB100" s="23">
        <f>IF('Burn Report'!E99=1,'Burn Report'!$C99+AB99,AB99)</f>
        <v>14.5</v>
      </c>
      <c r="AC100" s="23">
        <f>IF('Burn Report'!F99=1,'Burn Report'!$C99+AC99,AC99)</f>
        <v>6.5</v>
      </c>
      <c r="AD100" s="23">
        <f>IF('Burn Report'!G99=1,'Burn Report'!$C99+AD99,AD99)</f>
        <v>10</v>
      </c>
      <c r="AE100" s="23">
        <f>IF('Burn Report'!H99=1,'Burn Report'!$C99+AE99,AE99)</f>
        <v>7.5</v>
      </c>
      <c r="AF100" s="23">
        <f>IF('Burn Report'!I99=1,'Burn Report'!$C99+AF99,AF99)</f>
        <v>24.5</v>
      </c>
      <c r="AG100" s="3">
        <f t="shared" si="3"/>
        <v>83.75</v>
      </c>
    </row>
    <row r="101" spans="1:33" x14ac:dyDescent="0.25">
      <c r="A101" s="110" t="str">
        <f>IF('Burn Report'!A100 = "","",'Burn Report'!A100)</f>
        <v/>
      </c>
      <c r="B101" s="3">
        <f>IF('Burn Report'!D100=1,100*'Burn Report'!$C100,0)</f>
        <v>0</v>
      </c>
      <c r="C101" s="3">
        <f>IF('Burn Report'!E100=1,100*'Burn Report'!$C100,0)</f>
        <v>0</v>
      </c>
      <c r="D101" s="3">
        <f>IF('Burn Report'!F100=1,100*'Burn Report'!$C100,0)</f>
        <v>0</v>
      </c>
      <c r="E101" s="3">
        <f>IF('Burn Report'!G100=1,100*'Burn Report'!$C100,0)</f>
        <v>0</v>
      </c>
      <c r="F101" s="3">
        <f>IF('Burn Report'!H100=1,100*'Burn Report'!$C100,0)</f>
        <v>0</v>
      </c>
      <c r="G101" s="3">
        <f>IF('Burn Report'!I100=1,100*'Burn Report'!$C100,0)</f>
        <v>0</v>
      </c>
      <c r="H101" s="3"/>
      <c r="I101" s="110" t="str">
        <f>IF('Burn Report'!A100 = "","",'Burn Report'!A100)</f>
        <v/>
      </c>
      <c r="J101" s="23">
        <f>IF('Burn Report'!D100=1,'Burn Report'!$C100,0)</f>
        <v>0</v>
      </c>
      <c r="K101" s="23">
        <f>IF('Burn Report'!E100=1,'Burn Report'!$C100,0)</f>
        <v>0</v>
      </c>
      <c r="L101" s="23">
        <f>IF('Burn Report'!F100=1,'Burn Report'!$C100,0)</f>
        <v>0</v>
      </c>
      <c r="M101" s="23">
        <f>IF('Burn Report'!G100=1,'Burn Report'!$C100,0)</f>
        <v>0</v>
      </c>
      <c r="N101" s="23">
        <f>IF('Burn Report'!H100=1,'Burn Report'!$C100,0)</f>
        <v>0</v>
      </c>
      <c r="O101" s="23">
        <f>IF('Burn Report'!I100=1,'Burn Report'!$C100,0)</f>
        <v>0</v>
      </c>
      <c r="P101" s="3"/>
      <c r="R101" s="110" t="str">
        <f>IF('Burn Report'!A100 = "","",'Burn Report'!A100)</f>
        <v/>
      </c>
      <c r="S101" s="3">
        <f>IF('Burn Report'!D100=1,100*'Burn Report'!$C100+S100,S100)</f>
        <v>2075</v>
      </c>
      <c r="T101" s="3">
        <f>IF('Burn Report'!E100=1,100*'Burn Report'!$C100+T100,T100)</f>
        <v>1450</v>
      </c>
      <c r="U101" s="3">
        <f>IF('Burn Report'!F100=1,100*'Burn Report'!$C100+U100,U100)</f>
        <v>650</v>
      </c>
      <c r="V101" s="3">
        <f>IF('Burn Report'!G100=1,100*'Burn Report'!$C100+V100,V100)</f>
        <v>1000</v>
      </c>
      <c r="W101" s="3">
        <f>IF('Burn Report'!H100=1,100*'Burn Report'!$C100+W100,W100)</f>
        <v>750</v>
      </c>
      <c r="X101" s="3">
        <f>IF('Burn Report'!I100=1,100*'Burn Report'!$C100+X100,X100)</f>
        <v>2450</v>
      </c>
      <c r="Y101" s="3">
        <f>IF(SUM('Task Metrics'!B101:G101)=0,Y100,SUM('Task Metrics'!B101:G101)+Y100)</f>
        <v>8375</v>
      </c>
      <c r="Z101" s="110" t="str">
        <f>IF('Burn Report'!A100 = "","",'Burn Report'!A100)</f>
        <v/>
      </c>
      <c r="AA101" s="23">
        <f>IF('Burn Report'!D100=1,'Burn Report'!$C100+AA100,AA100)</f>
        <v>20.75</v>
      </c>
      <c r="AB101" s="23">
        <f>IF('Burn Report'!E100=1,'Burn Report'!$C100+AB100,AB100)</f>
        <v>14.5</v>
      </c>
      <c r="AC101" s="23">
        <f>IF('Burn Report'!F100=1,'Burn Report'!$C100+AC100,AC100)</f>
        <v>6.5</v>
      </c>
      <c r="AD101" s="23">
        <f>IF('Burn Report'!G100=1,'Burn Report'!$C100+AD100,AD100)</f>
        <v>10</v>
      </c>
      <c r="AE101" s="23">
        <f>IF('Burn Report'!H100=1,'Burn Report'!$C100+AE100,AE100)</f>
        <v>7.5</v>
      </c>
      <c r="AF101" s="23">
        <f>IF('Burn Report'!I100=1,'Burn Report'!$C100+AF100,AF100)</f>
        <v>24.5</v>
      </c>
      <c r="AG101" s="3">
        <f t="shared" si="3"/>
        <v>83.75</v>
      </c>
    </row>
    <row r="102" spans="1:33" x14ac:dyDescent="0.25">
      <c r="A102" s="110" t="str">
        <f>IF('Burn Report'!A101 = "","",'Burn Report'!A101)</f>
        <v/>
      </c>
      <c r="B102" s="3">
        <f>IF('Burn Report'!D101=1,100*'Burn Report'!$C101,0)</f>
        <v>0</v>
      </c>
      <c r="C102" s="3">
        <f>IF('Burn Report'!E101=1,100*'Burn Report'!$C101,0)</f>
        <v>0</v>
      </c>
      <c r="D102" s="3">
        <f>IF('Burn Report'!F101=1,100*'Burn Report'!$C101,0)</f>
        <v>0</v>
      </c>
      <c r="E102" s="3">
        <f>IF('Burn Report'!G101=1,100*'Burn Report'!$C101,0)</f>
        <v>0</v>
      </c>
      <c r="F102" s="3">
        <f>IF('Burn Report'!H101=1,100*'Burn Report'!$C101,0)</f>
        <v>0</v>
      </c>
      <c r="G102" s="3">
        <f>IF('Burn Report'!I101=1,100*'Burn Report'!$C101,0)</f>
        <v>0</v>
      </c>
      <c r="H102" s="3"/>
      <c r="I102" s="110" t="str">
        <f>IF('Burn Report'!A101 = "","",'Burn Report'!A101)</f>
        <v/>
      </c>
      <c r="J102" s="23">
        <f>IF('Burn Report'!D101=1,'Burn Report'!$C101,0)</f>
        <v>0</v>
      </c>
      <c r="K102" s="23">
        <f>IF('Burn Report'!E101=1,'Burn Report'!$C101,0)</f>
        <v>0</v>
      </c>
      <c r="L102" s="23">
        <f>IF('Burn Report'!F101=1,'Burn Report'!$C101,0)</f>
        <v>0</v>
      </c>
      <c r="M102" s="23">
        <f>IF('Burn Report'!G101=1,'Burn Report'!$C101,0)</f>
        <v>0</v>
      </c>
      <c r="N102" s="23">
        <f>IF('Burn Report'!H101=1,'Burn Report'!$C101,0)</f>
        <v>0</v>
      </c>
      <c r="O102" s="23">
        <f>IF('Burn Report'!I101=1,'Burn Report'!$C101,0)</f>
        <v>0</v>
      </c>
      <c r="P102" s="3"/>
      <c r="R102" s="110" t="str">
        <f>IF('Burn Report'!A101 = "","",'Burn Report'!A101)</f>
        <v/>
      </c>
      <c r="S102" s="3">
        <f>IF('Burn Report'!D101=1,100*'Burn Report'!$C101+S101,S101)</f>
        <v>2075</v>
      </c>
      <c r="T102" s="3">
        <f>IF('Burn Report'!E101=1,100*'Burn Report'!$C101+T101,T101)</f>
        <v>1450</v>
      </c>
      <c r="U102" s="3">
        <f>IF('Burn Report'!F101=1,100*'Burn Report'!$C101+U101,U101)</f>
        <v>650</v>
      </c>
      <c r="V102" s="3">
        <f>IF('Burn Report'!G101=1,100*'Burn Report'!$C101+V101,V101)</f>
        <v>1000</v>
      </c>
      <c r="W102" s="3">
        <f>IF('Burn Report'!H101=1,100*'Burn Report'!$C101+W101,W101)</f>
        <v>750</v>
      </c>
      <c r="X102" s="3">
        <f>IF('Burn Report'!I101=1,100*'Burn Report'!$C101+X101,X101)</f>
        <v>2450</v>
      </c>
      <c r="Y102" s="3">
        <f>IF(SUM('Task Metrics'!B102:G102)=0,Y101,SUM('Task Metrics'!B102:G102)+Y101)</f>
        <v>8375</v>
      </c>
      <c r="Z102" s="110" t="str">
        <f>IF('Burn Report'!A101 = "","",'Burn Report'!A101)</f>
        <v/>
      </c>
      <c r="AA102" s="23">
        <f>IF('Burn Report'!D101=1,'Burn Report'!$C101+AA101,AA101)</f>
        <v>20.75</v>
      </c>
      <c r="AB102" s="23">
        <f>IF('Burn Report'!E101=1,'Burn Report'!$C101+AB101,AB101)</f>
        <v>14.5</v>
      </c>
      <c r="AC102" s="23">
        <f>IF('Burn Report'!F101=1,'Burn Report'!$C101+AC101,AC101)</f>
        <v>6.5</v>
      </c>
      <c r="AD102" s="23">
        <f>IF('Burn Report'!G101=1,'Burn Report'!$C101+AD101,AD101)</f>
        <v>10</v>
      </c>
      <c r="AE102" s="23">
        <f>IF('Burn Report'!H101=1,'Burn Report'!$C101+AE101,AE101)</f>
        <v>7.5</v>
      </c>
      <c r="AF102" s="23">
        <f>IF('Burn Report'!I101=1,'Burn Report'!$C101+AF101,AF101)</f>
        <v>24.5</v>
      </c>
      <c r="AG102" s="3">
        <f t="shared" si="3"/>
        <v>83.75</v>
      </c>
    </row>
    <row r="103" spans="1:33" x14ac:dyDescent="0.25">
      <c r="A103" s="110" t="str">
        <f>IF('Burn Report'!A102 = "","",'Burn Report'!A102)</f>
        <v/>
      </c>
      <c r="B103" s="3">
        <f>IF('Burn Report'!D102=1,100*'Burn Report'!$C102,0)</f>
        <v>0</v>
      </c>
      <c r="C103" s="3">
        <f>IF('Burn Report'!E102=1,100*'Burn Report'!$C102,0)</f>
        <v>0</v>
      </c>
      <c r="D103" s="3">
        <f>IF('Burn Report'!F102=1,100*'Burn Report'!$C102,0)</f>
        <v>0</v>
      </c>
      <c r="E103" s="3">
        <f>IF('Burn Report'!G102=1,100*'Burn Report'!$C102,0)</f>
        <v>0</v>
      </c>
      <c r="F103" s="3">
        <f>IF('Burn Report'!H102=1,100*'Burn Report'!$C102,0)</f>
        <v>0</v>
      </c>
      <c r="G103" s="3">
        <f>IF('Burn Report'!I102=1,100*'Burn Report'!$C102,0)</f>
        <v>0</v>
      </c>
      <c r="H103" s="3"/>
      <c r="I103" s="110" t="str">
        <f>IF('Burn Report'!A102 = "","",'Burn Report'!A102)</f>
        <v/>
      </c>
      <c r="J103" s="23">
        <f>IF('Burn Report'!D102=1,'Burn Report'!$C102,0)</f>
        <v>0</v>
      </c>
      <c r="K103" s="23">
        <f>IF('Burn Report'!E102=1,'Burn Report'!$C102,0)</f>
        <v>0</v>
      </c>
      <c r="L103" s="23">
        <f>IF('Burn Report'!F102=1,'Burn Report'!$C102,0)</f>
        <v>0</v>
      </c>
      <c r="M103" s="23">
        <f>IF('Burn Report'!G102=1,'Burn Report'!$C102,0)</f>
        <v>0</v>
      </c>
      <c r="N103" s="23">
        <f>IF('Burn Report'!H102=1,'Burn Report'!$C102,0)</f>
        <v>0</v>
      </c>
      <c r="O103" s="23">
        <f>IF('Burn Report'!I102=1,'Burn Report'!$C102,0)</f>
        <v>0</v>
      </c>
      <c r="P103" s="3"/>
      <c r="R103" s="110" t="str">
        <f>IF('Burn Report'!A102 = "","",'Burn Report'!A102)</f>
        <v/>
      </c>
      <c r="S103" s="3">
        <f>IF('Burn Report'!D102=1,100*'Burn Report'!$C102+S102,S102)</f>
        <v>2075</v>
      </c>
      <c r="T103" s="3">
        <f>IF('Burn Report'!E102=1,100*'Burn Report'!$C102+T102,T102)</f>
        <v>1450</v>
      </c>
      <c r="U103" s="3">
        <f>IF('Burn Report'!F102=1,100*'Burn Report'!$C102+U102,U102)</f>
        <v>650</v>
      </c>
      <c r="V103" s="3">
        <f>IF('Burn Report'!G102=1,100*'Burn Report'!$C102+V102,V102)</f>
        <v>1000</v>
      </c>
      <c r="W103" s="3">
        <f>IF('Burn Report'!H102=1,100*'Burn Report'!$C102+W102,W102)</f>
        <v>750</v>
      </c>
      <c r="X103" s="3">
        <f>IF('Burn Report'!I102=1,100*'Burn Report'!$C102+X102,X102)</f>
        <v>2450</v>
      </c>
      <c r="Y103" s="3">
        <f>IF(SUM('Task Metrics'!B103:G103)=0,Y102,SUM('Task Metrics'!B103:G103)+Y102)</f>
        <v>8375</v>
      </c>
      <c r="Z103" s="110" t="str">
        <f>IF('Burn Report'!A102 = "","",'Burn Report'!A102)</f>
        <v/>
      </c>
      <c r="AA103" s="23">
        <f>IF('Burn Report'!D102=1,'Burn Report'!$C102+AA102,AA102)</f>
        <v>20.75</v>
      </c>
      <c r="AB103" s="23">
        <f>IF('Burn Report'!E102=1,'Burn Report'!$C102+AB102,AB102)</f>
        <v>14.5</v>
      </c>
      <c r="AC103" s="23">
        <f>IF('Burn Report'!F102=1,'Burn Report'!$C102+AC102,AC102)</f>
        <v>6.5</v>
      </c>
      <c r="AD103" s="23">
        <f>IF('Burn Report'!G102=1,'Burn Report'!$C102+AD102,AD102)</f>
        <v>10</v>
      </c>
      <c r="AE103" s="23">
        <f>IF('Burn Report'!H102=1,'Burn Report'!$C102+AE102,AE102)</f>
        <v>7.5</v>
      </c>
      <c r="AF103" s="23">
        <f>IF('Burn Report'!I102=1,'Burn Report'!$C102+AF102,AF102)</f>
        <v>24.5</v>
      </c>
      <c r="AG103" s="3">
        <f t="shared" si="3"/>
        <v>83.75</v>
      </c>
    </row>
    <row r="104" spans="1:33" x14ac:dyDescent="0.25">
      <c r="A104" s="110" t="str">
        <f>IF('Burn Report'!A103 = "","",'Burn Report'!A103)</f>
        <v/>
      </c>
      <c r="B104" s="3">
        <f>IF('Burn Report'!D103=1,100*'Burn Report'!$C103,0)</f>
        <v>0</v>
      </c>
      <c r="C104" s="3">
        <f>IF('Burn Report'!E103=1,100*'Burn Report'!$C103,0)</f>
        <v>0</v>
      </c>
      <c r="D104" s="3">
        <f>IF('Burn Report'!F103=1,100*'Burn Report'!$C103,0)</f>
        <v>0</v>
      </c>
      <c r="E104" s="3">
        <f>IF('Burn Report'!G103=1,100*'Burn Report'!$C103,0)</f>
        <v>0</v>
      </c>
      <c r="F104" s="3">
        <f>IF('Burn Report'!H103=1,100*'Burn Report'!$C103,0)</f>
        <v>0</v>
      </c>
      <c r="G104" s="3">
        <f>IF('Burn Report'!I103=1,100*'Burn Report'!$C103,0)</f>
        <v>0</v>
      </c>
      <c r="H104" s="3"/>
      <c r="I104" s="110" t="str">
        <f>IF('Burn Report'!A103 = "","",'Burn Report'!A103)</f>
        <v/>
      </c>
      <c r="J104" s="23">
        <f>IF('Burn Report'!D103=1,'Burn Report'!$C103,0)</f>
        <v>0</v>
      </c>
      <c r="K104" s="23">
        <f>IF('Burn Report'!E103=1,'Burn Report'!$C103,0)</f>
        <v>0</v>
      </c>
      <c r="L104" s="23">
        <f>IF('Burn Report'!F103=1,'Burn Report'!$C103,0)</f>
        <v>0</v>
      </c>
      <c r="M104" s="23">
        <f>IF('Burn Report'!G103=1,'Burn Report'!$C103,0)</f>
        <v>0</v>
      </c>
      <c r="N104" s="23">
        <f>IF('Burn Report'!H103=1,'Burn Report'!$C103,0)</f>
        <v>0</v>
      </c>
      <c r="O104" s="23">
        <f>IF('Burn Report'!I103=1,'Burn Report'!$C103,0)</f>
        <v>0</v>
      </c>
      <c r="P104" s="3"/>
      <c r="R104" s="110" t="str">
        <f>IF('Burn Report'!A103 = "","",'Burn Report'!A103)</f>
        <v/>
      </c>
      <c r="S104" s="3">
        <f>IF('Burn Report'!D103=1,100*'Burn Report'!$C103+S103,S103)</f>
        <v>2075</v>
      </c>
      <c r="T104" s="3">
        <f>IF('Burn Report'!E103=1,100*'Burn Report'!$C103+T103,T103)</f>
        <v>1450</v>
      </c>
      <c r="U104" s="3">
        <f>IF('Burn Report'!F103=1,100*'Burn Report'!$C103+U103,U103)</f>
        <v>650</v>
      </c>
      <c r="V104" s="3">
        <f>IF('Burn Report'!G103=1,100*'Burn Report'!$C103+V103,V103)</f>
        <v>1000</v>
      </c>
      <c r="W104" s="3">
        <f>IF('Burn Report'!H103=1,100*'Burn Report'!$C103+W103,W103)</f>
        <v>750</v>
      </c>
      <c r="X104" s="3">
        <f>IF('Burn Report'!I103=1,100*'Burn Report'!$C103+X103,X103)</f>
        <v>2450</v>
      </c>
      <c r="Y104" s="3">
        <f>IF(SUM('Task Metrics'!B104:G104)=0,Y103,SUM('Task Metrics'!B104:G104)+Y103)</f>
        <v>8375</v>
      </c>
      <c r="Z104" s="110" t="str">
        <f>IF('Burn Report'!A103 = "","",'Burn Report'!A103)</f>
        <v/>
      </c>
      <c r="AA104" s="23">
        <f>IF('Burn Report'!D103=1,'Burn Report'!$C103+AA103,AA103)</f>
        <v>20.75</v>
      </c>
      <c r="AB104" s="23">
        <f>IF('Burn Report'!E103=1,'Burn Report'!$C103+AB103,AB103)</f>
        <v>14.5</v>
      </c>
      <c r="AC104" s="23">
        <f>IF('Burn Report'!F103=1,'Burn Report'!$C103+AC103,AC103)</f>
        <v>6.5</v>
      </c>
      <c r="AD104" s="23">
        <f>IF('Burn Report'!G103=1,'Burn Report'!$C103+AD103,AD103)</f>
        <v>10</v>
      </c>
      <c r="AE104" s="23">
        <f>IF('Burn Report'!H103=1,'Burn Report'!$C103+AE103,AE103)</f>
        <v>7.5</v>
      </c>
      <c r="AF104" s="23">
        <f>IF('Burn Report'!I103=1,'Burn Report'!$C103+AF103,AF103)</f>
        <v>24.5</v>
      </c>
      <c r="AG104" s="3">
        <f t="shared" si="3"/>
        <v>83.75</v>
      </c>
    </row>
    <row r="105" spans="1:33" x14ac:dyDescent="0.25">
      <c r="A105" s="110" t="str">
        <f>IF('Burn Report'!A104 = "","",'Burn Report'!A104)</f>
        <v/>
      </c>
      <c r="B105" s="3">
        <f>IF('Burn Report'!D104=1,100*'Burn Report'!$C104,0)</f>
        <v>0</v>
      </c>
      <c r="C105" s="3">
        <f>IF('Burn Report'!E104=1,100*'Burn Report'!$C104,0)</f>
        <v>0</v>
      </c>
      <c r="D105" s="3">
        <f>IF('Burn Report'!F104=1,100*'Burn Report'!$C104,0)</f>
        <v>0</v>
      </c>
      <c r="E105" s="3">
        <f>IF('Burn Report'!G104=1,100*'Burn Report'!$C104,0)</f>
        <v>0</v>
      </c>
      <c r="F105" s="3">
        <f>IF('Burn Report'!H104=1,100*'Burn Report'!$C104,0)</f>
        <v>0</v>
      </c>
      <c r="G105" s="3">
        <f>IF('Burn Report'!I104=1,100*'Burn Report'!$C104,0)</f>
        <v>0</v>
      </c>
      <c r="H105" s="3"/>
      <c r="I105" s="110" t="str">
        <f>IF('Burn Report'!A104 = "","",'Burn Report'!A104)</f>
        <v/>
      </c>
      <c r="J105" s="23">
        <f>IF('Burn Report'!D104=1,'Burn Report'!$C104,0)</f>
        <v>0</v>
      </c>
      <c r="K105" s="23">
        <f>IF('Burn Report'!E104=1,'Burn Report'!$C104,0)</f>
        <v>0</v>
      </c>
      <c r="L105" s="23">
        <f>IF('Burn Report'!F104=1,'Burn Report'!$C104,0)</f>
        <v>0</v>
      </c>
      <c r="M105" s="23">
        <f>IF('Burn Report'!G104=1,'Burn Report'!$C104,0)</f>
        <v>0</v>
      </c>
      <c r="N105" s="23">
        <f>IF('Burn Report'!H104=1,'Burn Report'!$C104,0)</f>
        <v>0</v>
      </c>
      <c r="O105" s="23">
        <f>IF('Burn Report'!I104=1,'Burn Report'!$C104,0)</f>
        <v>0</v>
      </c>
      <c r="P105" s="3"/>
      <c r="R105" s="110" t="str">
        <f>IF('Burn Report'!A104 = "","",'Burn Report'!A104)</f>
        <v/>
      </c>
      <c r="S105" s="3">
        <f>IF('Burn Report'!D104=1,100*'Burn Report'!$C104+S104,S104)</f>
        <v>2075</v>
      </c>
      <c r="T105" s="3">
        <f>IF('Burn Report'!E104=1,100*'Burn Report'!$C104+T104,T104)</f>
        <v>1450</v>
      </c>
      <c r="U105" s="3">
        <f>IF('Burn Report'!F104=1,100*'Burn Report'!$C104+U104,U104)</f>
        <v>650</v>
      </c>
      <c r="V105" s="3">
        <f>IF('Burn Report'!G104=1,100*'Burn Report'!$C104+V104,V104)</f>
        <v>1000</v>
      </c>
      <c r="W105" s="3">
        <f>IF('Burn Report'!H104=1,100*'Burn Report'!$C104+W104,W104)</f>
        <v>750</v>
      </c>
      <c r="X105" s="3">
        <f>IF('Burn Report'!I104=1,100*'Burn Report'!$C104+X104,X104)</f>
        <v>2450</v>
      </c>
      <c r="Y105" s="3">
        <f>IF(SUM('Task Metrics'!B105:G105)=0,Y104,SUM('Task Metrics'!B105:G105)+Y104)</f>
        <v>8375</v>
      </c>
      <c r="Z105" s="110" t="str">
        <f>IF('Burn Report'!A104 = "","",'Burn Report'!A104)</f>
        <v/>
      </c>
      <c r="AA105" s="23">
        <f>IF('Burn Report'!D104=1,'Burn Report'!$C104+AA104,AA104)</f>
        <v>20.75</v>
      </c>
      <c r="AB105" s="23">
        <f>IF('Burn Report'!E104=1,'Burn Report'!$C104+AB104,AB104)</f>
        <v>14.5</v>
      </c>
      <c r="AC105" s="23">
        <f>IF('Burn Report'!F104=1,'Burn Report'!$C104+AC104,AC104)</f>
        <v>6.5</v>
      </c>
      <c r="AD105" s="23">
        <f>IF('Burn Report'!G104=1,'Burn Report'!$C104+AD104,AD104)</f>
        <v>10</v>
      </c>
      <c r="AE105" s="23">
        <f>IF('Burn Report'!H104=1,'Burn Report'!$C104+AE104,AE104)</f>
        <v>7.5</v>
      </c>
      <c r="AF105" s="23">
        <f>IF('Burn Report'!I104=1,'Burn Report'!$C104+AF104,AF104)</f>
        <v>24.5</v>
      </c>
      <c r="AG105" s="3">
        <f t="shared" si="3"/>
        <v>83.75</v>
      </c>
    </row>
    <row r="106" spans="1:33" x14ac:dyDescent="0.25">
      <c r="A106" s="110" t="str">
        <f>IF('Burn Report'!A105 = "","",'Burn Report'!A105)</f>
        <v/>
      </c>
      <c r="B106" s="3">
        <f>IF('Burn Report'!D105=1,100*'Burn Report'!$C105,0)</f>
        <v>0</v>
      </c>
      <c r="C106" s="3">
        <f>IF('Burn Report'!E105=1,100*'Burn Report'!$C105,0)</f>
        <v>0</v>
      </c>
      <c r="D106" s="3">
        <f>IF('Burn Report'!F105=1,100*'Burn Report'!$C105,0)</f>
        <v>0</v>
      </c>
      <c r="E106" s="3">
        <f>IF('Burn Report'!G105=1,100*'Burn Report'!$C105,0)</f>
        <v>0</v>
      </c>
      <c r="F106" s="3">
        <f>IF('Burn Report'!H105=1,100*'Burn Report'!$C105,0)</f>
        <v>0</v>
      </c>
      <c r="G106" s="3">
        <f>IF('Burn Report'!I105=1,100*'Burn Report'!$C105,0)</f>
        <v>0</v>
      </c>
      <c r="H106" s="3"/>
      <c r="I106" s="110" t="str">
        <f>IF('Burn Report'!A105 = "","",'Burn Report'!A105)</f>
        <v/>
      </c>
      <c r="J106" s="23">
        <f>IF('Burn Report'!D105=1,'Burn Report'!$C105,0)</f>
        <v>0</v>
      </c>
      <c r="K106" s="23">
        <f>IF('Burn Report'!E105=1,'Burn Report'!$C105,0)</f>
        <v>0</v>
      </c>
      <c r="L106" s="23">
        <f>IF('Burn Report'!F105=1,'Burn Report'!$C105,0)</f>
        <v>0</v>
      </c>
      <c r="M106" s="23">
        <f>IF('Burn Report'!G105=1,'Burn Report'!$C105,0)</f>
        <v>0</v>
      </c>
      <c r="N106" s="23">
        <f>IF('Burn Report'!H105=1,'Burn Report'!$C105,0)</f>
        <v>0</v>
      </c>
      <c r="O106" s="23">
        <f>IF('Burn Report'!I105=1,'Burn Report'!$C105,0)</f>
        <v>0</v>
      </c>
      <c r="P106" s="3"/>
      <c r="R106" s="110" t="str">
        <f>IF('Burn Report'!A105 = "","",'Burn Report'!A105)</f>
        <v/>
      </c>
      <c r="S106" s="3">
        <f>IF('Burn Report'!D105=1,100*'Burn Report'!$C105+S105,S105)</f>
        <v>2075</v>
      </c>
      <c r="T106" s="3">
        <f>IF('Burn Report'!E105=1,100*'Burn Report'!$C105+T105,T105)</f>
        <v>1450</v>
      </c>
      <c r="U106" s="3">
        <f>IF('Burn Report'!F105=1,100*'Burn Report'!$C105+U105,U105)</f>
        <v>650</v>
      </c>
      <c r="V106" s="3">
        <f>IF('Burn Report'!G105=1,100*'Burn Report'!$C105+V105,V105)</f>
        <v>1000</v>
      </c>
      <c r="W106" s="3">
        <f>IF('Burn Report'!H105=1,100*'Burn Report'!$C105+W105,W105)</f>
        <v>750</v>
      </c>
      <c r="X106" s="3">
        <f>IF('Burn Report'!I105=1,100*'Burn Report'!$C105+X105,X105)</f>
        <v>2450</v>
      </c>
      <c r="Y106" s="3">
        <f>IF(SUM('Task Metrics'!B106:G106)=0,Y105,SUM('Task Metrics'!B106:G106)+Y105)</f>
        <v>8375</v>
      </c>
      <c r="Z106" s="110" t="str">
        <f>IF('Burn Report'!A105 = "","",'Burn Report'!A105)</f>
        <v/>
      </c>
      <c r="AA106" s="23">
        <f>IF('Burn Report'!D105=1,'Burn Report'!$C105+AA105,AA105)</f>
        <v>20.75</v>
      </c>
      <c r="AB106" s="23">
        <f>IF('Burn Report'!E105=1,'Burn Report'!$C105+AB105,AB105)</f>
        <v>14.5</v>
      </c>
      <c r="AC106" s="23">
        <f>IF('Burn Report'!F105=1,'Burn Report'!$C105+AC105,AC105)</f>
        <v>6.5</v>
      </c>
      <c r="AD106" s="23">
        <f>IF('Burn Report'!G105=1,'Burn Report'!$C105+AD105,AD105)</f>
        <v>10</v>
      </c>
      <c r="AE106" s="23">
        <f>IF('Burn Report'!H105=1,'Burn Report'!$C105+AE105,AE105)</f>
        <v>7.5</v>
      </c>
      <c r="AF106" s="23">
        <f>IF('Burn Report'!I105=1,'Burn Report'!$C105+AF105,AF105)</f>
        <v>24.5</v>
      </c>
      <c r="AG106" s="3">
        <f t="shared" si="3"/>
        <v>83.75</v>
      </c>
    </row>
    <row r="107" spans="1:33" x14ac:dyDescent="0.25">
      <c r="A107" s="110" t="str">
        <f>IF('Burn Report'!A106 = "","",'Burn Report'!A106)</f>
        <v/>
      </c>
      <c r="B107" s="3">
        <f>IF('Burn Report'!D106=1,100*'Burn Report'!$C106,0)</f>
        <v>0</v>
      </c>
      <c r="C107" s="3">
        <f>IF('Burn Report'!E106=1,100*'Burn Report'!$C106,0)</f>
        <v>0</v>
      </c>
      <c r="D107" s="3">
        <f>IF('Burn Report'!F106=1,100*'Burn Report'!$C106,0)</f>
        <v>0</v>
      </c>
      <c r="E107" s="3">
        <f>IF('Burn Report'!G106=1,100*'Burn Report'!$C106,0)</f>
        <v>0</v>
      </c>
      <c r="F107" s="3">
        <f>IF('Burn Report'!H106=1,100*'Burn Report'!$C106,0)</f>
        <v>0</v>
      </c>
      <c r="G107" s="3">
        <f>IF('Burn Report'!I106=1,100*'Burn Report'!$C106,0)</f>
        <v>0</v>
      </c>
      <c r="H107" s="3"/>
      <c r="I107" s="110" t="str">
        <f>IF('Burn Report'!A106 = "","",'Burn Report'!A106)</f>
        <v/>
      </c>
      <c r="J107" s="23">
        <f>IF('Burn Report'!D106=1,'Burn Report'!$C106,0)</f>
        <v>0</v>
      </c>
      <c r="K107" s="23">
        <f>IF('Burn Report'!E106=1,'Burn Report'!$C106,0)</f>
        <v>0</v>
      </c>
      <c r="L107" s="23">
        <f>IF('Burn Report'!F106=1,'Burn Report'!$C106,0)</f>
        <v>0</v>
      </c>
      <c r="M107" s="23">
        <f>IF('Burn Report'!G106=1,'Burn Report'!$C106,0)</f>
        <v>0</v>
      </c>
      <c r="N107" s="23">
        <f>IF('Burn Report'!H106=1,'Burn Report'!$C106,0)</f>
        <v>0</v>
      </c>
      <c r="O107" s="23">
        <f>IF('Burn Report'!I106=1,'Burn Report'!$C106,0)</f>
        <v>0</v>
      </c>
      <c r="P107" s="3"/>
      <c r="R107" s="110" t="str">
        <f>IF('Burn Report'!A106 = "","",'Burn Report'!A106)</f>
        <v/>
      </c>
      <c r="S107" s="3">
        <f>IF('Burn Report'!D106=1,100*'Burn Report'!$C106+S106,S106)</f>
        <v>2075</v>
      </c>
      <c r="T107" s="3">
        <f>IF('Burn Report'!E106=1,100*'Burn Report'!$C106+T106,T106)</f>
        <v>1450</v>
      </c>
      <c r="U107" s="3">
        <f>IF('Burn Report'!F106=1,100*'Burn Report'!$C106+U106,U106)</f>
        <v>650</v>
      </c>
      <c r="V107" s="3">
        <f>IF('Burn Report'!G106=1,100*'Burn Report'!$C106+V106,V106)</f>
        <v>1000</v>
      </c>
      <c r="W107" s="3">
        <f>IF('Burn Report'!H106=1,100*'Burn Report'!$C106+W106,W106)</f>
        <v>750</v>
      </c>
      <c r="X107" s="3">
        <f>IF('Burn Report'!I106=1,100*'Burn Report'!$C106+X106,X106)</f>
        <v>2450</v>
      </c>
      <c r="Y107" s="3">
        <f>IF(SUM('Task Metrics'!B107:G107)=0,Y106,SUM('Task Metrics'!B107:G107)+Y106)</f>
        <v>8375</v>
      </c>
      <c r="Z107" s="110" t="str">
        <f>IF('Burn Report'!A106 = "","",'Burn Report'!A106)</f>
        <v/>
      </c>
      <c r="AA107" s="23">
        <f>IF('Burn Report'!D106=1,'Burn Report'!$C106+AA106,AA106)</f>
        <v>20.75</v>
      </c>
      <c r="AB107" s="23">
        <f>IF('Burn Report'!E106=1,'Burn Report'!$C106+AB106,AB106)</f>
        <v>14.5</v>
      </c>
      <c r="AC107" s="23">
        <f>IF('Burn Report'!F106=1,'Burn Report'!$C106+AC106,AC106)</f>
        <v>6.5</v>
      </c>
      <c r="AD107" s="23">
        <f>IF('Burn Report'!G106=1,'Burn Report'!$C106+AD106,AD106)</f>
        <v>10</v>
      </c>
      <c r="AE107" s="23">
        <f>IF('Burn Report'!H106=1,'Burn Report'!$C106+AE106,AE106)</f>
        <v>7.5</v>
      </c>
      <c r="AF107" s="23">
        <f>IF('Burn Report'!I106=1,'Burn Report'!$C106+AF106,AF106)</f>
        <v>24.5</v>
      </c>
      <c r="AG107" s="3">
        <f t="shared" si="3"/>
        <v>83.75</v>
      </c>
    </row>
    <row r="108" spans="1:33" x14ac:dyDescent="0.25">
      <c r="A108" s="110" t="str">
        <f>IF('Burn Report'!A107 = "","",'Burn Report'!A107)</f>
        <v/>
      </c>
      <c r="B108" s="3">
        <f>IF('Burn Report'!D107=1,100*'Burn Report'!$C107,0)</f>
        <v>0</v>
      </c>
      <c r="C108" s="3">
        <f>IF('Burn Report'!E107=1,100*'Burn Report'!$C107,0)</f>
        <v>0</v>
      </c>
      <c r="D108" s="3">
        <f>IF('Burn Report'!F107=1,100*'Burn Report'!$C107,0)</f>
        <v>0</v>
      </c>
      <c r="E108" s="3">
        <f>IF('Burn Report'!G107=1,100*'Burn Report'!$C107,0)</f>
        <v>0</v>
      </c>
      <c r="F108" s="3">
        <f>IF('Burn Report'!H107=1,100*'Burn Report'!$C107,0)</f>
        <v>0</v>
      </c>
      <c r="G108" s="3">
        <f>IF('Burn Report'!I107=1,100*'Burn Report'!$C107,0)</f>
        <v>0</v>
      </c>
      <c r="H108" s="3"/>
      <c r="I108" s="110" t="str">
        <f>IF('Burn Report'!A107 = "","",'Burn Report'!A107)</f>
        <v/>
      </c>
      <c r="J108" s="23">
        <f>IF('Burn Report'!D107=1,'Burn Report'!$C107,0)</f>
        <v>0</v>
      </c>
      <c r="K108" s="23">
        <f>IF('Burn Report'!E107=1,'Burn Report'!$C107,0)</f>
        <v>0</v>
      </c>
      <c r="L108" s="23">
        <f>IF('Burn Report'!F107=1,'Burn Report'!$C107,0)</f>
        <v>0</v>
      </c>
      <c r="M108" s="23">
        <f>IF('Burn Report'!G107=1,'Burn Report'!$C107,0)</f>
        <v>0</v>
      </c>
      <c r="N108" s="23">
        <f>IF('Burn Report'!H107=1,'Burn Report'!$C107,0)</f>
        <v>0</v>
      </c>
      <c r="O108" s="23">
        <f>IF('Burn Report'!I107=1,'Burn Report'!$C107,0)</f>
        <v>0</v>
      </c>
      <c r="P108" s="3"/>
      <c r="R108" s="110" t="str">
        <f>IF('Burn Report'!A107 = "","",'Burn Report'!A107)</f>
        <v/>
      </c>
      <c r="S108" s="3">
        <f>IF('Burn Report'!D107=1,100*'Burn Report'!$C107+S107,S107)</f>
        <v>2075</v>
      </c>
      <c r="T108" s="3">
        <f>IF('Burn Report'!E107=1,100*'Burn Report'!$C107+T107,T107)</f>
        <v>1450</v>
      </c>
      <c r="U108" s="3">
        <f>IF('Burn Report'!F107=1,100*'Burn Report'!$C107+U107,U107)</f>
        <v>650</v>
      </c>
      <c r="V108" s="3">
        <f>IF('Burn Report'!G107=1,100*'Burn Report'!$C107+V107,V107)</f>
        <v>1000</v>
      </c>
      <c r="W108" s="3">
        <f>IF('Burn Report'!H107=1,100*'Burn Report'!$C107+W107,W107)</f>
        <v>750</v>
      </c>
      <c r="X108" s="3">
        <f>IF('Burn Report'!I107=1,100*'Burn Report'!$C107+X107,X107)</f>
        <v>2450</v>
      </c>
      <c r="Y108" s="3">
        <f>IF(SUM('Task Metrics'!B108:G108)=0,Y107,SUM('Task Metrics'!B108:G108)+Y107)</f>
        <v>8375</v>
      </c>
      <c r="Z108" s="110" t="str">
        <f>IF('Burn Report'!A107 = "","",'Burn Report'!A107)</f>
        <v/>
      </c>
      <c r="AA108" s="23">
        <f>IF('Burn Report'!D107=1,'Burn Report'!$C107+AA107,AA107)</f>
        <v>20.75</v>
      </c>
      <c r="AB108" s="23">
        <f>IF('Burn Report'!E107=1,'Burn Report'!$C107+AB107,AB107)</f>
        <v>14.5</v>
      </c>
      <c r="AC108" s="23">
        <f>IF('Burn Report'!F107=1,'Burn Report'!$C107+AC107,AC107)</f>
        <v>6.5</v>
      </c>
      <c r="AD108" s="23">
        <f>IF('Burn Report'!G107=1,'Burn Report'!$C107+AD107,AD107)</f>
        <v>10</v>
      </c>
      <c r="AE108" s="23">
        <f>IF('Burn Report'!H107=1,'Burn Report'!$C107+AE107,AE107)</f>
        <v>7.5</v>
      </c>
      <c r="AF108" s="23">
        <f>IF('Burn Report'!I107=1,'Burn Report'!$C107+AF107,AF107)</f>
        <v>24.5</v>
      </c>
      <c r="AG108" s="3">
        <f t="shared" si="3"/>
        <v>83.75</v>
      </c>
    </row>
    <row r="109" spans="1:33" x14ac:dyDescent="0.25">
      <c r="A109" s="110" t="str">
        <f>IF('Burn Report'!A108 = "","",'Burn Report'!A108)</f>
        <v/>
      </c>
      <c r="B109" s="3">
        <f>IF('Burn Report'!D108=1,100*'Burn Report'!$C108,0)</f>
        <v>0</v>
      </c>
      <c r="C109" s="3">
        <f>IF('Burn Report'!E108=1,100*'Burn Report'!$C108,0)</f>
        <v>0</v>
      </c>
      <c r="D109" s="3">
        <f>IF('Burn Report'!F108=1,100*'Burn Report'!$C108,0)</f>
        <v>0</v>
      </c>
      <c r="E109" s="3">
        <f>IF('Burn Report'!G108=1,100*'Burn Report'!$C108,0)</f>
        <v>0</v>
      </c>
      <c r="F109" s="3">
        <f>IF('Burn Report'!H108=1,100*'Burn Report'!$C108,0)</f>
        <v>0</v>
      </c>
      <c r="G109" s="3">
        <f>IF('Burn Report'!I108=1,100*'Burn Report'!$C108,0)</f>
        <v>0</v>
      </c>
      <c r="H109" s="3"/>
      <c r="I109" s="110" t="str">
        <f>IF('Burn Report'!A108 = "","",'Burn Report'!A108)</f>
        <v/>
      </c>
      <c r="J109" s="23">
        <f>IF('Burn Report'!D108=1,'Burn Report'!$C108,0)</f>
        <v>0</v>
      </c>
      <c r="K109" s="23">
        <f>IF('Burn Report'!E108=1,'Burn Report'!$C108,0)</f>
        <v>0</v>
      </c>
      <c r="L109" s="23">
        <f>IF('Burn Report'!F108=1,'Burn Report'!$C108,0)</f>
        <v>0</v>
      </c>
      <c r="M109" s="23">
        <f>IF('Burn Report'!G108=1,'Burn Report'!$C108,0)</f>
        <v>0</v>
      </c>
      <c r="N109" s="23">
        <f>IF('Burn Report'!H108=1,'Burn Report'!$C108,0)</f>
        <v>0</v>
      </c>
      <c r="O109" s="23">
        <f>IF('Burn Report'!I108=1,'Burn Report'!$C108,0)</f>
        <v>0</v>
      </c>
      <c r="P109" s="3"/>
      <c r="R109" s="110" t="str">
        <f>IF('Burn Report'!A108 = "","",'Burn Report'!A108)</f>
        <v/>
      </c>
      <c r="S109" s="3">
        <f>IF('Burn Report'!D108=1,100*'Burn Report'!$C108+S108,S108)</f>
        <v>2075</v>
      </c>
      <c r="T109" s="3">
        <f>IF('Burn Report'!E108=1,100*'Burn Report'!$C108+T108,T108)</f>
        <v>1450</v>
      </c>
      <c r="U109" s="3">
        <f>IF('Burn Report'!F108=1,100*'Burn Report'!$C108+U108,U108)</f>
        <v>650</v>
      </c>
      <c r="V109" s="3">
        <f>IF('Burn Report'!G108=1,100*'Burn Report'!$C108+V108,V108)</f>
        <v>1000</v>
      </c>
      <c r="W109" s="3">
        <f>IF('Burn Report'!H108=1,100*'Burn Report'!$C108+W108,W108)</f>
        <v>750</v>
      </c>
      <c r="X109" s="3">
        <f>IF('Burn Report'!I108=1,100*'Burn Report'!$C108+X108,X108)</f>
        <v>2450</v>
      </c>
      <c r="Y109" s="3">
        <f>IF(SUM('Task Metrics'!B109:G109)=0,Y108,SUM('Task Metrics'!B109:G109)+Y108)</f>
        <v>8375</v>
      </c>
      <c r="Z109" s="110" t="str">
        <f>IF('Burn Report'!A108 = "","",'Burn Report'!A108)</f>
        <v/>
      </c>
      <c r="AA109" s="23">
        <f>IF('Burn Report'!D108=1,'Burn Report'!$C108+AA108,AA108)</f>
        <v>20.75</v>
      </c>
      <c r="AB109" s="23">
        <f>IF('Burn Report'!E108=1,'Burn Report'!$C108+AB108,AB108)</f>
        <v>14.5</v>
      </c>
      <c r="AC109" s="23">
        <f>IF('Burn Report'!F108=1,'Burn Report'!$C108+AC108,AC108)</f>
        <v>6.5</v>
      </c>
      <c r="AD109" s="23">
        <f>IF('Burn Report'!G108=1,'Burn Report'!$C108+AD108,AD108)</f>
        <v>10</v>
      </c>
      <c r="AE109" s="23">
        <f>IF('Burn Report'!H108=1,'Burn Report'!$C108+AE108,AE108)</f>
        <v>7.5</v>
      </c>
      <c r="AF109" s="23">
        <f>IF('Burn Report'!I108=1,'Burn Report'!$C108+AF108,AF108)</f>
        <v>24.5</v>
      </c>
      <c r="AG109" s="3">
        <f t="shared" si="3"/>
        <v>83.75</v>
      </c>
    </row>
    <row r="110" spans="1:33" x14ac:dyDescent="0.25">
      <c r="A110" s="110" t="str">
        <f>IF('Burn Report'!A109 = "","",'Burn Report'!A109)</f>
        <v/>
      </c>
      <c r="B110" s="3">
        <f>IF('Burn Report'!D109=1,100*'Burn Report'!$C109,0)</f>
        <v>0</v>
      </c>
      <c r="C110" s="3">
        <f>IF('Burn Report'!E109=1,100*'Burn Report'!$C109,0)</f>
        <v>0</v>
      </c>
      <c r="D110" s="3">
        <f>IF('Burn Report'!F109=1,100*'Burn Report'!$C109,0)</f>
        <v>0</v>
      </c>
      <c r="E110" s="3">
        <f>IF('Burn Report'!G109=1,100*'Burn Report'!$C109,0)</f>
        <v>0</v>
      </c>
      <c r="F110" s="3">
        <f>IF('Burn Report'!H109=1,100*'Burn Report'!$C109,0)</f>
        <v>0</v>
      </c>
      <c r="G110" s="3">
        <f>IF('Burn Report'!I109=1,100*'Burn Report'!$C109,0)</f>
        <v>0</v>
      </c>
      <c r="H110" s="3"/>
      <c r="I110" s="110" t="str">
        <f>IF('Burn Report'!A109 = "","",'Burn Report'!A109)</f>
        <v/>
      </c>
      <c r="J110" s="23">
        <f>IF('Burn Report'!D109=1,'Burn Report'!$C109,0)</f>
        <v>0</v>
      </c>
      <c r="K110" s="23">
        <f>IF('Burn Report'!E109=1,'Burn Report'!$C109,0)</f>
        <v>0</v>
      </c>
      <c r="L110" s="23">
        <f>IF('Burn Report'!F109=1,'Burn Report'!$C109,0)</f>
        <v>0</v>
      </c>
      <c r="M110" s="23">
        <f>IF('Burn Report'!G109=1,'Burn Report'!$C109,0)</f>
        <v>0</v>
      </c>
      <c r="N110" s="23">
        <f>IF('Burn Report'!H109=1,'Burn Report'!$C109,0)</f>
        <v>0</v>
      </c>
      <c r="O110" s="23">
        <f>IF('Burn Report'!I109=1,'Burn Report'!$C109,0)</f>
        <v>0</v>
      </c>
      <c r="P110" s="3"/>
      <c r="R110" s="110" t="str">
        <f>IF('Burn Report'!A109 = "","",'Burn Report'!A109)</f>
        <v/>
      </c>
      <c r="S110" s="3">
        <f>IF('Burn Report'!D109=1,100*'Burn Report'!$C109+S109,S109)</f>
        <v>2075</v>
      </c>
      <c r="T110" s="3">
        <f>IF('Burn Report'!E109=1,100*'Burn Report'!$C109+T109,T109)</f>
        <v>1450</v>
      </c>
      <c r="U110" s="3">
        <f>IF('Burn Report'!F109=1,100*'Burn Report'!$C109+U109,U109)</f>
        <v>650</v>
      </c>
      <c r="V110" s="3">
        <f>IF('Burn Report'!G109=1,100*'Burn Report'!$C109+V109,V109)</f>
        <v>1000</v>
      </c>
      <c r="W110" s="3">
        <f>IF('Burn Report'!H109=1,100*'Burn Report'!$C109+W109,W109)</f>
        <v>750</v>
      </c>
      <c r="X110" s="3">
        <f>IF('Burn Report'!I109=1,100*'Burn Report'!$C109+X109,X109)</f>
        <v>2450</v>
      </c>
      <c r="Y110" s="3">
        <f>IF(SUM('Task Metrics'!B110:G110)=0,Y109,SUM('Task Metrics'!B110:G110)+Y109)</f>
        <v>8375</v>
      </c>
      <c r="Z110" s="110" t="str">
        <f>IF('Burn Report'!A109 = "","",'Burn Report'!A109)</f>
        <v/>
      </c>
      <c r="AA110" s="23">
        <f>IF('Burn Report'!D109=1,'Burn Report'!$C109+AA109,AA109)</f>
        <v>20.75</v>
      </c>
      <c r="AB110" s="23">
        <f>IF('Burn Report'!E109=1,'Burn Report'!$C109+AB109,AB109)</f>
        <v>14.5</v>
      </c>
      <c r="AC110" s="23">
        <f>IF('Burn Report'!F109=1,'Burn Report'!$C109+AC109,AC109)</f>
        <v>6.5</v>
      </c>
      <c r="AD110" s="23">
        <f>IF('Burn Report'!G109=1,'Burn Report'!$C109+AD109,AD109)</f>
        <v>10</v>
      </c>
      <c r="AE110" s="23">
        <f>IF('Burn Report'!H109=1,'Burn Report'!$C109+AE109,AE109)</f>
        <v>7.5</v>
      </c>
      <c r="AF110" s="23">
        <f>IF('Burn Report'!I109=1,'Burn Report'!$C109+AF109,AF109)</f>
        <v>24.5</v>
      </c>
      <c r="AG110" s="3">
        <f t="shared" si="3"/>
        <v>83.75</v>
      </c>
    </row>
    <row r="111" spans="1:33" x14ac:dyDescent="0.25">
      <c r="A111" s="110" t="str">
        <f>IF('Burn Report'!A110 = "","",'Burn Report'!A110)</f>
        <v/>
      </c>
      <c r="B111" s="3">
        <f>IF('Burn Report'!D110=1,100*'Burn Report'!$C110,0)</f>
        <v>0</v>
      </c>
      <c r="C111" s="3">
        <f>IF('Burn Report'!E110=1,100*'Burn Report'!$C110,0)</f>
        <v>0</v>
      </c>
      <c r="D111" s="3">
        <f>IF('Burn Report'!F110=1,100*'Burn Report'!$C110,0)</f>
        <v>0</v>
      </c>
      <c r="E111" s="3">
        <f>IF('Burn Report'!G110=1,100*'Burn Report'!$C110,0)</f>
        <v>0</v>
      </c>
      <c r="F111" s="3">
        <f>IF('Burn Report'!H110=1,100*'Burn Report'!$C110,0)</f>
        <v>0</v>
      </c>
      <c r="G111" s="3">
        <f>IF('Burn Report'!I110=1,100*'Burn Report'!$C110,0)</f>
        <v>0</v>
      </c>
      <c r="H111" s="3"/>
      <c r="I111" s="110" t="str">
        <f>IF('Burn Report'!A110 = "","",'Burn Report'!A110)</f>
        <v/>
      </c>
      <c r="J111" s="23">
        <f>IF('Burn Report'!D110=1,'Burn Report'!$C110,0)</f>
        <v>0</v>
      </c>
      <c r="K111" s="23">
        <f>IF('Burn Report'!E110=1,'Burn Report'!$C110,0)</f>
        <v>0</v>
      </c>
      <c r="L111" s="23">
        <f>IF('Burn Report'!F110=1,'Burn Report'!$C110,0)</f>
        <v>0</v>
      </c>
      <c r="M111" s="23">
        <f>IF('Burn Report'!G110=1,'Burn Report'!$C110,0)</f>
        <v>0</v>
      </c>
      <c r="N111" s="23">
        <f>IF('Burn Report'!H110=1,'Burn Report'!$C110,0)</f>
        <v>0</v>
      </c>
      <c r="O111" s="23">
        <f>IF('Burn Report'!I110=1,'Burn Report'!$C110,0)</f>
        <v>0</v>
      </c>
      <c r="P111" s="3"/>
      <c r="R111" s="110" t="str">
        <f>IF('Burn Report'!A110 = "","",'Burn Report'!A110)</f>
        <v/>
      </c>
      <c r="S111" s="3">
        <f>IF('Burn Report'!D110=1,100*'Burn Report'!$C110+S110,S110)</f>
        <v>2075</v>
      </c>
      <c r="T111" s="3">
        <f>IF('Burn Report'!E110=1,100*'Burn Report'!$C110+T110,T110)</f>
        <v>1450</v>
      </c>
      <c r="U111" s="3">
        <f>IF('Burn Report'!F110=1,100*'Burn Report'!$C110+U110,U110)</f>
        <v>650</v>
      </c>
      <c r="V111" s="3">
        <f>IF('Burn Report'!G110=1,100*'Burn Report'!$C110+V110,V110)</f>
        <v>1000</v>
      </c>
      <c r="W111" s="3">
        <f>IF('Burn Report'!H110=1,100*'Burn Report'!$C110+W110,W110)</f>
        <v>750</v>
      </c>
      <c r="X111" s="3">
        <f>IF('Burn Report'!I110=1,100*'Burn Report'!$C110+X110,X110)</f>
        <v>2450</v>
      </c>
      <c r="Y111" s="3">
        <f>IF(SUM('Task Metrics'!B111:G111)=0,Y110,SUM('Task Metrics'!B111:G111)+Y110)</f>
        <v>8375</v>
      </c>
      <c r="Z111" s="110" t="str">
        <f>IF('Burn Report'!A110 = "","",'Burn Report'!A110)</f>
        <v/>
      </c>
      <c r="AA111" s="23">
        <f>IF('Burn Report'!D110=1,'Burn Report'!$C110+AA110,AA110)</f>
        <v>20.75</v>
      </c>
      <c r="AB111" s="23">
        <f>IF('Burn Report'!E110=1,'Burn Report'!$C110+AB110,AB110)</f>
        <v>14.5</v>
      </c>
      <c r="AC111" s="23">
        <f>IF('Burn Report'!F110=1,'Burn Report'!$C110+AC110,AC110)</f>
        <v>6.5</v>
      </c>
      <c r="AD111" s="23">
        <f>IF('Burn Report'!G110=1,'Burn Report'!$C110+AD110,AD110)</f>
        <v>10</v>
      </c>
      <c r="AE111" s="23">
        <f>IF('Burn Report'!H110=1,'Burn Report'!$C110+AE110,AE110)</f>
        <v>7.5</v>
      </c>
      <c r="AF111" s="23">
        <f>IF('Burn Report'!I110=1,'Burn Report'!$C110+AF110,AF110)</f>
        <v>24.5</v>
      </c>
      <c r="AG111" s="3">
        <f t="shared" si="3"/>
        <v>83.75</v>
      </c>
    </row>
    <row r="112" spans="1:33" x14ac:dyDescent="0.25">
      <c r="A112" s="110" t="str">
        <f>IF('Burn Report'!A111 = "","",'Burn Report'!A111)</f>
        <v/>
      </c>
      <c r="B112" s="3">
        <f>IF('Burn Report'!D111=1,100*'Burn Report'!$C111,0)</f>
        <v>0</v>
      </c>
      <c r="C112" s="3">
        <f>IF('Burn Report'!E111=1,100*'Burn Report'!$C111,0)</f>
        <v>0</v>
      </c>
      <c r="D112" s="3">
        <f>IF('Burn Report'!F111=1,100*'Burn Report'!$C111,0)</f>
        <v>0</v>
      </c>
      <c r="E112" s="3">
        <f>IF('Burn Report'!G111=1,100*'Burn Report'!$C111,0)</f>
        <v>0</v>
      </c>
      <c r="F112" s="3">
        <f>IF('Burn Report'!H111=1,100*'Burn Report'!$C111,0)</f>
        <v>0</v>
      </c>
      <c r="G112" s="3">
        <f>IF('Burn Report'!I111=1,100*'Burn Report'!$C111,0)</f>
        <v>0</v>
      </c>
      <c r="H112" s="3"/>
      <c r="I112" s="110" t="str">
        <f>IF('Burn Report'!A111 = "","",'Burn Report'!A111)</f>
        <v/>
      </c>
      <c r="J112" s="23">
        <f>IF('Burn Report'!D111=1,'Burn Report'!$C111,0)</f>
        <v>0</v>
      </c>
      <c r="K112" s="23">
        <f>IF('Burn Report'!E111=1,'Burn Report'!$C111,0)</f>
        <v>0</v>
      </c>
      <c r="L112" s="23">
        <f>IF('Burn Report'!F111=1,'Burn Report'!$C111,0)</f>
        <v>0</v>
      </c>
      <c r="M112" s="23">
        <f>IF('Burn Report'!G111=1,'Burn Report'!$C111,0)</f>
        <v>0</v>
      </c>
      <c r="N112" s="23">
        <f>IF('Burn Report'!H111=1,'Burn Report'!$C111,0)</f>
        <v>0</v>
      </c>
      <c r="O112" s="23">
        <f>IF('Burn Report'!I111=1,'Burn Report'!$C111,0)</f>
        <v>0</v>
      </c>
      <c r="P112" s="3"/>
      <c r="R112" s="110" t="str">
        <f>IF('Burn Report'!A111 = "","",'Burn Report'!A111)</f>
        <v/>
      </c>
      <c r="S112" s="3">
        <f>IF('Burn Report'!D111=1,100*'Burn Report'!$C111+S111,S111)</f>
        <v>2075</v>
      </c>
      <c r="T112" s="3">
        <f>IF('Burn Report'!E111=1,100*'Burn Report'!$C111+T111,T111)</f>
        <v>1450</v>
      </c>
      <c r="U112" s="3">
        <f>IF('Burn Report'!F111=1,100*'Burn Report'!$C111+U111,U111)</f>
        <v>650</v>
      </c>
      <c r="V112" s="3">
        <f>IF('Burn Report'!G111=1,100*'Burn Report'!$C111+V111,V111)</f>
        <v>1000</v>
      </c>
      <c r="W112" s="3">
        <f>IF('Burn Report'!H111=1,100*'Burn Report'!$C111+W111,W111)</f>
        <v>750</v>
      </c>
      <c r="X112" s="3">
        <f>IF('Burn Report'!I111=1,100*'Burn Report'!$C111+X111,X111)</f>
        <v>2450</v>
      </c>
      <c r="Y112" s="3">
        <f>IF(SUM('Task Metrics'!B112:G112)=0,Y111,SUM('Task Metrics'!B112:G112)+Y111)</f>
        <v>8375</v>
      </c>
      <c r="Z112" s="110" t="str">
        <f>IF('Burn Report'!A111 = "","",'Burn Report'!A111)</f>
        <v/>
      </c>
      <c r="AA112" s="23">
        <f>IF('Burn Report'!D111=1,'Burn Report'!$C111+AA111,AA111)</f>
        <v>20.75</v>
      </c>
      <c r="AB112" s="23">
        <f>IF('Burn Report'!E111=1,'Burn Report'!$C111+AB111,AB111)</f>
        <v>14.5</v>
      </c>
      <c r="AC112" s="23">
        <f>IF('Burn Report'!F111=1,'Burn Report'!$C111+AC111,AC111)</f>
        <v>6.5</v>
      </c>
      <c r="AD112" s="23">
        <f>IF('Burn Report'!G111=1,'Burn Report'!$C111+AD111,AD111)</f>
        <v>10</v>
      </c>
      <c r="AE112" s="23">
        <f>IF('Burn Report'!H111=1,'Burn Report'!$C111+AE111,AE111)</f>
        <v>7.5</v>
      </c>
      <c r="AF112" s="23">
        <f>IF('Burn Report'!I111=1,'Burn Report'!$C111+AF111,AF111)</f>
        <v>24.5</v>
      </c>
      <c r="AG112" s="3">
        <f t="shared" si="3"/>
        <v>83.75</v>
      </c>
    </row>
    <row r="113" spans="1:33" x14ac:dyDescent="0.25">
      <c r="A113" s="110" t="str">
        <f>IF('Burn Report'!A112 = "","",'Burn Report'!A112)</f>
        <v/>
      </c>
      <c r="B113" s="3">
        <f>IF('Burn Report'!D112=1,100*'Burn Report'!$C112,0)</f>
        <v>0</v>
      </c>
      <c r="C113" s="3">
        <f>IF('Burn Report'!E112=1,100*'Burn Report'!$C112,0)</f>
        <v>0</v>
      </c>
      <c r="D113" s="3">
        <f>IF('Burn Report'!F112=1,100*'Burn Report'!$C112,0)</f>
        <v>0</v>
      </c>
      <c r="E113" s="3">
        <f>IF('Burn Report'!G112=1,100*'Burn Report'!$C112,0)</f>
        <v>0</v>
      </c>
      <c r="F113" s="3">
        <f>IF('Burn Report'!H112=1,100*'Burn Report'!$C112,0)</f>
        <v>0</v>
      </c>
      <c r="G113" s="3">
        <f>IF('Burn Report'!I112=1,100*'Burn Report'!$C112,0)</f>
        <v>0</v>
      </c>
      <c r="H113" s="3"/>
      <c r="I113" s="110" t="str">
        <f>IF('Burn Report'!A112 = "","",'Burn Report'!A112)</f>
        <v/>
      </c>
      <c r="J113" s="23">
        <f>IF('Burn Report'!D112=1,'Burn Report'!$C112,0)</f>
        <v>0</v>
      </c>
      <c r="K113" s="23">
        <f>IF('Burn Report'!E112=1,'Burn Report'!$C112,0)</f>
        <v>0</v>
      </c>
      <c r="L113" s="23">
        <f>IF('Burn Report'!F112=1,'Burn Report'!$C112,0)</f>
        <v>0</v>
      </c>
      <c r="M113" s="23">
        <f>IF('Burn Report'!G112=1,'Burn Report'!$C112,0)</f>
        <v>0</v>
      </c>
      <c r="N113" s="23">
        <f>IF('Burn Report'!H112=1,'Burn Report'!$C112,0)</f>
        <v>0</v>
      </c>
      <c r="O113" s="23">
        <f>IF('Burn Report'!I112=1,'Burn Report'!$C112,0)</f>
        <v>0</v>
      </c>
      <c r="P113" s="3"/>
      <c r="R113" s="110" t="str">
        <f>IF('Burn Report'!A112 = "","",'Burn Report'!A112)</f>
        <v/>
      </c>
      <c r="S113" s="3">
        <f>IF('Burn Report'!D112=1,100*'Burn Report'!$C112+S112,S112)</f>
        <v>2075</v>
      </c>
      <c r="T113" s="3">
        <f>IF('Burn Report'!E112=1,100*'Burn Report'!$C112+T112,T112)</f>
        <v>1450</v>
      </c>
      <c r="U113" s="3">
        <f>IF('Burn Report'!F112=1,100*'Burn Report'!$C112+U112,U112)</f>
        <v>650</v>
      </c>
      <c r="V113" s="3">
        <f>IF('Burn Report'!G112=1,100*'Burn Report'!$C112+V112,V112)</f>
        <v>1000</v>
      </c>
      <c r="W113" s="3">
        <f>IF('Burn Report'!H112=1,100*'Burn Report'!$C112+W112,W112)</f>
        <v>750</v>
      </c>
      <c r="X113" s="3">
        <f>IF('Burn Report'!I112=1,100*'Burn Report'!$C112+X112,X112)</f>
        <v>2450</v>
      </c>
      <c r="Y113" s="3">
        <f>IF(SUM('Task Metrics'!B113:G113)=0,Y112,SUM('Task Metrics'!B113:G113)+Y112)</f>
        <v>8375</v>
      </c>
      <c r="Z113" s="110" t="str">
        <f>IF('Burn Report'!A112 = "","",'Burn Report'!A112)</f>
        <v/>
      </c>
      <c r="AA113" s="23">
        <f>IF('Burn Report'!D112=1,'Burn Report'!$C112+AA112,AA112)</f>
        <v>20.75</v>
      </c>
      <c r="AB113" s="23">
        <f>IF('Burn Report'!E112=1,'Burn Report'!$C112+AB112,AB112)</f>
        <v>14.5</v>
      </c>
      <c r="AC113" s="23">
        <f>IF('Burn Report'!F112=1,'Burn Report'!$C112+AC112,AC112)</f>
        <v>6.5</v>
      </c>
      <c r="AD113" s="23">
        <f>IF('Burn Report'!G112=1,'Burn Report'!$C112+AD112,AD112)</f>
        <v>10</v>
      </c>
      <c r="AE113" s="23">
        <f>IF('Burn Report'!H112=1,'Burn Report'!$C112+AE112,AE112)</f>
        <v>7.5</v>
      </c>
      <c r="AF113" s="23">
        <f>IF('Burn Report'!I112=1,'Burn Report'!$C112+AF112,AF112)</f>
        <v>24.5</v>
      </c>
      <c r="AG113" s="3">
        <f t="shared" si="3"/>
        <v>83.75</v>
      </c>
    </row>
    <row r="114" spans="1:33" x14ac:dyDescent="0.25">
      <c r="A114" s="110" t="str">
        <f>IF('Burn Report'!A113 = "","",'Burn Report'!A113)</f>
        <v/>
      </c>
      <c r="B114" s="3">
        <f>IF('Burn Report'!D113=1,100*'Burn Report'!$C113,0)</f>
        <v>0</v>
      </c>
      <c r="C114" s="3">
        <f>IF('Burn Report'!E113=1,100*'Burn Report'!$C113,0)</f>
        <v>0</v>
      </c>
      <c r="D114" s="3">
        <f>IF('Burn Report'!F113=1,100*'Burn Report'!$C113,0)</f>
        <v>0</v>
      </c>
      <c r="E114" s="3">
        <f>IF('Burn Report'!G113=1,100*'Burn Report'!$C113,0)</f>
        <v>0</v>
      </c>
      <c r="F114" s="3">
        <f>IF('Burn Report'!H113=1,100*'Burn Report'!$C113,0)</f>
        <v>0</v>
      </c>
      <c r="G114" s="3">
        <f>IF('Burn Report'!I113=1,100*'Burn Report'!$C113,0)</f>
        <v>0</v>
      </c>
      <c r="H114" s="3"/>
      <c r="I114" s="110" t="str">
        <f>IF('Burn Report'!A113 = "","",'Burn Report'!A113)</f>
        <v/>
      </c>
      <c r="J114" s="23">
        <f>IF('Burn Report'!D113=1,'Burn Report'!$C113,0)</f>
        <v>0</v>
      </c>
      <c r="K114" s="23">
        <f>IF('Burn Report'!E113=1,'Burn Report'!$C113,0)</f>
        <v>0</v>
      </c>
      <c r="L114" s="23">
        <f>IF('Burn Report'!F113=1,'Burn Report'!$C113,0)</f>
        <v>0</v>
      </c>
      <c r="M114" s="23">
        <f>IF('Burn Report'!G113=1,'Burn Report'!$C113,0)</f>
        <v>0</v>
      </c>
      <c r="N114" s="23">
        <f>IF('Burn Report'!H113=1,'Burn Report'!$C113,0)</f>
        <v>0</v>
      </c>
      <c r="O114" s="23">
        <f>IF('Burn Report'!I113=1,'Burn Report'!$C113,0)</f>
        <v>0</v>
      </c>
      <c r="P114" s="3"/>
      <c r="R114" s="110" t="str">
        <f>IF('Burn Report'!A113 = "","",'Burn Report'!A113)</f>
        <v/>
      </c>
      <c r="S114" s="3">
        <f>IF('Burn Report'!D113=1,100*'Burn Report'!$C113+S113,S113)</f>
        <v>2075</v>
      </c>
      <c r="T114" s="3">
        <f>IF('Burn Report'!E113=1,100*'Burn Report'!$C113+T113,T113)</f>
        <v>1450</v>
      </c>
      <c r="U114" s="3">
        <f>IF('Burn Report'!F113=1,100*'Burn Report'!$C113+U113,U113)</f>
        <v>650</v>
      </c>
      <c r="V114" s="3">
        <f>IF('Burn Report'!G113=1,100*'Burn Report'!$C113+V113,V113)</f>
        <v>1000</v>
      </c>
      <c r="W114" s="3">
        <f>IF('Burn Report'!H113=1,100*'Burn Report'!$C113+W113,W113)</f>
        <v>750</v>
      </c>
      <c r="X114" s="3">
        <f>IF('Burn Report'!I113=1,100*'Burn Report'!$C113+X113,X113)</f>
        <v>2450</v>
      </c>
      <c r="Y114" s="3">
        <f>IF(SUM('Task Metrics'!B114:G114)=0,Y113,SUM('Task Metrics'!B114:G114)+Y113)</f>
        <v>8375</v>
      </c>
      <c r="Z114" s="110" t="str">
        <f>IF('Burn Report'!A113 = "","",'Burn Report'!A113)</f>
        <v/>
      </c>
      <c r="AA114" s="23">
        <f>IF('Burn Report'!D113=1,'Burn Report'!$C113+AA113,AA113)</f>
        <v>20.75</v>
      </c>
      <c r="AB114" s="23">
        <f>IF('Burn Report'!E113=1,'Burn Report'!$C113+AB113,AB113)</f>
        <v>14.5</v>
      </c>
      <c r="AC114" s="23">
        <f>IF('Burn Report'!F113=1,'Burn Report'!$C113+AC113,AC113)</f>
        <v>6.5</v>
      </c>
      <c r="AD114" s="23">
        <f>IF('Burn Report'!G113=1,'Burn Report'!$C113+AD113,AD113)</f>
        <v>10</v>
      </c>
      <c r="AE114" s="23">
        <f>IF('Burn Report'!H113=1,'Burn Report'!$C113+AE113,AE113)</f>
        <v>7.5</v>
      </c>
      <c r="AF114" s="23">
        <f>IF('Burn Report'!I113=1,'Burn Report'!$C113+AF113,AF113)</f>
        <v>24.5</v>
      </c>
      <c r="AG114" s="3">
        <f t="shared" si="3"/>
        <v>83.75</v>
      </c>
    </row>
    <row r="115" spans="1:33" x14ac:dyDescent="0.25">
      <c r="A115" s="110" t="str">
        <f>IF('Burn Report'!A114 = "","",'Burn Report'!A114)</f>
        <v/>
      </c>
      <c r="B115" s="3">
        <f>IF('Burn Report'!D114=1,100*'Burn Report'!$C114,0)</f>
        <v>0</v>
      </c>
      <c r="C115" s="3">
        <f>IF('Burn Report'!E114=1,100*'Burn Report'!$C114,0)</f>
        <v>0</v>
      </c>
      <c r="D115" s="3">
        <f>IF('Burn Report'!F114=1,100*'Burn Report'!$C114,0)</f>
        <v>0</v>
      </c>
      <c r="E115" s="3">
        <f>IF('Burn Report'!G114=1,100*'Burn Report'!$C114,0)</f>
        <v>0</v>
      </c>
      <c r="F115" s="3">
        <f>IF('Burn Report'!H114=1,100*'Burn Report'!$C114,0)</f>
        <v>0</v>
      </c>
      <c r="G115" s="3">
        <f>IF('Burn Report'!I114=1,100*'Burn Report'!$C114,0)</f>
        <v>0</v>
      </c>
      <c r="H115" s="3"/>
      <c r="I115" s="110" t="str">
        <f>IF('Burn Report'!A114 = "","",'Burn Report'!A114)</f>
        <v/>
      </c>
      <c r="J115" s="23">
        <f>IF('Burn Report'!D114=1,'Burn Report'!$C114,0)</f>
        <v>0</v>
      </c>
      <c r="K115" s="23">
        <f>IF('Burn Report'!E114=1,'Burn Report'!$C114,0)</f>
        <v>0</v>
      </c>
      <c r="L115" s="23">
        <f>IF('Burn Report'!F114=1,'Burn Report'!$C114,0)</f>
        <v>0</v>
      </c>
      <c r="M115" s="23">
        <f>IF('Burn Report'!G114=1,'Burn Report'!$C114,0)</f>
        <v>0</v>
      </c>
      <c r="N115" s="23">
        <f>IF('Burn Report'!H114=1,'Burn Report'!$C114,0)</f>
        <v>0</v>
      </c>
      <c r="O115" s="23">
        <f>IF('Burn Report'!I114=1,'Burn Report'!$C114,0)</f>
        <v>0</v>
      </c>
      <c r="P115" s="3"/>
      <c r="R115" s="110" t="str">
        <f>IF('Burn Report'!A114 = "","",'Burn Report'!A114)</f>
        <v/>
      </c>
      <c r="S115" s="3">
        <f>IF('Burn Report'!D114=1,100*'Burn Report'!$C114+S114,S114)</f>
        <v>2075</v>
      </c>
      <c r="T115" s="3">
        <f>IF('Burn Report'!E114=1,100*'Burn Report'!$C114+T114,T114)</f>
        <v>1450</v>
      </c>
      <c r="U115" s="3">
        <f>IF('Burn Report'!F114=1,100*'Burn Report'!$C114+U114,U114)</f>
        <v>650</v>
      </c>
      <c r="V115" s="3">
        <f>IF('Burn Report'!G114=1,100*'Burn Report'!$C114+V114,V114)</f>
        <v>1000</v>
      </c>
      <c r="W115" s="3">
        <f>IF('Burn Report'!H114=1,100*'Burn Report'!$C114+W114,W114)</f>
        <v>750</v>
      </c>
      <c r="X115" s="3">
        <f>IF('Burn Report'!I114=1,100*'Burn Report'!$C114+X114,X114)</f>
        <v>2450</v>
      </c>
      <c r="Y115" s="3">
        <f>IF(SUM('Task Metrics'!B115:G115)=0,Y114,SUM('Task Metrics'!B115:G115)+Y114)</f>
        <v>8375</v>
      </c>
      <c r="Z115" s="110" t="str">
        <f>IF('Burn Report'!A114 = "","",'Burn Report'!A114)</f>
        <v/>
      </c>
      <c r="AA115" s="23">
        <f>IF('Burn Report'!D114=1,'Burn Report'!$C114+AA114,AA114)</f>
        <v>20.75</v>
      </c>
      <c r="AB115" s="23">
        <f>IF('Burn Report'!E114=1,'Burn Report'!$C114+AB114,AB114)</f>
        <v>14.5</v>
      </c>
      <c r="AC115" s="23">
        <f>IF('Burn Report'!F114=1,'Burn Report'!$C114+AC114,AC114)</f>
        <v>6.5</v>
      </c>
      <c r="AD115" s="23">
        <f>IF('Burn Report'!G114=1,'Burn Report'!$C114+AD114,AD114)</f>
        <v>10</v>
      </c>
      <c r="AE115" s="23">
        <f>IF('Burn Report'!H114=1,'Burn Report'!$C114+AE114,AE114)</f>
        <v>7.5</v>
      </c>
      <c r="AF115" s="23">
        <f>IF('Burn Report'!I114=1,'Burn Report'!$C114+AF114,AF114)</f>
        <v>24.5</v>
      </c>
      <c r="AG115" s="3">
        <f t="shared" si="3"/>
        <v>83.75</v>
      </c>
    </row>
    <row r="116" spans="1:33" x14ac:dyDescent="0.25">
      <c r="A116" s="110" t="str">
        <f>IF('Burn Report'!A115 = "","",'Burn Report'!A115)</f>
        <v/>
      </c>
      <c r="B116" s="3">
        <f>IF('Burn Report'!D115=1,100*'Burn Report'!$C115,0)</f>
        <v>0</v>
      </c>
      <c r="C116" s="3">
        <f>IF('Burn Report'!E115=1,100*'Burn Report'!$C115,0)</f>
        <v>0</v>
      </c>
      <c r="D116" s="3">
        <f>IF('Burn Report'!F115=1,100*'Burn Report'!$C115,0)</f>
        <v>0</v>
      </c>
      <c r="E116" s="3">
        <f>IF('Burn Report'!G115=1,100*'Burn Report'!$C115,0)</f>
        <v>0</v>
      </c>
      <c r="F116" s="3">
        <f>IF('Burn Report'!H115=1,100*'Burn Report'!$C115,0)</f>
        <v>0</v>
      </c>
      <c r="G116" s="3">
        <f>IF('Burn Report'!I115=1,100*'Burn Report'!$C115,0)</f>
        <v>0</v>
      </c>
      <c r="H116" s="3"/>
      <c r="I116" s="110" t="str">
        <f>IF('Burn Report'!A115 = "","",'Burn Report'!A115)</f>
        <v/>
      </c>
      <c r="J116" s="23">
        <f>IF('Burn Report'!D115=1,'Burn Report'!$C115,0)</f>
        <v>0</v>
      </c>
      <c r="K116" s="23">
        <f>IF('Burn Report'!E115=1,'Burn Report'!$C115,0)</f>
        <v>0</v>
      </c>
      <c r="L116" s="23">
        <f>IF('Burn Report'!F115=1,'Burn Report'!$C115,0)</f>
        <v>0</v>
      </c>
      <c r="M116" s="23">
        <f>IF('Burn Report'!G115=1,'Burn Report'!$C115,0)</f>
        <v>0</v>
      </c>
      <c r="N116" s="23">
        <f>IF('Burn Report'!H115=1,'Burn Report'!$C115,0)</f>
        <v>0</v>
      </c>
      <c r="O116" s="23">
        <f>IF('Burn Report'!I115=1,'Burn Report'!$C115,0)</f>
        <v>0</v>
      </c>
      <c r="P116" s="3"/>
      <c r="R116" s="110" t="str">
        <f>IF('Burn Report'!A115 = "","",'Burn Report'!A115)</f>
        <v/>
      </c>
      <c r="S116" s="3">
        <f>IF('Burn Report'!D115=1,100*'Burn Report'!$C115+S115,S115)</f>
        <v>2075</v>
      </c>
      <c r="T116" s="3">
        <f>IF('Burn Report'!E115=1,100*'Burn Report'!$C115+T115,T115)</f>
        <v>1450</v>
      </c>
      <c r="U116" s="3">
        <f>IF('Burn Report'!F115=1,100*'Burn Report'!$C115+U115,U115)</f>
        <v>650</v>
      </c>
      <c r="V116" s="3">
        <f>IF('Burn Report'!G115=1,100*'Burn Report'!$C115+V115,V115)</f>
        <v>1000</v>
      </c>
      <c r="W116" s="3">
        <f>IF('Burn Report'!H115=1,100*'Burn Report'!$C115+W115,W115)</f>
        <v>750</v>
      </c>
      <c r="X116" s="3">
        <f>IF('Burn Report'!I115=1,100*'Burn Report'!$C115+X115,X115)</f>
        <v>2450</v>
      </c>
      <c r="Y116" s="3">
        <f>IF(SUM('Task Metrics'!B116:G116)=0,Y115,SUM('Task Metrics'!B116:G116)+Y115)</f>
        <v>8375</v>
      </c>
      <c r="Z116" s="110" t="str">
        <f>IF('Burn Report'!A115 = "","",'Burn Report'!A115)</f>
        <v/>
      </c>
      <c r="AA116" s="23">
        <f>IF('Burn Report'!D115=1,'Burn Report'!$C115+AA115,AA115)</f>
        <v>20.75</v>
      </c>
      <c r="AB116" s="23">
        <f>IF('Burn Report'!E115=1,'Burn Report'!$C115+AB115,AB115)</f>
        <v>14.5</v>
      </c>
      <c r="AC116" s="23">
        <f>IF('Burn Report'!F115=1,'Burn Report'!$C115+AC115,AC115)</f>
        <v>6.5</v>
      </c>
      <c r="AD116" s="23">
        <f>IF('Burn Report'!G115=1,'Burn Report'!$C115+AD115,AD115)</f>
        <v>10</v>
      </c>
      <c r="AE116" s="23">
        <f>IF('Burn Report'!H115=1,'Burn Report'!$C115+AE115,AE115)</f>
        <v>7.5</v>
      </c>
      <c r="AF116" s="23">
        <f>IF('Burn Report'!I115=1,'Burn Report'!$C115+AF115,AF115)</f>
        <v>24.5</v>
      </c>
      <c r="AG116" s="3">
        <f t="shared" si="3"/>
        <v>83.75</v>
      </c>
    </row>
    <row r="117" spans="1:33" x14ac:dyDescent="0.25">
      <c r="A117" s="110" t="str">
        <f>IF('Burn Report'!A116 = "","",'Burn Report'!A116)</f>
        <v/>
      </c>
      <c r="B117" s="3">
        <f>IF('Burn Report'!D116=1,100*'Burn Report'!$C116,0)</f>
        <v>0</v>
      </c>
      <c r="C117" s="3">
        <f>IF('Burn Report'!E116=1,100*'Burn Report'!$C116,0)</f>
        <v>0</v>
      </c>
      <c r="D117" s="3">
        <f>IF('Burn Report'!F116=1,100*'Burn Report'!$C116,0)</f>
        <v>0</v>
      </c>
      <c r="E117" s="3">
        <f>IF('Burn Report'!G116=1,100*'Burn Report'!$C116,0)</f>
        <v>0</v>
      </c>
      <c r="F117" s="3">
        <f>IF('Burn Report'!H116=1,100*'Burn Report'!$C116,0)</f>
        <v>0</v>
      </c>
      <c r="G117" s="3">
        <f>IF('Burn Report'!I116=1,100*'Burn Report'!$C116,0)</f>
        <v>0</v>
      </c>
      <c r="H117" s="3"/>
      <c r="I117" s="110" t="str">
        <f>IF('Burn Report'!A116 = "","",'Burn Report'!A116)</f>
        <v/>
      </c>
      <c r="J117" s="23">
        <f>IF('Burn Report'!D116=1,'Burn Report'!$C116,0)</f>
        <v>0</v>
      </c>
      <c r="K117" s="23">
        <f>IF('Burn Report'!E116=1,'Burn Report'!$C116,0)</f>
        <v>0</v>
      </c>
      <c r="L117" s="23">
        <f>IF('Burn Report'!F116=1,'Burn Report'!$C116,0)</f>
        <v>0</v>
      </c>
      <c r="M117" s="23">
        <f>IF('Burn Report'!G116=1,'Burn Report'!$C116,0)</f>
        <v>0</v>
      </c>
      <c r="N117" s="23">
        <f>IF('Burn Report'!H116=1,'Burn Report'!$C116,0)</f>
        <v>0</v>
      </c>
      <c r="O117" s="23">
        <f>IF('Burn Report'!I116=1,'Burn Report'!$C116,0)</f>
        <v>0</v>
      </c>
      <c r="P117" s="3"/>
      <c r="R117" s="110" t="str">
        <f>IF('Burn Report'!A116 = "","",'Burn Report'!A116)</f>
        <v/>
      </c>
      <c r="S117" s="3">
        <f>IF('Burn Report'!D116=1,100*'Burn Report'!$C116+S116,S116)</f>
        <v>2075</v>
      </c>
      <c r="T117" s="3">
        <f>IF('Burn Report'!E116=1,100*'Burn Report'!$C116+T116,T116)</f>
        <v>1450</v>
      </c>
      <c r="U117" s="3">
        <f>IF('Burn Report'!F116=1,100*'Burn Report'!$C116+U116,U116)</f>
        <v>650</v>
      </c>
      <c r="V117" s="3">
        <f>IF('Burn Report'!G116=1,100*'Burn Report'!$C116+V116,V116)</f>
        <v>1000</v>
      </c>
      <c r="W117" s="3">
        <f>IF('Burn Report'!H116=1,100*'Burn Report'!$C116+W116,W116)</f>
        <v>750</v>
      </c>
      <c r="X117" s="3">
        <f>IF('Burn Report'!I116=1,100*'Burn Report'!$C116+X116,X116)</f>
        <v>2450</v>
      </c>
      <c r="Y117" s="3">
        <f>IF(SUM('Task Metrics'!B117:G117)=0,Y116,SUM('Task Metrics'!B117:G117)+Y116)</f>
        <v>8375</v>
      </c>
      <c r="Z117" s="110" t="str">
        <f>IF('Burn Report'!A116 = "","",'Burn Report'!A116)</f>
        <v/>
      </c>
      <c r="AA117" s="23">
        <f>IF('Burn Report'!D116=1,'Burn Report'!$C116+AA116,AA116)</f>
        <v>20.75</v>
      </c>
      <c r="AB117" s="23">
        <f>IF('Burn Report'!E116=1,'Burn Report'!$C116+AB116,AB116)</f>
        <v>14.5</v>
      </c>
      <c r="AC117" s="23">
        <f>IF('Burn Report'!F116=1,'Burn Report'!$C116+AC116,AC116)</f>
        <v>6.5</v>
      </c>
      <c r="AD117" s="23">
        <f>IF('Burn Report'!G116=1,'Burn Report'!$C116+AD116,AD116)</f>
        <v>10</v>
      </c>
      <c r="AE117" s="23">
        <f>IF('Burn Report'!H116=1,'Burn Report'!$C116+AE116,AE116)</f>
        <v>7.5</v>
      </c>
      <c r="AF117" s="23">
        <f>IF('Burn Report'!I116=1,'Burn Report'!$C116+AF116,AF116)</f>
        <v>24.5</v>
      </c>
      <c r="AG117" s="3">
        <f t="shared" si="3"/>
        <v>83.75</v>
      </c>
    </row>
    <row r="118" spans="1:33" x14ac:dyDescent="0.25">
      <c r="A118" s="110" t="str">
        <f>IF('Burn Report'!A117 = "","",'Burn Report'!A117)</f>
        <v/>
      </c>
      <c r="B118" s="3">
        <f>IF('Burn Report'!D117=1,100*'Burn Report'!$C117,0)</f>
        <v>0</v>
      </c>
      <c r="C118" s="3">
        <f>IF('Burn Report'!E117=1,100*'Burn Report'!$C117,0)</f>
        <v>0</v>
      </c>
      <c r="D118" s="3">
        <f>IF('Burn Report'!F117=1,100*'Burn Report'!$C117,0)</f>
        <v>0</v>
      </c>
      <c r="E118" s="3">
        <f>IF('Burn Report'!G117=1,100*'Burn Report'!$C117,0)</f>
        <v>0</v>
      </c>
      <c r="F118" s="3">
        <f>IF('Burn Report'!H117=1,100*'Burn Report'!$C117,0)</f>
        <v>0</v>
      </c>
      <c r="G118" s="3">
        <f>IF('Burn Report'!I117=1,100*'Burn Report'!$C117,0)</f>
        <v>0</v>
      </c>
      <c r="H118" s="3"/>
      <c r="I118" s="110" t="str">
        <f>IF('Burn Report'!A117 = "","",'Burn Report'!A117)</f>
        <v/>
      </c>
      <c r="J118" s="23">
        <f>IF('Burn Report'!D117=1,'Burn Report'!$C117,0)</f>
        <v>0</v>
      </c>
      <c r="K118" s="23">
        <f>IF('Burn Report'!E117=1,'Burn Report'!$C117,0)</f>
        <v>0</v>
      </c>
      <c r="L118" s="23">
        <f>IF('Burn Report'!F117=1,'Burn Report'!$C117,0)</f>
        <v>0</v>
      </c>
      <c r="M118" s="23">
        <f>IF('Burn Report'!G117=1,'Burn Report'!$C117,0)</f>
        <v>0</v>
      </c>
      <c r="N118" s="23">
        <f>IF('Burn Report'!H117=1,'Burn Report'!$C117,0)</f>
        <v>0</v>
      </c>
      <c r="O118" s="23">
        <f>IF('Burn Report'!I117=1,'Burn Report'!$C117,0)</f>
        <v>0</v>
      </c>
      <c r="P118" s="3"/>
      <c r="R118" s="110" t="str">
        <f>IF('Burn Report'!A117 = "","",'Burn Report'!A117)</f>
        <v/>
      </c>
      <c r="S118" s="3">
        <f>IF('Burn Report'!D117=1,100*'Burn Report'!$C117+S117,S117)</f>
        <v>2075</v>
      </c>
      <c r="T118" s="3">
        <f>IF('Burn Report'!E117=1,100*'Burn Report'!$C117+T117,T117)</f>
        <v>1450</v>
      </c>
      <c r="U118" s="3">
        <f>IF('Burn Report'!F117=1,100*'Burn Report'!$C117+U117,U117)</f>
        <v>650</v>
      </c>
      <c r="V118" s="3">
        <f>IF('Burn Report'!G117=1,100*'Burn Report'!$C117+V117,V117)</f>
        <v>1000</v>
      </c>
      <c r="W118" s="3">
        <f>IF('Burn Report'!H117=1,100*'Burn Report'!$C117+W117,W117)</f>
        <v>750</v>
      </c>
      <c r="X118" s="3">
        <f>IF('Burn Report'!I117=1,100*'Burn Report'!$C117+X117,X117)</f>
        <v>2450</v>
      </c>
      <c r="Y118" s="3">
        <f>IF(SUM('Task Metrics'!B118:G118)=0,Y117,SUM('Task Metrics'!B118:G118)+Y117)</f>
        <v>8375</v>
      </c>
      <c r="Z118" s="110" t="str">
        <f>IF('Burn Report'!A117 = "","",'Burn Report'!A117)</f>
        <v/>
      </c>
      <c r="AA118" s="23">
        <f>IF('Burn Report'!D117=1,'Burn Report'!$C117+AA117,AA117)</f>
        <v>20.75</v>
      </c>
      <c r="AB118" s="23">
        <f>IF('Burn Report'!E117=1,'Burn Report'!$C117+AB117,AB117)</f>
        <v>14.5</v>
      </c>
      <c r="AC118" s="23">
        <f>IF('Burn Report'!F117=1,'Burn Report'!$C117+AC117,AC117)</f>
        <v>6.5</v>
      </c>
      <c r="AD118" s="23">
        <f>IF('Burn Report'!G117=1,'Burn Report'!$C117+AD117,AD117)</f>
        <v>10</v>
      </c>
      <c r="AE118" s="23">
        <f>IF('Burn Report'!H117=1,'Burn Report'!$C117+AE117,AE117)</f>
        <v>7.5</v>
      </c>
      <c r="AF118" s="23">
        <f>IF('Burn Report'!I117=1,'Burn Report'!$C117+AF117,AF117)</f>
        <v>24.5</v>
      </c>
      <c r="AG118" s="3">
        <f t="shared" si="3"/>
        <v>83.75</v>
      </c>
    </row>
    <row r="119" spans="1:33" x14ac:dyDescent="0.25">
      <c r="A119" s="110" t="str">
        <f>IF('Burn Report'!A118 = "","",'Burn Report'!A118)</f>
        <v/>
      </c>
      <c r="B119" s="3">
        <f>IF('Burn Report'!D118=1,100*'Burn Report'!$C118,0)</f>
        <v>0</v>
      </c>
      <c r="C119" s="3">
        <f>IF('Burn Report'!E118=1,100*'Burn Report'!$C118,0)</f>
        <v>0</v>
      </c>
      <c r="D119" s="3">
        <f>IF('Burn Report'!F118=1,100*'Burn Report'!$C118,0)</f>
        <v>0</v>
      </c>
      <c r="E119" s="3">
        <f>IF('Burn Report'!G118=1,100*'Burn Report'!$C118,0)</f>
        <v>0</v>
      </c>
      <c r="F119" s="3">
        <f>IF('Burn Report'!H118=1,100*'Burn Report'!$C118,0)</f>
        <v>0</v>
      </c>
      <c r="G119" s="3">
        <f>IF('Burn Report'!I118=1,100*'Burn Report'!$C118,0)</f>
        <v>0</v>
      </c>
      <c r="H119" s="3"/>
      <c r="I119" s="110" t="str">
        <f>IF('Burn Report'!A118 = "","",'Burn Report'!A118)</f>
        <v/>
      </c>
      <c r="J119" s="23">
        <f>IF('Burn Report'!D118=1,'Burn Report'!$C118,0)</f>
        <v>0</v>
      </c>
      <c r="K119" s="23">
        <f>IF('Burn Report'!E118=1,'Burn Report'!$C118,0)</f>
        <v>0</v>
      </c>
      <c r="L119" s="23">
        <f>IF('Burn Report'!F118=1,'Burn Report'!$C118,0)</f>
        <v>0</v>
      </c>
      <c r="M119" s="23">
        <f>IF('Burn Report'!G118=1,'Burn Report'!$C118,0)</f>
        <v>0</v>
      </c>
      <c r="N119" s="23">
        <f>IF('Burn Report'!H118=1,'Burn Report'!$C118,0)</f>
        <v>0</v>
      </c>
      <c r="O119" s="23">
        <f>IF('Burn Report'!I118=1,'Burn Report'!$C118,0)</f>
        <v>0</v>
      </c>
      <c r="P119" s="3"/>
      <c r="R119" s="110" t="str">
        <f>IF('Burn Report'!A118 = "","",'Burn Report'!A118)</f>
        <v/>
      </c>
      <c r="S119" s="3">
        <f>IF('Burn Report'!D118=1,100*'Burn Report'!$C118+S118,S118)</f>
        <v>2075</v>
      </c>
      <c r="T119" s="3">
        <f>IF('Burn Report'!E118=1,100*'Burn Report'!$C118+T118,T118)</f>
        <v>1450</v>
      </c>
      <c r="U119" s="3">
        <f>IF('Burn Report'!F118=1,100*'Burn Report'!$C118+U118,U118)</f>
        <v>650</v>
      </c>
      <c r="V119" s="3">
        <f>IF('Burn Report'!G118=1,100*'Burn Report'!$C118+V118,V118)</f>
        <v>1000</v>
      </c>
      <c r="W119" s="3">
        <f>IF('Burn Report'!H118=1,100*'Burn Report'!$C118+W118,W118)</f>
        <v>750</v>
      </c>
      <c r="X119" s="3">
        <f>IF('Burn Report'!I118=1,100*'Burn Report'!$C118+X118,X118)</f>
        <v>2450</v>
      </c>
      <c r="Y119" s="3">
        <f>IF(SUM('Task Metrics'!B119:G119)=0,Y118,SUM('Task Metrics'!B119:G119)+Y118)</f>
        <v>8375</v>
      </c>
      <c r="Z119" s="110" t="str">
        <f>IF('Burn Report'!A118 = "","",'Burn Report'!A118)</f>
        <v/>
      </c>
      <c r="AA119" s="23">
        <f>IF('Burn Report'!D118=1,'Burn Report'!$C118+AA118,AA118)</f>
        <v>20.75</v>
      </c>
      <c r="AB119" s="23">
        <f>IF('Burn Report'!E118=1,'Burn Report'!$C118+AB118,AB118)</f>
        <v>14.5</v>
      </c>
      <c r="AC119" s="23">
        <f>IF('Burn Report'!F118=1,'Burn Report'!$C118+AC118,AC118)</f>
        <v>6.5</v>
      </c>
      <c r="AD119" s="23">
        <f>IF('Burn Report'!G118=1,'Burn Report'!$C118+AD118,AD118)</f>
        <v>10</v>
      </c>
      <c r="AE119" s="23">
        <f>IF('Burn Report'!H118=1,'Burn Report'!$C118+AE118,AE118)</f>
        <v>7.5</v>
      </c>
      <c r="AF119" s="23">
        <f>IF('Burn Report'!I118=1,'Burn Report'!$C118+AF118,AF118)</f>
        <v>24.5</v>
      </c>
      <c r="AG119" s="3">
        <f t="shared" si="3"/>
        <v>83.75</v>
      </c>
    </row>
    <row r="120" spans="1:33" x14ac:dyDescent="0.25">
      <c r="A120" s="110" t="str">
        <f>IF('Burn Report'!A119 = "","",'Burn Report'!A119)</f>
        <v/>
      </c>
      <c r="B120" s="3">
        <f>IF('Burn Report'!D119=1,100*'Burn Report'!$C119,0)</f>
        <v>0</v>
      </c>
      <c r="C120" s="3">
        <f>IF('Burn Report'!E119=1,100*'Burn Report'!$C119,0)</f>
        <v>0</v>
      </c>
      <c r="D120" s="3">
        <f>IF('Burn Report'!F119=1,100*'Burn Report'!$C119,0)</f>
        <v>0</v>
      </c>
      <c r="E120" s="3">
        <f>IF('Burn Report'!G119=1,100*'Burn Report'!$C119,0)</f>
        <v>0</v>
      </c>
      <c r="F120" s="3">
        <f>IF('Burn Report'!H119=1,100*'Burn Report'!$C119,0)</f>
        <v>0</v>
      </c>
      <c r="G120" s="3">
        <f>IF('Burn Report'!I119=1,100*'Burn Report'!$C119,0)</f>
        <v>0</v>
      </c>
      <c r="H120" s="3"/>
      <c r="I120" s="110" t="str">
        <f>IF('Burn Report'!A119 = "","",'Burn Report'!A119)</f>
        <v/>
      </c>
      <c r="J120" s="23">
        <f>IF('Burn Report'!D119=1,'Burn Report'!$C119,0)</f>
        <v>0</v>
      </c>
      <c r="K120" s="23">
        <f>IF('Burn Report'!E119=1,'Burn Report'!$C119,0)</f>
        <v>0</v>
      </c>
      <c r="L120" s="23">
        <f>IF('Burn Report'!F119=1,'Burn Report'!$C119,0)</f>
        <v>0</v>
      </c>
      <c r="M120" s="23">
        <f>IF('Burn Report'!G119=1,'Burn Report'!$C119,0)</f>
        <v>0</v>
      </c>
      <c r="N120" s="23">
        <f>IF('Burn Report'!H119=1,'Burn Report'!$C119,0)</f>
        <v>0</v>
      </c>
      <c r="O120" s="23">
        <f>IF('Burn Report'!I119=1,'Burn Report'!$C119,0)</f>
        <v>0</v>
      </c>
      <c r="P120" s="3"/>
      <c r="R120" s="110" t="str">
        <f>IF('Burn Report'!A119 = "","",'Burn Report'!A119)</f>
        <v/>
      </c>
      <c r="S120" s="3">
        <f>IF('Burn Report'!D119=1,100*'Burn Report'!$C119+S119,S119)</f>
        <v>2075</v>
      </c>
      <c r="T120" s="3">
        <f>IF('Burn Report'!E119=1,100*'Burn Report'!$C119+T119,T119)</f>
        <v>1450</v>
      </c>
      <c r="U120" s="3">
        <f>IF('Burn Report'!F119=1,100*'Burn Report'!$C119+U119,U119)</f>
        <v>650</v>
      </c>
      <c r="V120" s="3">
        <f>IF('Burn Report'!G119=1,100*'Burn Report'!$C119+V119,V119)</f>
        <v>1000</v>
      </c>
      <c r="W120" s="3">
        <f>IF('Burn Report'!H119=1,100*'Burn Report'!$C119+W119,W119)</f>
        <v>750</v>
      </c>
      <c r="X120" s="3">
        <f>IF('Burn Report'!I119=1,100*'Burn Report'!$C119+X119,X119)</f>
        <v>2450</v>
      </c>
      <c r="Y120" s="3">
        <f>IF(SUM('Task Metrics'!B120:G120)=0,Y119,SUM('Task Metrics'!B120:G120)+Y119)</f>
        <v>8375</v>
      </c>
      <c r="Z120" s="110" t="str">
        <f>IF('Burn Report'!A119 = "","",'Burn Report'!A119)</f>
        <v/>
      </c>
      <c r="AA120" s="23">
        <f>IF('Burn Report'!D119=1,'Burn Report'!$C119+AA119,AA119)</f>
        <v>20.75</v>
      </c>
      <c r="AB120" s="23">
        <f>IF('Burn Report'!E119=1,'Burn Report'!$C119+AB119,AB119)</f>
        <v>14.5</v>
      </c>
      <c r="AC120" s="23">
        <f>IF('Burn Report'!F119=1,'Burn Report'!$C119+AC119,AC119)</f>
        <v>6.5</v>
      </c>
      <c r="AD120" s="23">
        <f>IF('Burn Report'!G119=1,'Burn Report'!$C119+AD119,AD119)</f>
        <v>10</v>
      </c>
      <c r="AE120" s="23">
        <f>IF('Burn Report'!H119=1,'Burn Report'!$C119+AE119,AE119)</f>
        <v>7.5</v>
      </c>
      <c r="AF120" s="23">
        <f>IF('Burn Report'!I119=1,'Burn Report'!$C119+AF119,AF119)</f>
        <v>24.5</v>
      </c>
      <c r="AG120" s="3">
        <f t="shared" si="3"/>
        <v>83.75</v>
      </c>
    </row>
    <row r="121" spans="1:33" x14ac:dyDescent="0.25">
      <c r="A121" s="110" t="str">
        <f>IF('Burn Report'!A120 = "","",'Burn Report'!A120)</f>
        <v/>
      </c>
      <c r="B121" s="3">
        <f>IF('Burn Report'!D120=1,100*'Burn Report'!$C120,0)</f>
        <v>0</v>
      </c>
      <c r="C121" s="3">
        <f>IF('Burn Report'!E120=1,100*'Burn Report'!$C120,0)</f>
        <v>0</v>
      </c>
      <c r="D121" s="3">
        <f>IF('Burn Report'!F120=1,100*'Burn Report'!$C120,0)</f>
        <v>0</v>
      </c>
      <c r="E121" s="3">
        <f>IF('Burn Report'!G120=1,100*'Burn Report'!$C120,0)</f>
        <v>0</v>
      </c>
      <c r="F121" s="3">
        <f>IF('Burn Report'!H120=1,100*'Burn Report'!$C120,0)</f>
        <v>0</v>
      </c>
      <c r="G121" s="3">
        <f>IF('Burn Report'!I120=1,100*'Burn Report'!$C120,0)</f>
        <v>0</v>
      </c>
      <c r="H121" s="3"/>
      <c r="I121" s="110" t="str">
        <f>IF('Burn Report'!A120 = "","",'Burn Report'!A120)</f>
        <v/>
      </c>
      <c r="J121" s="23">
        <f>IF('Burn Report'!D120=1,'Burn Report'!$C120,0)</f>
        <v>0</v>
      </c>
      <c r="K121" s="23">
        <f>IF('Burn Report'!E120=1,'Burn Report'!$C120,0)</f>
        <v>0</v>
      </c>
      <c r="L121" s="23">
        <f>IF('Burn Report'!F120=1,'Burn Report'!$C120,0)</f>
        <v>0</v>
      </c>
      <c r="M121" s="23">
        <f>IF('Burn Report'!G120=1,'Burn Report'!$C120,0)</f>
        <v>0</v>
      </c>
      <c r="N121" s="23">
        <f>IF('Burn Report'!H120=1,'Burn Report'!$C120,0)</f>
        <v>0</v>
      </c>
      <c r="O121" s="23">
        <f>IF('Burn Report'!I120=1,'Burn Report'!$C120,0)</f>
        <v>0</v>
      </c>
      <c r="P121" s="3"/>
      <c r="R121" s="110" t="str">
        <f>IF('Burn Report'!A120 = "","",'Burn Report'!A120)</f>
        <v/>
      </c>
      <c r="S121" s="3">
        <f>IF('Burn Report'!D120=1,100*'Burn Report'!$C120+S120,S120)</f>
        <v>2075</v>
      </c>
      <c r="T121" s="3">
        <f>IF('Burn Report'!E120=1,100*'Burn Report'!$C120+T120,T120)</f>
        <v>1450</v>
      </c>
      <c r="U121" s="3">
        <f>IF('Burn Report'!F120=1,100*'Burn Report'!$C120+U120,U120)</f>
        <v>650</v>
      </c>
      <c r="V121" s="3">
        <f>IF('Burn Report'!G120=1,100*'Burn Report'!$C120+V120,V120)</f>
        <v>1000</v>
      </c>
      <c r="W121" s="3">
        <f>IF('Burn Report'!H120=1,100*'Burn Report'!$C120+W120,W120)</f>
        <v>750</v>
      </c>
      <c r="X121" s="3">
        <f>IF('Burn Report'!I120=1,100*'Burn Report'!$C120+X120,X120)</f>
        <v>2450</v>
      </c>
      <c r="Y121" s="3">
        <f>IF(SUM('Task Metrics'!B121:G121)=0,Y120,SUM('Task Metrics'!B121:G121)+Y120)</f>
        <v>8375</v>
      </c>
      <c r="Z121" s="110" t="str">
        <f>IF('Burn Report'!A120 = "","",'Burn Report'!A120)</f>
        <v/>
      </c>
      <c r="AA121" s="23">
        <f>IF('Burn Report'!D120=1,'Burn Report'!$C120+AA120,AA120)</f>
        <v>20.75</v>
      </c>
      <c r="AB121" s="23">
        <f>IF('Burn Report'!E120=1,'Burn Report'!$C120+AB120,AB120)</f>
        <v>14.5</v>
      </c>
      <c r="AC121" s="23">
        <f>IF('Burn Report'!F120=1,'Burn Report'!$C120+AC120,AC120)</f>
        <v>6.5</v>
      </c>
      <c r="AD121" s="23">
        <f>IF('Burn Report'!G120=1,'Burn Report'!$C120+AD120,AD120)</f>
        <v>10</v>
      </c>
      <c r="AE121" s="23">
        <f>IF('Burn Report'!H120=1,'Burn Report'!$C120+AE120,AE120)</f>
        <v>7.5</v>
      </c>
      <c r="AF121" s="23">
        <f>IF('Burn Report'!I120=1,'Burn Report'!$C120+AF120,AF120)</f>
        <v>24.5</v>
      </c>
      <c r="AG121" s="3">
        <f t="shared" si="3"/>
        <v>83.75</v>
      </c>
    </row>
    <row r="122" spans="1:33" x14ac:dyDescent="0.25">
      <c r="A122" s="110" t="str">
        <f>IF('Burn Report'!A121 = "","",'Burn Report'!A121)</f>
        <v/>
      </c>
      <c r="B122" s="3">
        <f>IF('Burn Report'!D121=1,100*'Burn Report'!$C121,0)</f>
        <v>0</v>
      </c>
      <c r="C122" s="3">
        <f>IF('Burn Report'!E121=1,100*'Burn Report'!$C121,0)</f>
        <v>0</v>
      </c>
      <c r="D122" s="3">
        <f>IF('Burn Report'!F121=1,100*'Burn Report'!$C121,0)</f>
        <v>0</v>
      </c>
      <c r="E122" s="3">
        <f>IF('Burn Report'!G121=1,100*'Burn Report'!$C121,0)</f>
        <v>0</v>
      </c>
      <c r="F122" s="3">
        <f>IF('Burn Report'!H121=1,100*'Burn Report'!$C121,0)</f>
        <v>0</v>
      </c>
      <c r="G122" s="3">
        <f>IF('Burn Report'!I121=1,100*'Burn Report'!$C121,0)</f>
        <v>0</v>
      </c>
      <c r="H122" s="3"/>
      <c r="I122" s="110" t="str">
        <f>IF('Burn Report'!A121 = "","",'Burn Report'!A121)</f>
        <v/>
      </c>
      <c r="J122" s="23">
        <f>IF('Burn Report'!D121=1,'Burn Report'!$C121,0)</f>
        <v>0</v>
      </c>
      <c r="K122" s="23">
        <f>IF('Burn Report'!E121=1,'Burn Report'!$C121,0)</f>
        <v>0</v>
      </c>
      <c r="L122" s="23">
        <f>IF('Burn Report'!F121=1,'Burn Report'!$C121,0)</f>
        <v>0</v>
      </c>
      <c r="M122" s="23">
        <f>IF('Burn Report'!G121=1,'Burn Report'!$C121,0)</f>
        <v>0</v>
      </c>
      <c r="N122" s="23">
        <f>IF('Burn Report'!H121=1,'Burn Report'!$C121,0)</f>
        <v>0</v>
      </c>
      <c r="O122" s="23">
        <f>IF('Burn Report'!I121=1,'Burn Report'!$C121,0)</f>
        <v>0</v>
      </c>
      <c r="P122" s="3"/>
      <c r="R122" s="110" t="str">
        <f>IF('Burn Report'!A121 = "","",'Burn Report'!A121)</f>
        <v/>
      </c>
      <c r="S122" s="3">
        <f>IF('Burn Report'!D121=1,100*'Burn Report'!$C121+S121,S121)</f>
        <v>2075</v>
      </c>
      <c r="T122" s="3">
        <f>IF('Burn Report'!E121=1,100*'Burn Report'!$C121+T121,T121)</f>
        <v>1450</v>
      </c>
      <c r="U122" s="3">
        <f>IF('Burn Report'!F121=1,100*'Burn Report'!$C121+U121,U121)</f>
        <v>650</v>
      </c>
      <c r="V122" s="3">
        <f>IF('Burn Report'!G121=1,100*'Burn Report'!$C121+V121,V121)</f>
        <v>1000</v>
      </c>
      <c r="W122" s="3">
        <f>IF('Burn Report'!H121=1,100*'Burn Report'!$C121+W121,W121)</f>
        <v>750</v>
      </c>
      <c r="X122" s="3">
        <f>IF('Burn Report'!I121=1,100*'Burn Report'!$C121+X121,X121)</f>
        <v>2450</v>
      </c>
      <c r="Y122" s="3">
        <f>IF(SUM('Task Metrics'!B122:G122)=0,Y121,SUM('Task Metrics'!B122:G122)+Y121)</f>
        <v>8375</v>
      </c>
      <c r="Z122" s="110" t="str">
        <f>IF('Burn Report'!A121 = "","",'Burn Report'!A121)</f>
        <v/>
      </c>
      <c r="AA122" s="23">
        <f>IF('Burn Report'!D121=1,'Burn Report'!$C121+AA121,AA121)</f>
        <v>20.75</v>
      </c>
      <c r="AB122" s="23">
        <f>IF('Burn Report'!E121=1,'Burn Report'!$C121+AB121,AB121)</f>
        <v>14.5</v>
      </c>
      <c r="AC122" s="23">
        <f>IF('Burn Report'!F121=1,'Burn Report'!$C121+AC121,AC121)</f>
        <v>6.5</v>
      </c>
      <c r="AD122" s="23">
        <f>IF('Burn Report'!G121=1,'Burn Report'!$C121+AD121,AD121)</f>
        <v>10</v>
      </c>
      <c r="AE122" s="23">
        <f>IF('Burn Report'!H121=1,'Burn Report'!$C121+AE121,AE121)</f>
        <v>7.5</v>
      </c>
      <c r="AF122" s="23">
        <f>IF('Burn Report'!I121=1,'Burn Report'!$C121+AF121,AF121)</f>
        <v>24.5</v>
      </c>
      <c r="AG122" s="3">
        <f t="shared" si="3"/>
        <v>83.75</v>
      </c>
    </row>
    <row r="123" spans="1:33" x14ac:dyDescent="0.25">
      <c r="A123" s="110" t="str">
        <f>IF('Burn Report'!A122 = "","",'Burn Report'!A122)</f>
        <v/>
      </c>
      <c r="B123" s="3">
        <f>IF('Burn Report'!D122=1,100*'Burn Report'!$C122,0)</f>
        <v>0</v>
      </c>
      <c r="C123" s="3">
        <f>IF('Burn Report'!E122=1,100*'Burn Report'!$C122,0)</f>
        <v>0</v>
      </c>
      <c r="D123" s="3">
        <f>IF('Burn Report'!F122=1,100*'Burn Report'!$C122,0)</f>
        <v>0</v>
      </c>
      <c r="E123" s="3">
        <f>IF('Burn Report'!G122=1,100*'Burn Report'!$C122,0)</f>
        <v>0</v>
      </c>
      <c r="F123" s="3">
        <f>IF('Burn Report'!H122=1,100*'Burn Report'!$C122,0)</f>
        <v>0</v>
      </c>
      <c r="G123" s="3">
        <f>IF('Burn Report'!I122=1,100*'Burn Report'!$C122,0)</f>
        <v>0</v>
      </c>
      <c r="H123" s="3"/>
      <c r="I123" s="110" t="str">
        <f>IF('Burn Report'!A122 = "","",'Burn Report'!A122)</f>
        <v/>
      </c>
      <c r="J123" s="23">
        <f>IF('Burn Report'!D122=1,'Burn Report'!$C122,0)</f>
        <v>0</v>
      </c>
      <c r="K123" s="23">
        <f>IF('Burn Report'!E122=1,'Burn Report'!$C122,0)</f>
        <v>0</v>
      </c>
      <c r="L123" s="23">
        <f>IF('Burn Report'!F122=1,'Burn Report'!$C122,0)</f>
        <v>0</v>
      </c>
      <c r="M123" s="23">
        <f>IF('Burn Report'!G122=1,'Burn Report'!$C122,0)</f>
        <v>0</v>
      </c>
      <c r="N123" s="23">
        <f>IF('Burn Report'!H122=1,'Burn Report'!$C122,0)</f>
        <v>0</v>
      </c>
      <c r="O123" s="23">
        <f>IF('Burn Report'!I122=1,'Burn Report'!$C122,0)</f>
        <v>0</v>
      </c>
      <c r="P123" s="3"/>
      <c r="R123" s="110" t="str">
        <f>IF('Burn Report'!A122 = "","",'Burn Report'!A122)</f>
        <v/>
      </c>
      <c r="S123" s="3">
        <f>IF('Burn Report'!D122=1,100*'Burn Report'!$C122+S122,S122)</f>
        <v>2075</v>
      </c>
      <c r="T123" s="3">
        <f>IF('Burn Report'!E122=1,100*'Burn Report'!$C122+T122,T122)</f>
        <v>1450</v>
      </c>
      <c r="U123" s="3">
        <f>IF('Burn Report'!F122=1,100*'Burn Report'!$C122+U122,U122)</f>
        <v>650</v>
      </c>
      <c r="V123" s="3">
        <f>IF('Burn Report'!G122=1,100*'Burn Report'!$C122+V122,V122)</f>
        <v>1000</v>
      </c>
      <c r="W123" s="3">
        <f>IF('Burn Report'!H122=1,100*'Burn Report'!$C122+W122,W122)</f>
        <v>750</v>
      </c>
      <c r="X123" s="3">
        <f>IF('Burn Report'!I122=1,100*'Burn Report'!$C122+X122,X122)</f>
        <v>2450</v>
      </c>
      <c r="Y123" s="3">
        <f>IF(SUM('Task Metrics'!B123:G123)=0,Y122,SUM('Task Metrics'!B123:G123)+Y122)</f>
        <v>8375</v>
      </c>
      <c r="Z123" s="110" t="str">
        <f>IF('Burn Report'!A122 = "","",'Burn Report'!A122)</f>
        <v/>
      </c>
      <c r="AA123" s="23">
        <f>IF('Burn Report'!D122=1,'Burn Report'!$C122+AA122,AA122)</f>
        <v>20.75</v>
      </c>
      <c r="AB123" s="23">
        <f>IF('Burn Report'!E122=1,'Burn Report'!$C122+AB122,AB122)</f>
        <v>14.5</v>
      </c>
      <c r="AC123" s="23">
        <f>IF('Burn Report'!F122=1,'Burn Report'!$C122+AC122,AC122)</f>
        <v>6.5</v>
      </c>
      <c r="AD123" s="23">
        <f>IF('Burn Report'!G122=1,'Burn Report'!$C122+AD122,AD122)</f>
        <v>10</v>
      </c>
      <c r="AE123" s="23">
        <f>IF('Burn Report'!H122=1,'Burn Report'!$C122+AE122,AE122)</f>
        <v>7.5</v>
      </c>
      <c r="AF123" s="23">
        <f>IF('Burn Report'!I122=1,'Burn Report'!$C122+AF122,AF122)</f>
        <v>24.5</v>
      </c>
      <c r="AG123" s="3">
        <f t="shared" si="3"/>
        <v>83.75</v>
      </c>
    </row>
    <row r="124" spans="1:33" x14ac:dyDescent="0.25">
      <c r="A124" s="110" t="str">
        <f>IF('Burn Report'!A123 = "","",'Burn Report'!A123)</f>
        <v/>
      </c>
      <c r="B124" s="3">
        <f>IF('Burn Report'!D123=1,100*'Burn Report'!$C123,0)</f>
        <v>0</v>
      </c>
      <c r="C124" s="3">
        <f>IF('Burn Report'!E123=1,100*'Burn Report'!$C123,0)</f>
        <v>0</v>
      </c>
      <c r="D124" s="3">
        <f>IF('Burn Report'!F123=1,100*'Burn Report'!$C123,0)</f>
        <v>0</v>
      </c>
      <c r="E124" s="3">
        <f>IF('Burn Report'!G123=1,100*'Burn Report'!$C123,0)</f>
        <v>0</v>
      </c>
      <c r="F124" s="3">
        <f>IF('Burn Report'!H123=1,100*'Burn Report'!$C123,0)</f>
        <v>0</v>
      </c>
      <c r="G124" s="3">
        <f>IF('Burn Report'!I123=1,100*'Burn Report'!$C123,0)</f>
        <v>0</v>
      </c>
      <c r="H124" s="3"/>
      <c r="I124" s="110" t="str">
        <f>IF('Burn Report'!A123 = "","",'Burn Report'!A123)</f>
        <v/>
      </c>
      <c r="J124" s="23">
        <f>IF('Burn Report'!D123=1,'Burn Report'!$C123,0)</f>
        <v>0</v>
      </c>
      <c r="K124" s="23">
        <f>IF('Burn Report'!E123=1,'Burn Report'!$C123,0)</f>
        <v>0</v>
      </c>
      <c r="L124" s="23">
        <f>IF('Burn Report'!F123=1,'Burn Report'!$C123,0)</f>
        <v>0</v>
      </c>
      <c r="M124" s="23">
        <f>IF('Burn Report'!G123=1,'Burn Report'!$C123,0)</f>
        <v>0</v>
      </c>
      <c r="N124" s="23">
        <f>IF('Burn Report'!H123=1,'Burn Report'!$C123,0)</f>
        <v>0</v>
      </c>
      <c r="O124" s="23">
        <f>IF('Burn Report'!I123=1,'Burn Report'!$C123,0)</f>
        <v>0</v>
      </c>
      <c r="P124" s="3"/>
      <c r="R124" s="110" t="str">
        <f>IF('Burn Report'!A123 = "","",'Burn Report'!A123)</f>
        <v/>
      </c>
      <c r="S124" s="3">
        <f>IF('Burn Report'!D123=1,100*'Burn Report'!$C123+S123,S123)</f>
        <v>2075</v>
      </c>
      <c r="T124" s="3">
        <f>IF('Burn Report'!E123=1,100*'Burn Report'!$C123+T123,T123)</f>
        <v>1450</v>
      </c>
      <c r="U124" s="3">
        <f>IF('Burn Report'!F123=1,100*'Burn Report'!$C123+U123,U123)</f>
        <v>650</v>
      </c>
      <c r="V124" s="3">
        <f>IF('Burn Report'!G123=1,100*'Burn Report'!$C123+V123,V123)</f>
        <v>1000</v>
      </c>
      <c r="W124" s="3">
        <f>IF('Burn Report'!H123=1,100*'Burn Report'!$C123+W123,W123)</f>
        <v>750</v>
      </c>
      <c r="X124" s="3">
        <f>IF('Burn Report'!I123=1,100*'Burn Report'!$C123+X123,X123)</f>
        <v>2450</v>
      </c>
      <c r="Y124" s="3">
        <f>IF(SUM('Task Metrics'!B124:G124)=0,Y123,SUM('Task Metrics'!B124:G124)+Y123)</f>
        <v>8375</v>
      </c>
      <c r="Z124" s="110" t="str">
        <f>IF('Burn Report'!A123 = "","",'Burn Report'!A123)</f>
        <v/>
      </c>
      <c r="AA124" s="23">
        <f>IF('Burn Report'!D123=1,'Burn Report'!$C123+AA123,AA123)</f>
        <v>20.75</v>
      </c>
      <c r="AB124" s="23">
        <f>IF('Burn Report'!E123=1,'Burn Report'!$C123+AB123,AB123)</f>
        <v>14.5</v>
      </c>
      <c r="AC124" s="23">
        <f>IF('Burn Report'!F123=1,'Burn Report'!$C123+AC123,AC123)</f>
        <v>6.5</v>
      </c>
      <c r="AD124" s="23">
        <f>IF('Burn Report'!G123=1,'Burn Report'!$C123+AD123,AD123)</f>
        <v>10</v>
      </c>
      <c r="AE124" s="23">
        <f>IF('Burn Report'!H123=1,'Burn Report'!$C123+AE123,AE123)</f>
        <v>7.5</v>
      </c>
      <c r="AF124" s="23">
        <f>IF('Burn Report'!I123=1,'Burn Report'!$C123+AF123,AF123)</f>
        <v>24.5</v>
      </c>
      <c r="AG124" s="3">
        <f t="shared" si="3"/>
        <v>83.75</v>
      </c>
    </row>
    <row r="125" spans="1:33" x14ac:dyDescent="0.25">
      <c r="A125" s="110" t="str">
        <f>IF('Burn Report'!A124 = "","",'Burn Report'!A124)</f>
        <v/>
      </c>
      <c r="B125" s="3">
        <f>IF('Burn Report'!D124=1,100*'Burn Report'!$C124,0)</f>
        <v>0</v>
      </c>
      <c r="C125" s="3">
        <f>IF('Burn Report'!E124=1,100*'Burn Report'!$C124,0)</f>
        <v>0</v>
      </c>
      <c r="D125" s="3">
        <f>IF('Burn Report'!F124=1,100*'Burn Report'!$C124,0)</f>
        <v>0</v>
      </c>
      <c r="E125" s="3">
        <f>IF('Burn Report'!G124=1,100*'Burn Report'!$C124,0)</f>
        <v>0</v>
      </c>
      <c r="F125" s="3">
        <f>IF('Burn Report'!H124=1,100*'Burn Report'!$C124,0)</f>
        <v>0</v>
      </c>
      <c r="G125" s="3">
        <f>IF('Burn Report'!I124=1,100*'Burn Report'!$C124,0)</f>
        <v>0</v>
      </c>
      <c r="H125" s="3"/>
      <c r="I125" s="110" t="str">
        <f>IF('Burn Report'!A124 = "","",'Burn Report'!A124)</f>
        <v/>
      </c>
      <c r="J125" s="23">
        <f>IF('Burn Report'!D124=1,'Burn Report'!$C124,0)</f>
        <v>0</v>
      </c>
      <c r="K125" s="23">
        <f>IF('Burn Report'!E124=1,'Burn Report'!$C124,0)</f>
        <v>0</v>
      </c>
      <c r="L125" s="23">
        <f>IF('Burn Report'!F124=1,'Burn Report'!$C124,0)</f>
        <v>0</v>
      </c>
      <c r="M125" s="23">
        <f>IF('Burn Report'!G124=1,'Burn Report'!$C124,0)</f>
        <v>0</v>
      </c>
      <c r="N125" s="23">
        <f>IF('Burn Report'!H124=1,'Burn Report'!$C124,0)</f>
        <v>0</v>
      </c>
      <c r="O125" s="23">
        <f>IF('Burn Report'!I124=1,'Burn Report'!$C124,0)</f>
        <v>0</v>
      </c>
      <c r="P125" s="3"/>
      <c r="R125" s="110" t="str">
        <f>IF('Burn Report'!A124 = "","",'Burn Report'!A124)</f>
        <v/>
      </c>
      <c r="S125" s="3">
        <f>IF('Burn Report'!D124=1,100*'Burn Report'!$C124+S124,S124)</f>
        <v>2075</v>
      </c>
      <c r="T125" s="3">
        <f>IF('Burn Report'!E124=1,100*'Burn Report'!$C124+T124,T124)</f>
        <v>1450</v>
      </c>
      <c r="U125" s="3">
        <f>IF('Burn Report'!F124=1,100*'Burn Report'!$C124+U124,U124)</f>
        <v>650</v>
      </c>
      <c r="V125" s="3">
        <f>IF('Burn Report'!G124=1,100*'Burn Report'!$C124+V124,V124)</f>
        <v>1000</v>
      </c>
      <c r="W125" s="3">
        <f>IF('Burn Report'!H124=1,100*'Burn Report'!$C124+W124,W124)</f>
        <v>750</v>
      </c>
      <c r="X125" s="3">
        <f>IF('Burn Report'!I124=1,100*'Burn Report'!$C124+X124,X124)</f>
        <v>2450</v>
      </c>
      <c r="Y125" s="3">
        <f>IF(SUM('Task Metrics'!B125:G125)=0,Y124,SUM('Task Metrics'!B125:G125)+Y124)</f>
        <v>8375</v>
      </c>
      <c r="Z125" s="110" t="str">
        <f>IF('Burn Report'!A124 = "","",'Burn Report'!A124)</f>
        <v/>
      </c>
      <c r="AA125" s="23">
        <f>IF('Burn Report'!D124=1,'Burn Report'!$C124+AA124,AA124)</f>
        <v>20.75</v>
      </c>
      <c r="AB125" s="23">
        <f>IF('Burn Report'!E124=1,'Burn Report'!$C124+AB124,AB124)</f>
        <v>14.5</v>
      </c>
      <c r="AC125" s="23">
        <f>IF('Burn Report'!F124=1,'Burn Report'!$C124+AC124,AC124)</f>
        <v>6.5</v>
      </c>
      <c r="AD125" s="23">
        <f>IF('Burn Report'!G124=1,'Burn Report'!$C124+AD124,AD124)</f>
        <v>10</v>
      </c>
      <c r="AE125" s="23">
        <f>IF('Burn Report'!H124=1,'Burn Report'!$C124+AE124,AE124)</f>
        <v>7.5</v>
      </c>
      <c r="AF125" s="23">
        <f>IF('Burn Report'!I124=1,'Burn Report'!$C124+AF124,AF124)</f>
        <v>24.5</v>
      </c>
      <c r="AG125" s="3">
        <f t="shared" si="3"/>
        <v>83.75</v>
      </c>
    </row>
    <row r="126" spans="1:33" x14ac:dyDescent="0.25">
      <c r="A126" s="110" t="str">
        <f>IF('Burn Report'!A125 = "","",'Burn Report'!A125)</f>
        <v/>
      </c>
      <c r="B126" s="3">
        <f>IF('Burn Report'!D126=1,100*'Burn Report'!$C126,0)</f>
        <v>0</v>
      </c>
      <c r="C126" s="3">
        <f>IF('Burn Report'!E126=1,100*'Burn Report'!$C126,0)</f>
        <v>0</v>
      </c>
      <c r="D126" s="3">
        <f>IF('Burn Report'!F126=1,100*'Burn Report'!$C126,0)</f>
        <v>0</v>
      </c>
      <c r="E126" s="3">
        <f>IF('Burn Report'!G126=1,100*'Burn Report'!$C126,0)</f>
        <v>0</v>
      </c>
      <c r="F126" s="3">
        <f>IF('Burn Report'!H126=1,100*'Burn Report'!$C126,0)</f>
        <v>0</v>
      </c>
      <c r="G126" s="3">
        <f>IF('Burn Report'!I126=1,100*'Burn Report'!$C126,0)</f>
        <v>0</v>
      </c>
      <c r="H126" s="3"/>
      <c r="I126" s="110" t="str">
        <f>IF('Burn Report'!A126 = "","",'Burn Report'!A126)</f>
        <v/>
      </c>
      <c r="J126" s="23">
        <f>IF('Burn Report'!D126=1,'Burn Report'!$C126,0)</f>
        <v>0</v>
      </c>
      <c r="K126" s="23">
        <f>IF('Burn Report'!E126=1,'Burn Report'!$C126,0)</f>
        <v>0</v>
      </c>
      <c r="L126" s="23">
        <f>IF('Burn Report'!F126=1,'Burn Report'!$C126,0)</f>
        <v>0</v>
      </c>
      <c r="M126" s="23">
        <f>IF('Burn Report'!G126=1,'Burn Report'!$C126,0)</f>
        <v>0</v>
      </c>
      <c r="N126" s="23">
        <f>IF('Burn Report'!H126=1,'Burn Report'!$C126,0)</f>
        <v>0</v>
      </c>
      <c r="O126" s="23">
        <f>IF('Burn Report'!I126=1,'Burn Report'!$C126,0)</f>
        <v>0</v>
      </c>
      <c r="P126" s="3"/>
      <c r="R126" s="110" t="str">
        <f>IF('Burn Report'!A126 = "","",'Burn Report'!A126)</f>
        <v/>
      </c>
      <c r="S126" s="3">
        <f>IF('Burn Report'!D126=1,100*'Burn Report'!$C126+S82,S82)</f>
        <v>2075</v>
      </c>
      <c r="T126" s="3">
        <f>IF('Burn Report'!E126=1,100*'Burn Report'!$C126+T82,T82)</f>
        <v>1450</v>
      </c>
      <c r="U126" s="3">
        <f>IF('Burn Report'!F126=1,100*'Burn Report'!$C126+U82,U82)</f>
        <v>650</v>
      </c>
      <c r="V126" s="3">
        <f>IF('Burn Report'!G126=1,100*'Burn Report'!$C126+V82,V82)</f>
        <v>1000</v>
      </c>
      <c r="W126" s="3">
        <f>IF('Burn Report'!H126=1,100*'Burn Report'!$C126+W82,W82)</f>
        <v>750</v>
      </c>
      <c r="X126" s="3">
        <f>IF('Burn Report'!I126=1,100*'Burn Report'!$C126+X82,X82)</f>
        <v>2450</v>
      </c>
      <c r="Y126" s="3">
        <f>IF(SUM('Task Metrics'!B126:G126)=0,Y82,SUM('Task Metrics'!B126:G126)+Y82)</f>
        <v>8375</v>
      </c>
      <c r="Z126" s="110" t="str">
        <f>IF('Burn Report'!A126 = "","",'Burn Report'!A126)</f>
        <v/>
      </c>
      <c r="AA126" s="23">
        <f>IF('Burn Report'!D126=1,'Burn Report'!$C126+AA82,AA82)</f>
        <v>20.75</v>
      </c>
      <c r="AB126" s="23">
        <f>IF('Burn Report'!E126=1,'Burn Report'!$C126+AB82,AB82)</f>
        <v>14.5</v>
      </c>
      <c r="AC126" s="23">
        <f>IF('Burn Report'!F126=1,'Burn Report'!$C126+AC82,AC82)</f>
        <v>6.5</v>
      </c>
      <c r="AD126" s="23">
        <f>IF('Burn Report'!G126=1,'Burn Report'!$C126+AD82,AD82)</f>
        <v>10</v>
      </c>
      <c r="AE126" s="23">
        <f>IF('Burn Report'!H126=1,'Burn Report'!$C126+AE82,AE82)</f>
        <v>7.5</v>
      </c>
      <c r="AF126" s="23">
        <f>IF('Burn Report'!I126=1,'Burn Report'!$C126+AF82,AF82)</f>
        <v>24.5</v>
      </c>
      <c r="AG126" s="3">
        <f>Y126*0.01</f>
        <v>83.75</v>
      </c>
    </row>
    <row r="127" spans="1:33" x14ac:dyDescent="0.25">
      <c r="A127" s="3" t="s">
        <v>84</v>
      </c>
      <c r="B127" s="4">
        <f>SUM(B4:B126)</f>
        <v>2075</v>
      </c>
      <c r="C127" s="4">
        <f>SUM(C4:C126)</f>
        <v>1450</v>
      </c>
      <c r="D127" s="4">
        <f>SUM(D4:D126)</f>
        <v>650</v>
      </c>
      <c r="E127" s="4">
        <f>SUM(E4:E126)</f>
        <v>1000</v>
      </c>
      <c r="F127" s="4">
        <f>SUM(F4:F126)</f>
        <v>750</v>
      </c>
      <c r="G127" s="4">
        <f>SUM(G4:G126)</f>
        <v>2450</v>
      </c>
      <c r="H127" s="4">
        <f>SUM(B127:G127)</f>
        <v>8375</v>
      </c>
      <c r="I127" s="3"/>
      <c r="J127" s="23">
        <f>SUM(J5:J126)</f>
        <v>19.25</v>
      </c>
      <c r="K127" s="23">
        <f>SUM(K5:K126)</f>
        <v>14.5</v>
      </c>
      <c r="L127" s="23">
        <f>SUM(L5:L126)</f>
        <v>4.5</v>
      </c>
      <c r="M127" s="23">
        <f>SUM(M5:M126)</f>
        <v>10</v>
      </c>
      <c r="N127" s="23">
        <f>SUM(N5:N126)</f>
        <v>6.5</v>
      </c>
      <c r="O127" s="23">
        <f>SUM(O5:O126)</f>
        <v>24.5</v>
      </c>
      <c r="P127" s="23">
        <f>SUM(J127:O127)</f>
        <v>79.25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zoomScale="70" zoomScaleNormal="70"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16.85546875" bestFit="1" customWidth="1"/>
    <col min="2" max="8" width="11" bestFit="1" customWidth="1"/>
    <col min="9" max="9" width="22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6.28515625" bestFit="1" customWidth="1"/>
    <col min="14" max="14" width="6" bestFit="1" customWidth="1"/>
    <col min="15" max="15" width="5.7109375" bestFit="1" customWidth="1"/>
    <col min="16" max="16" width="6.42578125" bestFit="1" customWidth="1"/>
    <col min="19" max="19" width="16.85546875" bestFit="1" customWidth="1"/>
    <col min="20" max="25" width="11" bestFit="1" customWidth="1"/>
    <col min="26" max="26" width="13" bestFit="1" customWidth="1"/>
    <col min="28" max="28" width="22" bestFit="1" customWidth="1"/>
    <col min="29" max="30" width="7.28515625" bestFit="1" customWidth="1"/>
    <col min="31" max="31" width="9.5703125" bestFit="1" customWidth="1"/>
    <col min="32" max="34" width="7.28515625" bestFit="1" customWidth="1"/>
  </cols>
  <sheetData>
    <row r="1" spans="1:34" x14ac:dyDescent="0.25">
      <c r="S1" s="80" t="s">
        <v>107</v>
      </c>
    </row>
    <row r="2" spans="1:34" x14ac:dyDescent="0.25">
      <c r="A2" s="43" t="s">
        <v>1</v>
      </c>
      <c r="B2" s="44"/>
      <c r="C2" s="43"/>
      <c r="D2" s="44"/>
      <c r="E2" s="44"/>
      <c r="F2" s="44"/>
      <c r="G2" s="44"/>
      <c r="H2" s="44"/>
      <c r="I2" s="45" t="s">
        <v>2</v>
      </c>
      <c r="J2" s="44"/>
      <c r="K2" s="44"/>
      <c r="L2" s="44"/>
      <c r="M2" s="44"/>
      <c r="N2" s="44"/>
      <c r="O2" s="44"/>
      <c r="P2" s="44"/>
      <c r="S2" s="43" t="s">
        <v>1</v>
      </c>
      <c r="T2" s="44"/>
      <c r="U2" s="43"/>
      <c r="V2" s="44"/>
      <c r="W2" s="44"/>
      <c r="X2" s="44"/>
      <c r="Y2" s="44"/>
      <c r="Z2" s="44"/>
      <c r="AA2" s="44"/>
      <c r="AB2" s="45" t="s">
        <v>2</v>
      </c>
      <c r="AC2" s="44"/>
      <c r="AD2" s="44"/>
      <c r="AE2" s="44"/>
      <c r="AF2" s="44"/>
      <c r="AG2" s="44"/>
      <c r="AH2" s="44"/>
    </row>
    <row r="3" spans="1:34" x14ac:dyDescent="0.25">
      <c r="A3" s="44"/>
      <c r="B3" s="45" t="s">
        <v>6</v>
      </c>
      <c r="C3" s="46" t="s">
        <v>7</v>
      </c>
      <c r="D3" s="46" t="s">
        <v>8</v>
      </c>
      <c r="E3" s="46" t="s">
        <v>9</v>
      </c>
      <c r="F3" s="46" t="s">
        <v>10</v>
      </c>
      <c r="G3" s="46" t="s">
        <v>11</v>
      </c>
      <c r="H3" s="45"/>
      <c r="I3" s="45"/>
      <c r="J3" s="45" t="s">
        <v>6</v>
      </c>
      <c r="K3" s="45" t="s">
        <v>7</v>
      </c>
      <c r="L3" s="45" t="s">
        <v>8</v>
      </c>
      <c r="M3" s="45" t="s">
        <v>9</v>
      </c>
      <c r="N3" s="45" t="s">
        <v>10</v>
      </c>
      <c r="O3" s="45" t="s">
        <v>11</v>
      </c>
      <c r="P3" s="44"/>
      <c r="S3" s="44"/>
      <c r="T3" s="45" t="s">
        <v>6</v>
      </c>
      <c r="U3" s="46" t="s">
        <v>7</v>
      </c>
      <c r="V3" s="46" t="s">
        <v>8</v>
      </c>
      <c r="W3" s="46" t="s">
        <v>9</v>
      </c>
      <c r="X3" s="46" t="s">
        <v>10</v>
      </c>
      <c r="Y3" s="46" t="s">
        <v>11</v>
      </c>
      <c r="Z3" s="45" t="s">
        <v>87</v>
      </c>
      <c r="AA3" s="44"/>
      <c r="AB3" s="45"/>
      <c r="AC3" s="45" t="s">
        <v>6</v>
      </c>
      <c r="AD3" s="45" t="s">
        <v>7</v>
      </c>
      <c r="AE3" s="45" t="s">
        <v>8</v>
      </c>
      <c r="AF3" s="45" t="s">
        <v>9</v>
      </c>
      <c r="AG3" s="45" t="s">
        <v>10</v>
      </c>
      <c r="AH3" s="45" t="s">
        <v>11</v>
      </c>
    </row>
    <row r="4" spans="1:34" x14ac:dyDescent="0.25">
      <c r="A4" s="51">
        <f>IF('Meeting Costs'!A3 = "","",'Meeting Costs'!A3)</f>
        <v>43132</v>
      </c>
      <c r="B4" s="112">
        <f>IF('Meeting Costs'!D3=1,100*'Meeting Costs'!$C3,0)</f>
        <v>50</v>
      </c>
      <c r="C4" s="112">
        <f>IF('Meeting Costs'!E3=1,100*'Meeting Costs'!$C3,0)</f>
        <v>50</v>
      </c>
      <c r="D4" s="112">
        <f>IF('Meeting Costs'!F3=1,100*'Meeting Costs'!$C3,0)</f>
        <v>50</v>
      </c>
      <c r="E4" s="112">
        <f>IF('Meeting Costs'!G3=1,100*'Meeting Costs'!$C3,0)</f>
        <v>50</v>
      </c>
      <c r="F4" s="112">
        <f>IF('Meeting Costs'!H3=1,100*'Meeting Costs'!$C3,0)</f>
        <v>50</v>
      </c>
      <c r="G4" s="112">
        <f>IF('Meeting Costs'!I3=1,100*'Meeting Costs'!$C3,0)</f>
        <v>50</v>
      </c>
      <c r="H4" s="112"/>
      <c r="I4" s="51">
        <f>IF('Meeting Costs'!$A3 = "","",'Meeting Costs'!$A3)</f>
        <v>43132</v>
      </c>
      <c r="J4" s="44">
        <f>IF('Meeting Costs'!D3=1,'Meeting Costs'!$C3,0)</f>
        <v>0.5</v>
      </c>
      <c r="K4" s="44">
        <f>IF('Meeting Costs'!E3=1,'Meeting Costs'!$C3,0)</f>
        <v>0.5</v>
      </c>
      <c r="L4" s="44">
        <f>IF('Meeting Costs'!F3=1,'Meeting Costs'!$C3,0)</f>
        <v>0.5</v>
      </c>
      <c r="M4" s="44">
        <f>IF('Meeting Costs'!G3=1,'Meeting Costs'!$C3,0)</f>
        <v>0.5</v>
      </c>
      <c r="N4" s="44">
        <f>IF('Meeting Costs'!H3=1,'Meeting Costs'!$C3,0)</f>
        <v>0.5</v>
      </c>
      <c r="O4" s="44">
        <f>IF('Meeting Costs'!I3=1,'Meeting Costs'!$C3,0)</f>
        <v>0.5</v>
      </c>
      <c r="P4" s="44"/>
      <c r="S4" s="51">
        <f>IF('Meeting Costs'!$A3 = "","",'Meeting Costs'!$A3)</f>
        <v>43132</v>
      </c>
      <c r="T4" s="112">
        <f>IF('Meeting Costs'!D3=1,100*'Meeting Costs'!$C3,0)</f>
        <v>50</v>
      </c>
      <c r="U4" s="112">
        <f>IF('Meeting Costs'!E3=1,100*'Meeting Costs'!$C3,0)</f>
        <v>50</v>
      </c>
      <c r="V4" s="112">
        <f>IF('Meeting Costs'!F3=1,100*'Meeting Costs'!$C3,0)</f>
        <v>50</v>
      </c>
      <c r="W4" s="112">
        <f>IF('Meeting Costs'!G3=1,100*'Meeting Costs'!$C3,0)</f>
        <v>50</v>
      </c>
      <c r="X4" s="112">
        <f>IF('Meeting Costs'!H3=1,100*'Meeting Costs'!$C3,0)</f>
        <v>50</v>
      </c>
      <c r="Y4" s="112">
        <f>IF('Meeting Costs'!I3=1,100*'Meeting Costs'!$C3,0)</f>
        <v>50</v>
      </c>
      <c r="Z4" s="112">
        <f>IF(SUM(T4:Y4)= 0,0,SUM(T4:Y4))</f>
        <v>300</v>
      </c>
      <c r="AA4" s="44"/>
      <c r="AB4" s="51">
        <f>IF('Meeting Costs'!$A3 = "","",'Meeting Costs'!$A3)</f>
        <v>43132</v>
      </c>
      <c r="AC4" s="48">
        <f t="shared" ref="AC4:AC25" si="0">T4*0.01</f>
        <v>0.5</v>
      </c>
      <c r="AD4" s="48">
        <f t="shared" ref="AD4:AD25" si="1">U4*0.01</f>
        <v>0.5</v>
      </c>
      <c r="AE4" s="48">
        <f t="shared" ref="AE4:AE25" si="2">V4*0.01</f>
        <v>0.5</v>
      </c>
      <c r="AF4" s="48">
        <f t="shared" ref="AF4:AF25" si="3">W4*0.01</f>
        <v>0.5</v>
      </c>
      <c r="AG4" s="48">
        <f t="shared" ref="AG4:AG25" si="4">X4*0.01</f>
        <v>0.5</v>
      </c>
      <c r="AH4" s="48">
        <f t="shared" ref="AH4:AH25" si="5">Y4*0.01</f>
        <v>0.5</v>
      </c>
    </row>
    <row r="5" spans="1:34" x14ac:dyDescent="0.25">
      <c r="A5" s="51">
        <f>IF('Meeting Costs'!A4 = "","",'Meeting Costs'!A4)</f>
        <v>43137</v>
      </c>
      <c r="B5" s="112">
        <f>IF('Meeting Costs'!D4=1,100*'Meeting Costs'!$C4,0)</f>
        <v>50</v>
      </c>
      <c r="C5" s="112">
        <f>IF('Meeting Costs'!E4=1,100*'Meeting Costs'!$C4,0)</f>
        <v>50</v>
      </c>
      <c r="D5" s="112">
        <f>IF('Meeting Costs'!F4=1,100*'Meeting Costs'!$C4,0)</f>
        <v>50</v>
      </c>
      <c r="E5" s="112">
        <f>IF('Meeting Costs'!G4=1,100*'Meeting Costs'!$C4,0)</f>
        <v>50</v>
      </c>
      <c r="F5" s="112">
        <f>IF('Meeting Costs'!H4=1,100*'Meeting Costs'!$C4,0)</f>
        <v>50</v>
      </c>
      <c r="G5" s="112">
        <f>IF('Meeting Costs'!I4=1,100*'Meeting Costs'!$C4,0)</f>
        <v>50</v>
      </c>
      <c r="H5" s="112"/>
      <c r="I5" s="51">
        <f>IF('Meeting Costs'!$A4 = "","",'Meeting Costs'!$A4)</f>
        <v>43137</v>
      </c>
      <c r="J5" s="44">
        <f>IF('Meeting Costs'!D4=1,'Meeting Costs'!$C4,0)</f>
        <v>0.5</v>
      </c>
      <c r="K5" s="44">
        <f>IF('Meeting Costs'!E4=1,'Meeting Costs'!$C4,0)</f>
        <v>0.5</v>
      </c>
      <c r="L5" s="44">
        <f>IF('Meeting Costs'!F4=1,'Meeting Costs'!$C4,0)</f>
        <v>0.5</v>
      </c>
      <c r="M5" s="44">
        <f>IF('Meeting Costs'!G4=1,'Meeting Costs'!$C4,0)</f>
        <v>0.5</v>
      </c>
      <c r="N5" s="44">
        <f>IF('Meeting Costs'!H4=1,'Meeting Costs'!$C4,0)</f>
        <v>0.5</v>
      </c>
      <c r="O5" s="44">
        <f>IF('Meeting Costs'!I4=1,'Meeting Costs'!$C4,0)</f>
        <v>0.5</v>
      </c>
      <c r="P5" s="44"/>
      <c r="S5" s="51">
        <f>IF('Meeting Costs'!$A4 = "","",'Meeting Costs'!$A4)</f>
        <v>43137</v>
      </c>
      <c r="T5" s="112">
        <f>IF('Meeting Costs'!D4=1,100*'Meeting Costs'!$C4+T4,T4)</f>
        <v>100</v>
      </c>
      <c r="U5" s="112">
        <f>IF('Meeting Costs'!E4=1,100*'Meeting Costs'!$C4+U4,U4)</f>
        <v>100</v>
      </c>
      <c r="V5" s="112">
        <f>IF('Meeting Costs'!F4=1,100*'Meeting Costs'!$C4+V4,V4)</f>
        <v>100</v>
      </c>
      <c r="W5" s="112">
        <f>IF('Meeting Costs'!G4=1,100*'Meeting Costs'!$C4+W4,W4)</f>
        <v>100</v>
      </c>
      <c r="X5" s="112">
        <f>IF('Meeting Costs'!H4=1,100*'Meeting Costs'!$C4+X4,X4)</f>
        <v>100</v>
      </c>
      <c r="Y5" s="112">
        <f>IF('Meeting Costs'!I4=1,100*'Meeting Costs'!$C4+Y4,Y4)</f>
        <v>100</v>
      </c>
      <c r="Z5" s="112">
        <f t="shared" ref="Z5:Z25" si="6">IF(SUM(T5:Y5)= 0,Z4,SUM(T5:Y5)+Z4)</f>
        <v>900</v>
      </c>
      <c r="AA5" s="44"/>
      <c r="AB5" s="51">
        <f>IF('Meeting Costs'!$A4 = "","",'Meeting Costs'!$A4)</f>
        <v>43137</v>
      </c>
      <c r="AC5" s="48">
        <f t="shared" si="0"/>
        <v>1</v>
      </c>
      <c r="AD5" s="48">
        <f t="shared" si="1"/>
        <v>1</v>
      </c>
      <c r="AE5" s="48">
        <f t="shared" si="2"/>
        <v>1</v>
      </c>
      <c r="AF5" s="48">
        <f t="shared" si="3"/>
        <v>1</v>
      </c>
      <c r="AG5" s="48">
        <f t="shared" si="4"/>
        <v>1</v>
      </c>
      <c r="AH5" s="48">
        <f t="shared" si="5"/>
        <v>1</v>
      </c>
    </row>
    <row r="6" spans="1:34" x14ac:dyDescent="0.25">
      <c r="A6" s="51">
        <f>IF('Meeting Costs'!A5 = "","",'Meeting Costs'!A5)</f>
        <v>43139</v>
      </c>
      <c r="B6" s="112">
        <f>IF('Meeting Costs'!D5=1,100*'Meeting Costs'!$C5,0)</f>
        <v>50</v>
      </c>
      <c r="C6" s="112">
        <f>IF('Meeting Costs'!E5=1,100*'Meeting Costs'!$C5,0)</f>
        <v>50</v>
      </c>
      <c r="D6" s="112">
        <f>IF('Meeting Costs'!F5=1,100*'Meeting Costs'!$C5,0)</f>
        <v>50</v>
      </c>
      <c r="E6" s="112">
        <f>IF('Meeting Costs'!G5=1,100*'Meeting Costs'!$C5,0)</f>
        <v>50</v>
      </c>
      <c r="F6" s="112">
        <f>IF('Meeting Costs'!H5=1,100*'Meeting Costs'!$C5,0)</f>
        <v>50</v>
      </c>
      <c r="G6" s="112">
        <f>IF('Meeting Costs'!I5=1,100*'Meeting Costs'!$C5,0)</f>
        <v>50</v>
      </c>
      <c r="H6" s="112"/>
      <c r="I6" s="51">
        <f>IF('Meeting Costs'!$A5 = "","",'Meeting Costs'!$A5)</f>
        <v>43139</v>
      </c>
      <c r="J6" s="44">
        <f>IF('Meeting Costs'!D5=1,'Meeting Costs'!$C5,0)</f>
        <v>0.5</v>
      </c>
      <c r="K6" s="44">
        <f>IF('Meeting Costs'!E5=1,'Meeting Costs'!$C5,0)</f>
        <v>0.5</v>
      </c>
      <c r="L6" s="44">
        <f>IF('Meeting Costs'!F5=1,'Meeting Costs'!$C5,0)</f>
        <v>0.5</v>
      </c>
      <c r="M6" s="44">
        <f>IF('Meeting Costs'!G5=1,'Meeting Costs'!$C5,0)</f>
        <v>0.5</v>
      </c>
      <c r="N6" s="44">
        <f>IF('Meeting Costs'!H5=1,'Meeting Costs'!$C5,0)</f>
        <v>0.5</v>
      </c>
      <c r="O6" s="44">
        <f>IF('Meeting Costs'!I5=1,'Meeting Costs'!$C5,0)</f>
        <v>0.5</v>
      </c>
      <c r="P6" s="44"/>
      <c r="S6" s="51">
        <f>IF('Meeting Costs'!$A5 = "","",'Meeting Costs'!$A5)</f>
        <v>43139</v>
      </c>
      <c r="T6" s="112">
        <f>IF('Meeting Costs'!D5=1,100*'Meeting Costs'!$C5+T5,T5)</f>
        <v>150</v>
      </c>
      <c r="U6" s="112">
        <f>IF('Meeting Costs'!E5=1,100*'Meeting Costs'!$C5+U5,U5)</f>
        <v>150</v>
      </c>
      <c r="V6" s="112">
        <f>IF('Meeting Costs'!F5=1,100*'Meeting Costs'!$C5+V5,V5)</f>
        <v>150</v>
      </c>
      <c r="W6" s="112">
        <f>IF('Meeting Costs'!G5=1,100*'Meeting Costs'!$C5+W5,W5)</f>
        <v>150</v>
      </c>
      <c r="X6" s="112">
        <f>IF('Meeting Costs'!H5=1,100*'Meeting Costs'!$C5+X5,X5)</f>
        <v>150</v>
      </c>
      <c r="Y6" s="112">
        <f>IF('Meeting Costs'!I5=1,100*'Meeting Costs'!$C5+Y5,Y5)</f>
        <v>150</v>
      </c>
      <c r="Z6" s="112">
        <f t="shared" si="6"/>
        <v>1800</v>
      </c>
      <c r="AA6" s="44"/>
      <c r="AB6" s="51">
        <f>IF('Meeting Costs'!$A5 = "","",'Meeting Costs'!$A5)</f>
        <v>43139</v>
      </c>
      <c r="AC6" s="48">
        <f t="shared" si="0"/>
        <v>1.5</v>
      </c>
      <c r="AD6" s="48">
        <f t="shared" si="1"/>
        <v>1.5</v>
      </c>
      <c r="AE6" s="48">
        <f t="shared" si="2"/>
        <v>1.5</v>
      </c>
      <c r="AF6" s="48">
        <f t="shared" si="3"/>
        <v>1.5</v>
      </c>
      <c r="AG6" s="48">
        <f t="shared" si="4"/>
        <v>1.5</v>
      </c>
      <c r="AH6" s="48">
        <f t="shared" si="5"/>
        <v>1.5</v>
      </c>
    </row>
    <row r="7" spans="1:34" x14ac:dyDescent="0.25">
      <c r="A7" s="51">
        <f>IF('Meeting Costs'!A6 = "","",'Meeting Costs'!A6)</f>
        <v>43144</v>
      </c>
      <c r="B7" s="112">
        <f>IF('Meeting Costs'!D6=1,100*'Meeting Costs'!$C6,0)</f>
        <v>75</v>
      </c>
      <c r="C7" s="112">
        <f>IF('Meeting Costs'!E6=1,100*'Meeting Costs'!$C6,0)</f>
        <v>0</v>
      </c>
      <c r="D7" s="112">
        <f>IF('Meeting Costs'!F6=1,100*'Meeting Costs'!$C6,0)</f>
        <v>75</v>
      </c>
      <c r="E7" s="112">
        <f>IF('Meeting Costs'!G6=1,100*'Meeting Costs'!$C6,0)</f>
        <v>75</v>
      </c>
      <c r="F7" s="112">
        <f>IF('Meeting Costs'!H6=1,100*'Meeting Costs'!$C6,0)</f>
        <v>75</v>
      </c>
      <c r="G7" s="112">
        <f>IF('Meeting Costs'!I6=1,100*'Meeting Costs'!$C6,0)</f>
        <v>75</v>
      </c>
      <c r="H7" s="112"/>
      <c r="I7" s="51">
        <f>IF('Meeting Costs'!$A6 = "","",'Meeting Costs'!$A6)</f>
        <v>43144</v>
      </c>
      <c r="J7" s="44">
        <f>IF('Meeting Costs'!D6=1,'Meeting Costs'!$C6,0)</f>
        <v>0.75</v>
      </c>
      <c r="K7" s="44">
        <f>IF('Meeting Costs'!E6=1,'Meeting Costs'!$C6,0)</f>
        <v>0</v>
      </c>
      <c r="L7" s="44">
        <f>IF('Meeting Costs'!F6=1,'Meeting Costs'!$C6,0)</f>
        <v>0.75</v>
      </c>
      <c r="M7" s="44">
        <f>IF('Meeting Costs'!G6=1,'Meeting Costs'!$C6,0)</f>
        <v>0.75</v>
      </c>
      <c r="N7" s="44">
        <f>IF('Meeting Costs'!H6=1,'Meeting Costs'!$C6,0)</f>
        <v>0.75</v>
      </c>
      <c r="O7" s="44">
        <f>IF('Meeting Costs'!I6=1,'Meeting Costs'!$C6,0)</f>
        <v>0.75</v>
      </c>
      <c r="P7" s="44"/>
      <c r="S7" s="51">
        <f>IF('Meeting Costs'!$A6 = "","",'Meeting Costs'!$A6)</f>
        <v>43144</v>
      </c>
      <c r="T7" s="112">
        <f>IF('Meeting Costs'!D6=1,100*'Meeting Costs'!$C6+T6,T6)</f>
        <v>225</v>
      </c>
      <c r="U7" s="112">
        <f>IF('Meeting Costs'!E6=1,100*'Meeting Costs'!$C6+U6,U6)</f>
        <v>150</v>
      </c>
      <c r="V7" s="112">
        <f>IF('Meeting Costs'!F6=1,100*'Meeting Costs'!$C6+V6,V6)</f>
        <v>225</v>
      </c>
      <c r="W7" s="112">
        <f>IF('Meeting Costs'!G6=1,100*'Meeting Costs'!$C6+W6,W6)</f>
        <v>225</v>
      </c>
      <c r="X7" s="112">
        <f>IF('Meeting Costs'!H6=1,100*'Meeting Costs'!$C6+X6,X6)</f>
        <v>225</v>
      </c>
      <c r="Y7" s="112">
        <f>IF('Meeting Costs'!I6=1,100*'Meeting Costs'!$C6+Y6,Y6)</f>
        <v>225</v>
      </c>
      <c r="Z7" s="112">
        <f t="shared" si="6"/>
        <v>3075</v>
      </c>
      <c r="AA7" s="44"/>
      <c r="AB7" s="51">
        <f>IF('Meeting Costs'!$A6 = "","",'Meeting Costs'!$A6)</f>
        <v>43144</v>
      </c>
      <c r="AC7" s="48">
        <f t="shared" si="0"/>
        <v>2.25</v>
      </c>
      <c r="AD7" s="48">
        <f t="shared" si="1"/>
        <v>1.5</v>
      </c>
      <c r="AE7" s="48">
        <f t="shared" si="2"/>
        <v>2.25</v>
      </c>
      <c r="AF7" s="48">
        <f t="shared" si="3"/>
        <v>2.25</v>
      </c>
      <c r="AG7" s="48">
        <f t="shared" si="4"/>
        <v>2.25</v>
      </c>
      <c r="AH7" s="48">
        <f t="shared" si="5"/>
        <v>2.25</v>
      </c>
    </row>
    <row r="8" spans="1:34" x14ac:dyDescent="0.25">
      <c r="A8" s="51">
        <f>IF('Meeting Costs'!A7 = "","",'Meeting Costs'!A7)</f>
        <v>43151</v>
      </c>
      <c r="B8" s="112">
        <f>IF('Meeting Costs'!D7=1,100*'Meeting Costs'!$C7,0)</f>
        <v>100</v>
      </c>
      <c r="C8" s="112">
        <f>IF('Meeting Costs'!E7=1,100*'Meeting Costs'!$C7,0)</f>
        <v>100</v>
      </c>
      <c r="D8" s="112">
        <f>IF('Meeting Costs'!F7=1,100*'Meeting Costs'!$C7,0)</f>
        <v>100</v>
      </c>
      <c r="E8" s="112">
        <f>IF('Meeting Costs'!G7=1,100*'Meeting Costs'!$C7,0)</f>
        <v>100</v>
      </c>
      <c r="F8" s="112">
        <f>IF('Meeting Costs'!H7=1,100*'Meeting Costs'!$C7,0)</f>
        <v>100</v>
      </c>
      <c r="G8" s="112">
        <f>IF('Meeting Costs'!I7=1,100*'Meeting Costs'!$C7,0)</f>
        <v>100</v>
      </c>
      <c r="H8" s="112"/>
      <c r="I8" s="51">
        <f>IF('Meeting Costs'!$A7 = "","",'Meeting Costs'!$A7)</f>
        <v>43151</v>
      </c>
      <c r="J8" s="44">
        <f>IF('Meeting Costs'!D7=1,'Meeting Costs'!$C7,0)</f>
        <v>1</v>
      </c>
      <c r="K8" s="44">
        <f>IF('Meeting Costs'!E7=1,'Meeting Costs'!$C7,0)</f>
        <v>1</v>
      </c>
      <c r="L8" s="44">
        <f>IF('Meeting Costs'!F7=1,'Meeting Costs'!$C7,0)</f>
        <v>1</v>
      </c>
      <c r="M8" s="44">
        <f>IF('Meeting Costs'!G7=1,'Meeting Costs'!$C7,0)</f>
        <v>1</v>
      </c>
      <c r="N8" s="44">
        <f>IF('Meeting Costs'!H7=1,'Meeting Costs'!$C7,0)</f>
        <v>1</v>
      </c>
      <c r="O8" s="44">
        <f>IF('Meeting Costs'!I7=1,'Meeting Costs'!$C7,0)</f>
        <v>1</v>
      </c>
      <c r="P8" s="44"/>
      <c r="S8" s="51">
        <f>IF('Meeting Costs'!$A7 = "","",'Meeting Costs'!$A7)</f>
        <v>43151</v>
      </c>
      <c r="T8" s="112">
        <f>IF('Meeting Costs'!D7=1,100*'Meeting Costs'!$C7+T7,T7)</f>
        <v>325</v>
      </c>
      <c r="U8" s="112">
        <f>IF('Meeting Costs'!E7=1,100*'Meeting Costs'!$C7+U7,U7)</f>
        <v>250</v>
      </c>
      <c r="V8" s="112">
        <f>IF('Meeting Costs'!F7=1,100*'Meeting Costs'!$C7+V7,V7)</f>
        <v>325</v>
      </c>
      <c r="W8" s="112">
        <f>IF('Meeting Costs'!G7=1,100*'Meeting Costs'!$C7+W7,W7)</f>
        <v>325</v>
      </c>
      <c r="X8" s="112">
        <f>IF('Meeting Costs'!H7=1,100*'Meeting Costs'!$C7+X7,X7)</f>
        <v>325</v>
      </c>
      <c r="Y8" s="112">
        <f>IF('Meeting Costs'!I7=1,100*'Meeting Costs'!$C7+Y7,Y7)</f>
        <v>325</v>
      </c>
      <c r="Z8" s="112">
        <f t="shared" si="6"/>
        <v>4950</v>
      </c>
      <c r="AA8" s="44"/>
      <c r="AB8" s="51">
        <f>IF('Meeting Costs'!$A7 = "","",'Meeting Costs'!$A7)</f>
        <v>43151</v>
      </c>
      <c r="AC8" s="48">
        <f t="shared" si="0"/>
        <v>3.25</v>
      </c>
      <c r="AD8" s="48">
        <f t="shared" si="1"/>
        <v>2.5</v>
      </c>
      <c r="AE8" s="48">
        <f t="shared" si="2"/>
        <v>3.25</v>
      </c>
      <c r="AF8" s="48">
        <f t="shared" si="3"/>
        <v>3.25</v>
      </c>
      <c r="AG8" s="48">
        <f t="shared" si="4"/>
        <v>3.25</v>
      </c>
      <c r="AH8" s="48">
        <f t="shared" si="5"/>
        <v>3.25</v>
      </c>
    </row>
    <row r="9" spans="1:34" x14ac:dyDescent="0.25">
      <c r="A9" s="51">
        <f>IF('Meeting Costs'!A8 = "","",'Meeting Costs'!A8)</f>
        <v>43153</v>
      </c>
      <c r="B9" s="112">
        <f>IF('Meeting Costs'!D8=1,100*'Meeting Costs'!$C8,0)</f>
        <v>0</v>
      </c>
      <c r="C9" s="112">
        <f>IF('Meeting Costs'!E8=1,100*'Meeting Costs'!$C8,0)</f>
        <v>100</v>
      </c>
      <c r="D9" s="112">
        <f>IF('Meeting Costs'!F8=1,100*'Meeting Costs'!$C8,0)</f>
        <v>100</v>
      </c>
      <c r="E9" s="112">
        <f>IF('Meeting Costs'!G8=1,100*'Meeting Costs'!$C8,0)</f>
        <v>100</v>
      </c>
      <c r="F9" s="112">
        <f>IF('Meeting Costs'!H8=1,100*'Meeting Costs'!$C8,0)</f>
        <v>100</v>
      </c>
      <c r="G9" s="112">
        <f>IF('Meeting Costs'!I8=1,100*'Meeting Costs'!$C8,0)</f>
        <v>100</v>
      </c>
      <c r="H9" s="112"/>
      <c r="I9" s="51">
        <f>IF('Meeting Costs'!$A8 = "","",'Meeting Costs'!$A8)</f>
        <v>43153</v>
      </c>
      <c r="J9" s="44">
        <f>IF('Meeting Costs'!D8=1,'Meeting Costs'!$C8,0)</f>
        <v>0</v>
      </c>
      <c r="K9" s="44">
        <f>IF('Meeting Costs'!E8=1,'Meeting Costs'!$C8,0)</f>
        <v>1</v>
      </c>
      <c r="L9" s="44">
        <f>IF('Meeting Costs'!F8=1,'Meeting Costs'!$C8,0)</f>
        <v>1</v>
      </c>
      <c r="M9" s="44">
        <f>IF('Meeting Costs'!G8=1,'Meeting Costs'!$C8,0)</f>
        <v>1</v>
      </c>
      <c r="N9" s="44">
        <f>IF('Meeting Costs'!H8=1,'Meeting Costs'!$C8,0)</f>
        <v>1</v>
      </c>
      <c r="O9" s="44">
        <f>IF('Meeting Costs'!I8=1,'Meeting Costs'!$C8,0)</f>
        <v>1</v>
      </c>
      <c r="P9" s="44"/>
      <c r="S9" s="51">
        <f>IF('Meeting Costs'!$A8 = "","",'Meeting Costs'!$A8)</f>
        <v>43153</v>
      </c>
      <c r="T9" s="112">
        <f>IF('Meeting Costs'!D8=1,100*'Meeting Costs'!$C8+T8,T8)</f>
        <v>325</v>
      </c>
      <c r="U9" s="112">
        <f>IF('Meeting Costs'!E8=1,100*'Meeting Costs'!$C8+U8,U8)</f>
        <v>350</v>
      </c>
      <c r="V9" s="112">
        <f>IF('Meeting Costs'!F8=1,100*'Meeting Costs'!$C8+V8,V8)</f>
        <v>425</v>
      </c>
      <c r="W9" s="112">
        <f>IF('Meeting Costs'!G8=1,100*'Meeting Costs'!$C8+W8,W8)</f>
        <v>425</v>
      </c>
      <c r="X9" s="112">
        <f>IF('Meeting Costs'!H8=1,100*'Meeting Costs'!$C8+X8,X8)</f>
        <v>425</v>
      </c>
      <c r="Y9" s="112">
        <f>IF('Meeting Costs'!I8=1,100*'Meeting Costs'!$C8+Y8,Y8)</f>
        <v>425</v>
      </c>
      <c r="Z9" s="112">
        <f t="shared" si="6"/>
        <v>7325</v>
      </c>
      <c r="AA9" s="44"/>
      <c r="AB9" s="51">
        <f>IF('Meeting Costs'!$A8 = "","",'Meeting Costs'!$A8)</f>
        <v>43153</v>
      </c>
      <c r="AC9" s="48">
        <f t="shared" si="0"/>
        <v>3.25</v>
      </c>
      <c r="AD9" s="48">
        <f t="shared" si="1"/>
        <v>3.5</v>
      </c>
      <c r="AE9" s="48">
        <f t="shared" si="2"/>
        <v>4.25</v>
      </c>
      <c r="AF9" s="48">
        <f t="shared" si="3"/>
        <v>4.25</v>
      </c>
      <c r="AG9" s="48">
        <f t="shared" si="4"/>
        <v>4.25</v>
      </c>
      <c r="AH9" s="48">
        <f t="shared" si="5"/>
        <v>4.25</v>
      </c>
    </row>
    <row r="10" spans="1:34" x14ac:dyDescent="0.25">
      <c r="A10" s="51">
        <f>IF('Meeting Costs'!A9 = "","",'Meeting Costs'!A9)</f>
        <v>43158</v>
      </c>
      <c r="B10" s="112">
        <f>IF('Meeting Costs'!D9=1,100*'Meeting Costs'!$C9,0)</f>
        <v>150</v>
      </c>
      <c r="C10" s="112">
        <f>IF('Meeting Costs'!E9=1,100*'Meeting Costs'!$C9,0)</f>
        <v>150</v>
      </c>
      <c r="D10" s="112">
        <f>IF('Meeting Costs'!F9=1,100*'Meeting Costs'!$C9,0)</f>
        <v>150</v>
      </c>
      <c r="E10" s="112">
        <f>IF('Meeting Costs'!G9=1,100*'Meeting Costs'!$C9,0)</f>
        <v>150</v>
      </c>
      <c r="F10" s="112">
        <f>IF('Meeting Costs'!H9=1,100*'Meeting Costs'!$C9,0)</f>
        <v>150</v>
      </c>
      <c r="G10" s="112">
        <f>IF('Meeting Costs'!I9=1,100*'Meeting Costs'!$C9,0)</f>
        <v>150</v>
      </c>
      <c r="H10" s="112"/>
      <c r="I10" s="51">
        <f>IF('Meeting Costs'!$A9 = "","",'Meeting Costs'!$A9)</f>
        <v>43158</v>
      </c>
      <c r="J10" s="44">
        <f>IF('Meeting Costs'!D9=1,'Meeting Costs'!$C9,0)</f>
        <v>1.5</v>
      </c>
      <c r="K10" s="44">
        <f>IF('Meeting Costs'!E9=1,'Meeting Costs'!$C9,0)</f>
        <v>1.5</v>
      </c>
      <c r="L10" s="44">
        <f>IF('Meeting Costs'!F9=1,'Meeting Costs'!$C9,0)</f>
        <v>1.5</v>
      </c>
      <c r="M10" s="44">
        <f>IF('Meeting Costs'!G9=1,'Meeting Costs'!$C9,0)</f>
        <v>1.5</v>
      </c>
      <c r="N10" s="44">
        <f>IF('Meeting Costs'!H9=1,'Meeting Costs'!$C9,0)</f>
        <v>1.5</v>
      </c>
      <c r="O10" s="44">
        <f>IF('Meeting Costs'!I9=1,'Meeting Costs'!$C9,0)</f>
        <v>1.5</v>
      </c>
      <c r="P10" s="44"/>
      <c r="S10" s="51">
        <f>IF('Meeting Costs'!$A9 = "","",'Meeting Costs'!$A9)</f>
        <v>43158</v>
      </c>
      <c r="T10" s="112">
        <f>IF('Meeting Costs'!D9=1,100*'Meeting Costs'!$C9+T9,T9)</f>
        <v>475</v>
      </c>
      <c r="U10" s="112">
        <f>IF('Meeting Costs'!E9=1,100*'Meeting Costs'!$C9+U9,U9)</f>
        <v>500</v>
      </c>
      <c r="V10" s="112">
        <f>IF('Meeting Costs'!F9=1,100*'Meeting Costs'!$C9+V9,V9)</f>
        <v>575</v>
      </c>
      <c r="W10" s="112">
        <f>IF('Meeting Costs'!G9=1,100*'Meeting Costs'!$C9+W9,W9)</f>
        <v>575</v>
      </c>
      <c r="X10" s="112">
        <f>IF('Meeting Costs'!H9=1,100*'Meeting Costs'!$C9+X9,X9)</f>
        <v>575</v>
      </c>
      <c r="Y10" s="112">
        <f>IF('Meeting Costs'!I9=1,100*'Meeting Costs'!$C9+Y9,Y9)</f>
        <v>575</v>
      </c>
      <c r="Z10" s="112">
        <f t="shared" si="6"/>
        <v>10600</v>
      </c>
      <c r="AA10" s="44"/>
      <c r="AB10" s="51">
        <f>IF('Meeting Costs'!$A9 = "","",'Meeting Costs'!$A9)</f>
        <v>43158</v>
      </c>
      <c r="AC10" s="48">
        <f t="shared" si="0"/>
        <v>4.75</v>
      </c>
      <c r="AD10" s="48">
        <f t="shared" si="1"/>
        <v>5</v>
      </c>
      <c r="AE10" s="48">
        <f t="shared" si="2"/>
        <v>5.75</v>
      </c>
      <c r="AF10" s="48">
        <f t="shared" si="3"/>
        <v>5.75</v>
      </c>
      <c r="AG10" s="48">
        <f t="shared" si="4"/>
        <v>5.75</v>
      </c>
      <c r="AH10" s="48">
        <f t="shared" si="5"/>
        <v>5.75</v>
      </c>
    </row>
    <row r="11" spans="1:34" x14ac:dyDescent="0.25">
      <c r="A11" s="51">
        <f>IF('Meeting Costs'!A10 = "","",'Meeting Costs'!A10)</f>
        <v>43160</v>
      </c>
      <c r="B11" s="112">
        <f>IF('Meeting Costs'!D10=1,100*'Meeting Costs'!$C10,0)</f>
        <v>200</v>
      </c>
      <c r="C11" s="112">
        <f>IF('Meeting Costs'!E10=1,100*'Meeting Costs'!$C10,0)</f>
        <v>200</v>
      </c>
      <c r="D11" s="112">
        <f>IF('Meeting Costs'!F10=1,100*'Meeting Costs'!$C10,0)</f>
        <v>200</v>
      </c>
      <c r="E11" s="112">
        <f>IF('Meeting Costs'!G10=1,100*'Meeting Costs'!$C10,0)</f>
        <v>200</v>
      </c>
      <c r="F11" s="112">
        <f>IF('Meeting Costs'!H10=1,100*'Meeting Costs'!$C10,0)</f>
        <v>200</v>
      </c>
      <c r="G11" s="112">
        <f>IF('Meeting Costs'!I10=1,100*'Meeting Costs'!$C10,0)</f>
        <v>200</v>
      </c>
      <c r="H11" s="112"/>
      <c r="I11" s="51">
        <f>IF('Meeting Costs'!$A10 = "","",'Meeting Costs'!$A10)</f>
        <v>43160</v>
      </c>
      <c r="J11" s="44">
        <f>IF('Meeting Costs'!D10=1,'Meeting Costs'!$C10,0)</f>
        <v>2</v>
      </c>
      <c r="K11" s="44">
        <f>IF('Meeting Costs'!E10=1,'Meeting Costs'!$C10,0)</f>
        <v>2</v>
      </c>
      <c r="L11" s="44">
        <f>IF('Meeting Costs'!F10=1,'Meeting Costs'!$C10,0)</f>
        <v>2</v>
      </c>
      <c r="M11" s="44">
        <f>IF('Meeting Costs'!G10=1,'Meeting Costs'!$C10,0)</f>
        <v>2</v>
      </c>
      <c r="N11" s="44">
        <f>IF('Meeting Costs'!H10=1,'Meeting Costs'!$C10,0)</f>
        <v>2</v>
      </c>
      <c r="O11" s="44">
        <f>IF('Meeting Costs'!I10=1,'Meeting Costs'!$C10,0)</f>
        <v>2</v>
      </c>
      <c r="P11" s="44"/>
      <c r="S11" s="51">
        <f>IF('Meeting Costs'!$A10 = "","",'Meeting Costs'!$A10)</f>
        <v>43160</v>
      </c>
      <c r="T11" s="112">
        <f>IF('Meeting Costs'!D10=1,100*'Meeting Costs'!$C10+T10,T10)</f>
        <v>675</v>
      </c>
      <c r="U11" s="112">
        <f>IF('Meeting Costs'!E10=1,100*'Meeting Costs'!$C10+U10,U10)</f>
        <v>700</v>
      </c>
      <c r="V11" s="112">
        <f>IF('Meeting Costs'!F10=1,100*'Meeting Costs'!$C10+V10,V10)</f>
        <v>775</v>
      </c>
      <c r="W11" s="112">
        <f>IF('Meeting Costs'!G10=1,100*'Meeting Costs'!$C10+W10,W10)</f>
        <v>775</v>
      </c>
      <c r="X11" s="112">
        <f>IF('Meeting Costs'!H10=1,100*'Meeting Costs'!$C10+X10,X10)</f>
        <v>775</v>
      </c>
      <c r="Y11" s="112">
        <f>IF('Meeting Costs'!I10=1,100*'Meeting Costs'!$C10+Y10,Y10)</f>
        <v>775</v>
      </c>
      <c r="Z11" s="112">
        <f t="shared" si="6"/>
        <v>15075</v>
      </c>
      <c r="AA11" s="44"/>
      <c r="AB11" s="51">
        <f>IF('Meeting Costs'!$A10 = "","",'Meeting Costs'!$A10)</f>
        <v>43160</v>
      </c>
      <c r="AC11" s="48">
        <f t="shared" si="0"/>
        <v>6.75</v>
      </c>
      <c r="AD11" s="48">
        <f t="shared" si="1"/>
        <v>7</v>
      </c>
      <c r="AE11" s="48">
        <f t="shared" si="2"/>
        <v>7.75</v>
      </c>
      <c r="AF11" s="48">
        <f t="shared" si="3"/>
        <v>7.75</v>
      </c>
      <c r="AG11" s="48">
        <f t="shared" si="4"/>
        <v>7.75</v>
      </c>
      <c r="AH11" s="48">
        <f t="shared" si="5"/>
        <v>7.75</v>
      </c>
    </row>
    <row r="12" spans="1:34" x14ac:dyDescent="0.25">
      <c r="A12" s="51">
        <f>IF('Meeting Costs'!A11 = "","",'Meeting Costs'!A11)</f>
        <v>43164</v>
      </c>
      <c r="B12" s="112">
        <f>IF('Meeting Costs'!D11=1,100*'Meeting Costs'!$C11,0)</f>
        <v>50</v>
      </c>
      <c r="C12" s="112">
        <f>IF('Meeting Costs'!E11=1,100*'Meeting Costs'!$C11,0)</f>
        <v>50</v>
      </c>
      <c r="D12" s="112">
        <f>IF('Meeting Costs'!F11=1,100*'Meeting Costs'!$C11,0)</f>
        <v>50</v>
      </c>
      <c r="E12" s="112">
        <f>IF('Meeting Costs'!G11=1,100*'Meeting Costs'!$C11,0)</f>
        <v>50</v>
      </c>
      <c r="F12" s="112">
        <f>IF('Meeting Costs'!H11=1,100*'Meeting Costs'!$C11,0)</f>
        <v>50</v>
      </c>
      <c r="G12" s="112">
        <f>IF('Meeting Costs'!I11=1,100*'Meeting Costs'!$C11,0)</f>
        <v>50</v>
      </c>
      <c r="H12" s="112"/>
      <c r="I12" s="51">
        <f>IF('Meeting Costs'!$A11 = "","",'Meeting Costs'!$A11)</f>
        <v>43164</v>
      </c>
      <c r="J12" s="44">
        <f>IF('Meeting Costs'!D11=1,'Meeting Costs'!$C11,0)</f>
        <v>0.5</v>
      </c>
      <c r="K12" s="44">
        <f>IF('Meeting Costs'!E11=1,'Meeting Costs'!$C11,0)</f>
        <v>0.5</v>
      </c>
      <c r="L12" s="44">
        <f>IF('Meeting Costs'!F11=1,'Meeting Costs'!$C11,0)</f>
        <v>0.5</v>
      </c>
      <c r="M12" s="44">
        <f>IF('Meeting Costs'!G11=1,'Meeting Costs'!$C11,0)</f>
        <v>0.5</v>
      </c>
      <c r="N12" s="44">
        <f>IF('Meeting Costs'!H11=1,'Meeting Costs'!$C11,0)</f>
        <v>0.5</v>
      </c>
      <c r="O12" s="44">
        <f>IF('Meeting Costs'!I11=1,'Meeting Costs'!$C11,0)</f>
        <v>0.5</v>
      </c>
      <c r="P12" s="44"/>
      <c r="S12" s="51">
        <f>IF('Meeting Costs'!$A11 = "","",'Meeting Costs'!$A11)</f>
        <v>43164</v>
      </c>
      <c r="T12" s="112">
        <f>IF('Meeting Costs'!D11=1,100*'Meeting Costs'!$C11+T11,T11)</f>
        <v>725</v>
      </c>
      <c r="U12" s="112">
        <f>IF('Meeting Costs'!E11=1,100*'Meeting Costs'!$C11+U11,U11)</f>
        <v>750</v>
      </c>
      <c r="V12" s="112">
        <f>IF('Meeting Costs'!F11=1,100*'Meeting Costs'!$C11+V11,V11)</f>
        <v>825</v>
      </c>
      <c r="W12" s="112">
        <f>IF('Meeting Costs'!G11=1,100*'Meeting Costs'!$C11+W11,W11)</f>
        <v>825</v>
      </c>
      <c r="X12" s="112">
        <f>IF('Meeting Costs'!H11=1,100*'Meeting Costs'!$C11+X11,X11)</f>
        <v>825</v>
      </c>
      <c r="Y12" s="112">
        <f>IF('Meeting Costs'!I11=1,100*'Meeting Costs'!$C11+Y11,Y11)</f>
        <v>825</v>
      </c>
      <c r="Z12" s="112">
        <f t="shared" si="6"/>
        <v>19850</v>
      </c>
      <c r="AA12" s="44"/>
      <c r="AB12" s="51">
        <f>IF('Meeting Costs'!$A11 = "","",'Meeting Costs'!$A11)</f>
        <v>43164</v>
      </c>
      <c r="AC12" s="48">
        <f t="shared" si="0"/>
        <v>7.25</v>
      </c>
      <c r="AD12" s="48">
        <f t="shared" si="1"/>
        <v>7.5</v>
      </c>
      <c r="AE12" s="48">
        <f t="shared" si="2"/>
        <v>8.25</v>
      </c>
      <c r="AF12" s="48">
        <f t="shared" si="3"/>
        <v>8.25</v>
      </c>
      <c r="AG12" s="48">
        <f t="shared" si="4"/>
        <v>8.25</v>
      </c>
      <c r="AH12" s="48">
        <f t="shared" si="5"/>
        <v>8.25</v>
      </c>
    </row>
    <row r="13" spans="1:34" x14ac:dyDescent="0.25">
      <c r="A13" s="51">
        <f>IF('Meeting Costs'!A12 = "","",'Meeting Costs'!A12)</f>
        <v>43165</v>
      </c>
      <c r="B13" s="112">
        <f>IF('Meeting Costs'!D12=1,100*'Meeting Costs'!$C12,0)</f>
        <v>100</v>
      </c>
      <c r="C13" s="112">
        <f>IF('Meeting Costs'!E12=1,100*'Meeting Costs'!$C12,0)</f>
        <v>100</v>
      </c>
      <c r="D13" s="112">
        <f>IF('Meeting Costs'!F12=1,100*'Meeting Costs'!$C12,0)</f>
        <v>100</v>
      </c>
      <c r="E13" s="112">
        <f>IF('Meeting Costs'!G12=1,100*'Meeting Costs'!$C12,0)</f>
        <v>100</v>
      </c>
      <c r="F13" s="112">
        <f>IF('Meeting Costs'!H12=1,100*'Meeting Costs'!$C12,0)</f>
        <v>100</v>
      </c>
      <c r="G13" s="112">
        <f>IF('Meeting Costs'!I12=1,100*'Meeting Costs'!$C12,0)</f>
        <v>100</v>
      </c>
      <c r="H13" s="112"/>
      <c r="I13" s="51">
        <f>IF('Meeting Costs'!$A12 = "","",'Meeting Costs'!$A12)</f>
        <v>43165</v>
      </c>
      <c r="J13" s="44">
        <f>IF('Meeting Costs'!D12=1,'Meeting Costs'!$C12,0)</f>
        <v>1</v>
      </c>
      <c r="K13" s="44">
        <f>IF('Meeting Costs'!E12=1,'Meeting Costs'!$C12,0)</f>
        <v>1</v>
      </c>
      <c r="L13" s="44">
        <f>IF('Meeting Costs'!F12=1,'Meeting Costs'!$C12,0)</f>
        <v>1</v>
      </c>
      <c r="M13" s="44">
        <f>IF('Meeting Costs'!G12=1,'Meeting Costs'!$C12,0)</f>
        <v>1</v>
      </c>
      <c r="N13" s="44">
        <f>IF('Meeting Costs'!H12=1,'Meeting Costs'!$C12,0)</f>
        <v>1</v>
      </c>
      <c r="O13" s="44">
        <f>IF('Meeting Costs'!I12=1,'Meeting Costs'!$C12,0)</f>
        <v>1</v>
      </c>
      <c r="P13" s="44"/>
      <c r="S13" s="51">
        <f>IF('Meeting Costs'!$A12 = "","",'Meeting Costs'!$A12)</f>
        <v>43165</v>
      </c>
      <c r="T13" s="112">
        <f>IF('Meeting Costs'!D12=1,100*'Meeting Costs'!$C12+T12,T12)</f>
        <v>825</v>
      </c>
      <c r="U13" s="112">
        <f>IF('Meeting Costs'!E12=1,100*'Meeting Costs'!$C12+U12,U12)</f>
        <v>850</v>
      </c>
      <c r="V13" s="112">
        <f>IF('Meeting Costs'!F12=1,100*'Meeting Costs'!$C12+V12,V12)</f>
        <v>925</v>
      </c>
      <c r="W13" s="112">
        <f>IF('Meeting Costs'!G12=1,100*'Meeting Costs'!$C12+W12,W12)</f>
        <v>925</v>
      </c>
      <c r="X13" s="112">
        <f>IF('Meeting Costs'!H12=1,100*'Meeting Costs'!$C12+X12,X12)</f>
        <v>925</v>
      </c>
      <c r="Y13" s="112">
        <f>IF('Meeting Costs'!I12=1,100*'Meeting Costs'!$C12+Y12,Y12)</f>
        <v>925</v>
      </c>
      <c r="Z13" s="112">
        <f t="shared" si="6"/>
        <v>25225</v>
      </c>
      <c r="AA13" s="44"/>
      <c r="AB13" s="51">
        <f>IF('Meeting Costs'!$A12 = "","",'Meeting Costs'!$A12)</f>
        <v>43165</v>
      </c>
      <c r="AC13" s="48">
        <f t="shared" si="0"/>
        <v>8.25</v>
      </c>
      <c r="AD13" s="48">
        <f t="shared" si="1"/>
        <v>8.5</v>
      </c>
      <c r="AE13" s="48">
        <f t="shared" si="2"/>
        <v>9.25</v>
      </c>
      <c r="AF13" s="48">
        <f t="shared" si="3"/>
        <v>9.25</v>
      </c>
      <c r="AG13" s="48">
        <f t="shared" si="4"/>
        <v>9.25</v>
      </c>
      <c r="AH13" s="48">
        <f t="shared" si="5"/>
        <v>9.25</v>
      </c>
    </row>
    <row r="14" spans="1:34" x14ac:dyDescent="0.25">
      <c r="A14" s="51">
        <f>IF('Meeting Costs'!A13 = "","",'Meeting Costs'!A13)</f>
        <v>43167</v>
      </c>
      <c r="B14" s="112">
        <f>IF('Meeting Costs'!D13=1,100*'Meeting Costs'!$C13,0)</f>
        <v>50</v>
      </c>
      <c r="C14" s="112">
        <f>IF('Meeting Costs'!E13=1,100*'Meeting Costs'!$C13,0)</f>
        <v>50</v>
      </c>
      <c r="D14" s="112">
        <f>IF('Meeting Costs'!F13=1,100*'Meeting Costs'!$C13,0)</f>
        <v>50</v>
      </c>
      <c r="E14" s="112">
        <f>IF('Meeting Costs'!G13=1,100*'Meeting Costs'!$C13,0)</f>
        <v>50</v>
      </c>
      <c r="F14" s="112">
        <f>IF('Meeting Costs'!H13=1,100*'Meeting Costs'!$C13,0)</f>
        <v>50</v>
      </c>
      <c r="G14" s="112">
        <f>IF('Meeting Costs'!I13=1,100*'Meeting Costs'!$C13,0)</f>
        <v>50</v>
      </c>
      <c r="H14" s="112"/>
      <c r="I14" s="51">
        <f>IF('Meeting Costs'!$A13 = "","",'Meeting Costs'!$A13)</f>
        <v>43167</v>
      </c>
      <c r="J14" s="44">
        <f>IF('Meeting Costs'!D13=1,'Meeting Costs'!$C13,0)</f>
        <v>0.5</v>
      </c>
      <c r="K14" s="44">
        <f>IF('Meeting Costs'!E13=1,'Meeting Costs'!$C13,0)</f>
        <v>0.5</v>
      </c>
      <c r="L14" s="44">
        <f>IF('Meeting Costs'!F13=1,'Meeting Costs'!$C13,0)</f>
        <v>0.5</v>
      </c>
      <c r="M14" s="44">
        <f>IF('Meeting Costs'!G13=1,'Meeting Costs'!$C13,0)</f>
        <v>0.5</v>
      </c>
      <c r="N14" s="44">
        <f>IF('Meeting Costs'!H13=1,'Meeting Costs'!$C13,0)</f>
        <v>0.5</v>
      </c>
      <c r="O14" s="44">
        <f>IF('Meeting Costs'!I13=1,'Meeting Costs'!$C13,0)</f>
        <v>0.5</v>
      </c>
      <c r="P14" s="44"/>
      <c r="S14" s="51">
        <f>IF('Meeting Costs'!$A13 = "","",'Meeting Costs'!$A13)</f>
        <v>43167</v>
      </c>
      <c r="T14" s="112">
        <f>IF('Meeting Costs'!D13=1,100*'Meeting Costs'!$C13+T13,T13)</f>
        <v>875</v>
      </c>
      <c r="U14" s="112">
        <f>IF('Meeting Costs'!E13=1,100*'Meeting Costs'!$C13+U13,U13)</f>
        <v>900</v>
      </c>
      <c r="V14" s="112">
        <f>IF('Meeting Costs'!F13=1,100*'Meeting Costs'!$C13+V13,V13)</f>
        <v>975</v>
      </c>
      <c r="W14" s="112">
        <f>IF('Meeting Costs'!G13=1,100*'Meeting Costs'!$C13+W13,W13)</f>
        <v>975</v>
      </c>
      <c r="X14" s="112">
        <f>IF('Meeting Costs'!H13=1,100*'Meeting Costs'!$C13+X13,X13)</f>
        <v>975</v>
      </c>
      <c r="Y14" s="112">
        <f>IF('Meeting Costs'!I13=1,100*'Meeting Costs'!$C13+Y13,Y13)</f>
        <v>975</v>
      </c>
      <c r="Z14" s="112">
        <f t="shared" si="6"/>
        <v>30900</v>
      </c>
      <c r="AA14" s="44"/>
      <c r="AB14" s="51">
        <f>IF('Meeting Costs'!$A13 = "","",'Meeting Costs'!$A13)</f>
        <v>43167</v>
      </c>
      <c r="AC14" s="48">
        <f t="shared" si="0"/>
        <v>8.75</v>
      </c>
      <c r="AD14" s="48">
        <f t="shared" si="1"/>
        <v>9</v>
      </c>
      <c r="AE14" s="48">
        <f t="shared" si="2"/>
        <v>9.75</v>
      </c>
      <c r="AF14" s="48">
        <f t="shared" si="3"/>
        <v>9.75</v>
      </c>
      <c r="AG14" s="48">
        <f t="shared" si="4"/>
        <v>9.75</v>
      </c>
      <c r="AH14" s="48">
        <f t="shared" si="5"/>
        <v>9.75</v>
      </c>
    </row>
    <row r="15" spans="1:34" x14ac:dyDescent="0.25">
      <c r="A15" s="51">
        <f>IF('Meeting Costs'!A14 = "","",'Meeting Costs'!A14)</f>
        <v>43179</v>
      </c>
      <c r="B15" s="112">
        <f>IF('Meeting Costs'!D14=1,100*'Meeting Costs'!$C14,0)</f>
        <v>200</v>
      </c>
      <c r="C15" s="112">
        <f>IF('Meeting Costs'!E14=1,100*'Meeting Costs'!$C14,0)</f>
        <v>0</v>
      </c>
      <c r="D15" s="112">
        <f>IF('Meeting Costs'!F14=1,100*'Meeting Costs'!$C14,0)</f>
        <v>200</v>
      </c>
      <c r="E15" s="112">
        <f>IF('Meeting Costs'!G14=1,100*'Meeting Costs'!$C14,0)</f>
        <v>200</v>
      </c>
      <c r="F15" s="112">
        <f>IF('Meeting Costs'!H14=1,100*'Meeting Costs'!$C14,0)</f>
        <v>200</v>
      </c>
      <c r="G15" s="112">
        <f>IF('Meeting Costs'!I14=1,100*'Meeting Costs'!$C14,0)</f>
        <v>200</v>
      </c>
      <c r="H15" s="112"/>
      <c r="I15" s="51">
        <f>IF('Meeting Costs'!$A14 = "","",'Meeting Costs'!$A14)</f>
        <v>43179</v>
      </c>
      <c r="J15" s="44">
        <f>IF('Meeting Costs'!D14=1,'Meeting Costs'!$C14,0)</f>
        <v>2</v>
      </c>
      <c r="K15" s="44">
        <f>IF('Meeting Costs'!E14=1,'Meeting Costs'!$C14,0)</f>
        <v>0</v>
      </c>
      <c r="L15" s="44">
        <f>IF('Meeting Costs'!F14=1,'Meeting Costs'!$C14,0)</f>
        <v>2</v>
      </c>
      <c r="M15" s="44">
        <f>IF('Meeting Costs'!G14=1,'Meeting Costs'!$C14,0)</f>
        <v>2</v>
      </c>
      <c r="N15" s="44">
        <f>IF('Meeting Costs'!H14=1,'Meeting Costs'!$C14,0)</f>
        <v>2</v>
      </c>
      <c r="O15" s="44">
        <f>IF('Meeting Costs'!I14=1,'Meeting Costs'!$C14,0)</f>
        <v>2</v>
      </c>
      <c r="P15" s="44"/>
      <c r="S15" s="51">
        <f>IF('Meeting Costs'!$A14 = "","",'Meeting Costs'!$A14)</f>
        <v>43179</v>
      </c>
      <c r="T15" s="112">
        <f>IF('Meeting Costs'!D14=1,100*'Meeting Costs'!$C14+T14,T14)</f>
        <v>1075</v>
      </c>
      <c r="U15" s="112">
        <f>IF('Meeting Costs'!E14=1,100*'Meeting Costs'!$C14+U14,U14)</f>
        <v>900</v>
      </c>
      <c r="V15" s="112">
        <f>IF('Meeting Costs'!F14=1,100*'Meeting Costs'!$C14+V14,V14)</f>
        <v>1175</v>
      </c>
      <c r="W15" s="112">
        <f>IF('Meeting Costs'!G14=1,100*'Meeting Costs'!$C14+W14,W14)</f>
        <v>1175</v>
      </c>
      <c r="X15" s="112">
        <f>IF('Meeting Costs'!H14=1,100*'Meeting Costs'!$C14+X14,X14)</f>
        <v>1175</v>
      </c>
      <c r="Y15" s="112">
        <f>IF('Meeting Costs'!I14=1,100*'Meeting Costs'!$C14+Y14,Y14)</f>
        <v>1175</v>
      </c>
      <c r="Z15" s="112">
        <f t="shared" si="6"/>
        <v>37575</v>
      </c>
      <c r="AA15" s="44"/>
      <c r="AB15" s="51">
        <f>IF('Meeting Costs'!$A14 = "","",'Meeting Costs'!$A14)</f>
        <v>43179</v>
      </c>
      <c r="AC15" s="48">
        <f t="shared" si="0"/>
        <v>10.75</v>
      </c>
      <c r="AD15" s="48">
        <f t="shared" si="1"/>
        <v>9</v>
      </c>
      <c r="AE15" s="48">
        <f t="shared" si="2"/>
        <v>11.75</v>
      </c>
      <c r="AF15" s="48">
        <f t="shared" si="3"/>
        <v>11.75</v>
      </c>
      <c r="AG15" s="48">
        <f t="shared" si="4"/>
        <v>11.75</v>
      </c>
      <c r="AH15" s="48">
        <f t="shared" si="5"/>
        <v>11.75</v>
      </c>
    </row>
    <row r="16" spans="1:34" x14ac:dyDescent="0.25">
      <c r="A16" s="51">
        <f>IF('Meeting Costs'!A15 = "","",'Meeting Costs'!A15)</f>
        <v>43186</v>
      </c>
      <c r="B16" s="112">
        <f>IF('Meeting Costs'!D15=1,100*'Meeting Costs'!$C15,0)</f>
        <v>50</v>
      </c>
      <c r="C16" s="112">
        <f>IF('Meeting Costs'!E15=1,100*'Meeting Costs'!$C15,0)</f>
        <v>50</v>
      </c>
      <c r="D16" s="112">
        <f>IF('Meeting Costs'!F15=1,100*'Meeting Costs'!$C15,0)</f>
        <v>50</v>
      </c>
      <c r="E16" s="112">
        <f>IF('Meeting Costs'!G15=1,100*'Meeting Costs'!$C15,0)</f>
        <v>50</v>
      </c>
      <c r="F16" s="112">
        <f>IF('Meeting Costs'!H15=1,100*'Meeting Costs'!$C15,0)</f>
        <v>50</v>
      </c>
      <c r="G16" s="112">
        <f>IF('Meeting Costs'!I15=1,100*'Meeting Costs'!$C15,0)</f>
        <v>50</v>
      </c>
      <c r="H16" s="112"/>
      <c r="I16" s="51">
        <f>IF('Meeting Costs'!$A15 = "","",'Meeting Costs'!$A15)</f>
        <v>43186</v>
      </c>
      <c r="J16" s="44">
        <f>IF('Meeting Costs'!D15=1,'Meeting Costs'!$C15,0)</f>
        <v>0.5</v>
      </c>
      <c r="K16" s="44">
        <f>IF('Meeting Costs'!E15=1,'Meeting Costs'!$C15,0)</f>
        <v>0.5</v>
      </c>
      <c r="L16" s="44">
        <f>IF('Meeting Costs'!F15=1,'Meeting Costs'!$C15,0)</f>
        <v>0.5</v>
      </c>
      <c r="M16" s="44">
        <f>IF('Meeting Costs'!G15=1,'Meeting Costs'!$C15,0)</f>
        <v>0.5</v>
      </c>
      <c r="N16" s="44">
        <f>IF('Meeting Costs'!H15=1,'Meeting Costs'!$C15,0)</f>
        <v>0.5</v>
      </c>
      <c r="O16" s="44">
        <f>IF('Meeting Costs'!I15=1,'Meeting Costs'!$C15,0)</f>
        <v>0.5</v>
      </c>
      <c r="P16" s="44"/>
      <c r="S16" s="51">
        <f>IF('Meeting Costs'!$A15 = "","",'Meeting Costs'!$A15)</f>
        <v>43186</v>
      </c>
      <c r="T16" s="112">
        <f>IF('Meeting Costs'!D15=1,100*'Meeting Costs'!$C15+T15,T15)</f>
        <v>1125</v>
      </c>
      <c r="U16" s="112">
        <f>IF('Meeting Costs'!E15=1,100*'Meeting Costs'!$C15+U15,U15)</f>
        <v>950</v>
      </c>
      <c r="V16" s="112">
        <f>IF('Meeting Costs'!F15=1,100*'Meeting Costs'!$C15+V15,V15)</f>
        <v>1225</v>
      </c>
      <c r="W16" s="112">
        <f>IF('Meeting Costs'!G15=1,100*'Meeting Costs'!$C15+W15,W15)</f>
        <v>1225</v>
      </c>
      <c r="X16" s="112">
        <f>IF('Meeting Costs'!H15=1,100*'Meeting Costs'!$C15+X15,X15)</f>
        <v>1225</v>
      </c>
      <c r="Y16" s="112">
        <f>IF('Meeting Costs'!I15=1,100*'Meeting Costs'!$C15+Y15,Y15)</f>
        <v>1225</v>
      </c>
      <c r="Z16" s="112">
        <f t="shared" si="6"/>
        <v>44550</v>
      </c>
      <c r="AA16" s="44"/>
      <c r="AB16" s="51">
        <f>IF('Meeting Costs'!$A15 = "","",'Meeting Costs'!$A15)</f>
        <v>43186</v>
      </c>
      <c r="AC16" s="48">
        <f t="shared" si="0"/>
        <v>11.25</v>
      </c>
      <c r="AD16" s="48">
        <f t="shared" si="1"/>
        <v>9.5</v>
      </c>
      <c r="AE16" s="48">
        <f t="shared" si="2"/>
        <v>12.25</v>
      </c>
      <c r="AF16" s="48">
        <f t="shared" si="3"/>
        <v>12.25</v>
      </c>
      <c r="AG16" s="48">
        <f t="shared" si="4"/>
        <v>12.25</v>
      </c>
      <c r="AH16" s="48">
        <f t="shared" si="5"/>
        <v>12.25</v>
      </c>
    </row>
    <row r="17" spans="1:34" x14ac:dyDescent="0.25">
      <c r="A17" s="51">
        <f>IF('Meeting Costs'!A16 = "","",'Meeting Costs'!A16)</f>
        <v>43195</v>
      </c>
      <c r="B17" s="112">
        <f>IF('Meeting Costs'!D16=1,100*'Meeting Costs'!$C16,0)</f>
        <v>100</v>
      </c>
      <c r="C17" s="112">
        <f>IF('Meeting Costs'!E16=1,100*'Meeting Costs'!$C16,0)</f>
        <v>100</v>
      </c>
      <c r="D17" s="112">
        <f>IF('Meeting Costs'!F16=1,100*'Meeting Costs'!$C16,0)</f>
        <v>100</v>
      </c>
      <c r="E17" s="112">
        <f>IF('Meeting Costs'!G16=1,100*'Meeting Costs'!$C16,0)</f>
        <v>100</v>
      </c>
      <c r="F17" s="112">
        <f>IF('Meeting Costs'!H16=1,100*'Meeting Costs'!$C16,0)</f>
        <v>100</v>
      </c>
      <c r="G17" s="112">
        <f>IF('Meeting Costs'!I16=1,100*'Meeting Costs'!$C16,0)</f>
        <v>100</v>
      </c>
      <c r="H17" s="112"/>
      <c r="I17" s="51">
        <f>IF('Meeting Costs'!$A16 = "","",'Meeting Costs'!$A16)</f>
        <v>43195</v>
      </c>
      <c r="J17" s="44">
        <f>IF('Meeting Costs'!D16=1,'Meeting Costs'!$C16,0)</f>
        <v>1</v>
      </c>
      <c r="K17" s="44">
        <f>IF('Meeting Costs'!E16=1,'Meeting Costs'!$C16,0)</f>
        <v>1</v>
      </c>
      <c r="L17" s="44">
        <f>IF('Meeting Costs'!F16=1,'Meeting Costs'!$C16,0)</f>
        <v>1</v>
      </c>
      <c r="M17" s="44">
        <f>IF('Meeting Costs'!G16=1,'Meeting Costs'!$C16,0)</f>
        <v>1</v>
      </c>
      <c r="N17" s="44">
        <f>IF('Meeting Costs'!H16=1,'Meeting Costs'!$C16,0)</f>
        <v>1</v>
      </c>
      <c r="O17" s="44">
        <f>IF('Meeting Costs'!I16=1,'Meeting Costs'!$C16,0)</f>
        <v>1</v>
      </c>
      <c r="P17" s="44"/>
      <c r="S17" s="51">
        <f>IF('Meeting Costs'!$A16 = "","",'Meeting Costs'!$A16)</f>
        <v>43195</v>
      </c>
      <c r="T17" s="112">
        <f>IF('Meeting Costs'!D16=1,100*'Meeting Costs'!$C16+T16,T16)</f>
        <v>1225</v>
      </c>
      <c r="U17" s="112">
        <f>IF('Meeting Costs'!E16=1,100*'Meeting Costs'!$C16+U16,U16)</f>
        <v>1050</v>
      </c>
      <c r="V17" s="112">
        <f>IF('Meeting Costs'!F16=1,100*'Meeting Costs'!$C16+V16,V16)</f>
        <v>1325</v>
      </c>
      <c r="W17" s="112">
        <f>IF('Meeting Costs'!G16=1,100*'Meeting Costs'!$C16+W16,W16)</f>
        <v>1325</v>
      </c>
      <c r="X17" s="112">
        <f>IF('Meeting Costs'!H16=1,100*'Meeting Costs'!$C16+X16,X16)</f>
        <v>1325</v>
      </c>
      <c r="Y17" s="112">
        <f>IF('Meeting Costs'!I16=1,100*'Meeting Costs'!$C16+Y16,Y16)</f>
        <v>1325</v>
      </c>
      <c r="Z17" s="112">
        <f t="shared" si="6"/>
        <v>52125</v>
      </c>
      <c r="AA17" s="44"/>
      <c r="AB17" s="51">
        <f>IF('Meeting Costs'!$A16 = "","",'Meeting Costs'!$A16)</f>
        <v>43195</v>
      </c>
      <c r="AC17" s="48">
        <f t="shared" si="0"/>
        <v>12.25</v>
      </c>
      <c r="AD17" s="48">
        <f t="shared" si="1"/>
        <v>10.5</v>
      </c>
      <c r="AE17" s="48">
        <f t="shared" si="2"/>
        <v>13.25</v>
      </c>
      <c r="AF17" s="48">
        <f t="shared" si="3"/>
        <v>13.25</v>
      </c>
      <c r="AG17" s="48">
        <f t="shared" si="4"/>
        <v>13.25</v>
      </c>
      <c r="AH17" s="48">
        <f t="shared" si="5"/>
        <v>13.25</v>
      </c>
    </row>
    <row r="18" spans="1:34" x14ac:dyDescent="0.25">
      <c r="A18" s="51">
        <f>IF('Meeting Costs'!A17 = "","",'Meeting Costs'!A17)</f>
        <v>43200</v>
      </c>
      <c r="B18" s="112">
        <f>IF('Meeting Costs'!D17=1,100*'Meeting Costs'!$C17,0)</f>
        <v>75</v>
      </c>
      <c r="C18" s="112">
        <f>IF('Meeting Costs'!E17=1,100*'Meeting Costs'!$C17,0)</f>
        <v>75</v>
      </c>
      <c r="D18" s="112">
        <f>IF('Meeting Costs'!F17=1,100*'Meeting Costs'!$C17,0)</f>
        <v>75</v>
      </c>
      <c r="E18" s="112">
        <f>IF('Meeting Costs'!G17=1,100*'Meeting Costs'!$C17,0)</f>
        <v>75</v>
      </c>
      <c r="F18" s="112">
        <f>IF('Meeting Costs'!H17=1,100*'Meeting Costs'!$C17,0)</f>
        <v>75</v>
      </c>
      <c r="G18" s="112">
        <f>IF('Meeting Costs'!I17=1,100*'Meeting Costs'!$C17,0)</f>
        <v>75</v>
      </c>
      <c r="H18" s="112"/>
      <c r="I18" s="51">
        <f>IF('Meeting Costs'!$A17 = "","",'Meeting Costs'!$A17)</f>
        <v>43200</v>
      </c>
      <c r="J18" s="44">
        <f>IF('Meeting Costs'!D17=1,'Meeting Costs'!$C17,0)</f>
        <v>0.75</v>
      </c>
      <c r="K18" s="44">
        <f>IF('Meeting Costs'!E17=1,'Meeting Costs'!$C17,0)</f>
        <v>0.75</v>
      </c>
      <c r="L18" s="44">
        <f>IF('Meeting Costs'!F17=1,'Meeting Costs'!$C17,0)</f>
        <v>0.75</v>
      </c>
      <c r="M18" s="44">
        <f>IF('Meeting Costs'!G17=1,'Meeting Costs'!$C17,0)</f>
        <v>0.75</v>
      </c>
      <c r="N18" s="44">
        <f>IF('Meeting Costs'!H17=1,'Meeting Costs'!$C17,0)</f>
        <v>0.75</v>
      </c>
      <c r="O18" s="44">
        <f>IF('Meeting Costs'!I17=1,'Meeting Costs'!$C17,0)</f>
        <v>0.75</v>
      </c>
      <c r="P18" s="44"/>
      <c r="S18" s="51">
        <f>IF('Meeting Costs'!$A17 = "","",'Meeting Costs'!$A17)</f>
        <v>43200</v>
      </c>
      <c r="T18" s="112">
        <f>IF('Meeting Costs'!D17=1,100*'Meeting Costs'!$C17+T17,T17)</f>
        <v>1300</v>
      </c>
      <c r="U18" s="112">
        <f>IF('Meeting Costs'!E17=1,100*'Meeting Costs'!$C17+U17,U17)</f>
        <v>1125</v>
      </c>
      <c r="V18" s="112">
        <f>IF('Meeting Costs'!F17=1,100*'Meeting Costs'!$C17+V17,V17)</f>
        <v>1400</v>
      </c>
      <c r="W18" s="112">
        <f>IF('Meeting Costs'!G17=1,100*'Meeting Costs'!$C17+W17,W17)</f>
        <v>1400</v>
      </c>
      <c r="X18" s="112">
        <f>IF('Meeting Costs'!H17=1,100*'Meeting Costs'!$C17+X17,X17)</f>
        <v>1400</v>
      </c>
      <c r="Y18" s="112">
        <f>IF('Meeting Costs'!I17=1,100*'Meeting Costs'!$C17+Y17,Y17)</f>
        <v>1400</v>
      </c>
      <c r="Z18" s="112">
        <f t="shared" si="6"/>
        <v>60150</v>
      </c>
      <c r="AA18" s="44"/>
      <c r="AB18" s="51">
        <f>IF('Meeting Costs'!$A17 = "","",'Meeting Costs'!$A17)</f>
        <v>43200</v>
      </c>
      <c r="AC18" s="48">
        <f t="shared" si="0"/>
        <v>13</v>
      </c>
      <c r="AD18" s="48">
        <f t="shared" si="1"/>
        <v>11.25</v>
      </c>
      <c r="AE18" s="48">
        <f t="shared" si="2"/>
        <v>14</v>
      </c>
      <c r="AF18" s="48">
        <f t="shared" si="3"/>
        <v>14</v>
      </c>
      <c r="AG18" s="48">
        <f t="shared" si="4"/>
        <v>14</v>
      </c>
      <c r="AH18" s="48">
        <f t="shared" si="5"/>
        <v>14</v>
      </c>
    </row>
    <row r="19" spans="1:34" x14ac:dyDescent="0.25">
      <c r="A19" s="51">
        <f>IF('Meeting Costs'!A18 = "","",'Meeting Costs'!A18)</f>
        <v>43202</v>
      </c>
      <c r="B19" s="112">
        <f>IF('Meeting Costs'!D18=1,100*'Meeting Costs'!$C18,0)</f>
        <v>50</v>
      </c>
      <c r="C19" s="112">
        <f>IF('Meeting Costs'!E18=1,100*'Meeting Costs'!$C18,0)</f>
        <v>0</v>
      </c>
      <c r="D19" s="112">
        <f>IF('Meeting Costs'!F18=1,100*'Meeting Costs'!$C18,0)</f>
        <v>50</v>
      </c>
      <c r="E19" s="112">
        <f>IF('Meeting Costs'!G18=1,100*'Meeting Costs'!$C18,0)</f>
        <v>50</v>
      </c>
      <c r="F19" s="112">
        <f>IF('Meeting Costs'!H18=1,100*'Meeting Costs'!$C18,0)</f>
        <v>50</v>
      </c>
      <c r="G19" s="112">
        <f>IF('Meeting Costs'!I18=1,100*'Meeting Costs'!$C18,0)</f>
        <v>50</v>
      </c>
      <c r="H19" s="112"/>
      <c r="I19" s="51">
        <f>IF('Meeting Costs'!$A18 = "","",'Meeting Costs'!$A18)</f>
        <v>43202</v>
      </c>
      <c r="J19" s="44">
        <f>IF('Meeting Costs'!D18=1,'Meeting Costs'!$C18,0)</f>
        <v>0.5</v>
      </c>
      <c r="K19" s="44">
        <f>IF('Meeting Costs'!E18=1,'Meeting Costs'!$C18,0)</f>
        <v>0</v>
      </c>
      <c r="L19" s="44">
        <f>IF('Meeting Costs'!F18=1,'Meeting Costs'!$C18,0)</f>
        <v>0.5</v>
      </c>
      <c r="M19" s="44">
        <f>IF('Meeting Costs'!G18=1,'Meeting Costs'!$C18,0)</f>
        <v>0.5</v>
      </c>
      <c r="N19" s="44">
        <f>IF('Meeting Costs'!H18=1,'Meeting Costs'!$C18,0)</f>
        <v>0.5</v>
      </c>
      <c r="O19" s="44">
        <f>IF('Meeting Costs'!I18=1,'Meeting Costs'!$C18,0)</f>
        <v>0.5</v>
      </c>
      <c r="P19" s="44"/>
      <c r="S19" s="51">
        <f>IF('Meeting Costs'!$A18 = "","",'Meeting Costs'!$A18)</f>
        <v>43202</v>
      </c>
      <c r="T19" s="112">
        <f>IF('Meeting Costs'!D18=1,100*'Meeting Costs'!$C18+T18,T18)</f>
        <v>1350</v>
      </c>
      <c r="U19" s="112">
        <f>IF('Meeting Costs'!E18=1,100*'Meeting Costs'!$C18+U18,U18)</f>
        <v>1125</v>
      </c>
      <c r="V19" s="112">
        <f>IF('Meeting Costs'!F18=1,100*'Meeting Costs'!$C18+V18,V18)</f>
        <v>1450</v>
      </c>
      <c r="W19" s="112">
        <f>IF('Meeting Costs'!G18=1,100*'Meeting Costs'!$C18+W18,W18)</f>
        <v>1450</v>
      </c>
      <c r="X19" s="112">
        <f>IF('Meeting Costs'!H18=1,100*'Meeting Costs'!$C18+X18,X18)</f>
        <v>1450</v>
      </c>
      <c r="Y19" s="112">
        <f>IF('Meeting Costs'!I18=1,100*'Meeting Costs'!$C18+Y18,Y18)</f>
        <v>1450</v>
      </c>
      <c r="Z19" s="112">
        <f t="shared" si="6"/>
        <v>68425</v>
      </c>
      <c r="AA19" s="44"/>
      <c r="AB19" s="51">
        <f>IF('Meeting Costs'!$A18 = "","",'Meeting Costs'!$A18)</f>
        <v>43202</v>
      </c>
      <c r="AC19" s="48">
        <f t="shared" si="0"/>
        <v>13.5</v>
      </c>
      <c r="AD19" s="48">
        <f t="shared" si="1"/>
        <v>11.25</v>
      </c>
      <c r="AE19" s="48">
        <f t="shared" si="2"/>
        <v>14.5</v>
      </c>
      <c r="AF19" s="48">
        <f t="shared" si="3"/>
        <v>14.5</v>
      </c>
      <c r="AG19" s="48">
        <f t="shared" si="4"/>
        <v>14.5</v>
      </c>
      <c r="AH19" s="48">
        <f t="shared" si="5"/>
        <v>14.5</v>
      </c>
    </row>
    <row r="20" spans="1:34" x14ac:dyDescent="0.25">
      <c r="A20" s="51" t="str">
        <f>IF('Meeting Costs'!A19 = "","",'Meeting Costs'!A19)</f>
        <v/>
      </c>
      <c r="B20" s="112">
        <f>IF('Meeting Costs'!D19=1,100*'Meeting Costs'!$C19,0)</f>
        <v>0</v>
      </c>
      <c r="C20" s="112">
        <f>IF('Meeting Costs'!E19=1,100*'Meeting Costs'!$C19,0)</f>
        <v>0</v>
      </c>
      <c r="D20" s="112">
        <f>IF('Meeting Costs'!F19=1,100*'Meeting Costs'!$C19,0)</f>
        <v>0</v>
      </c>
      <c r="E20" s="112">
        <f>IF('Meeting Costs'!G19=1,100*'Meeting Costs'!$C19,0)</f>
        <v>0</v>
      </c>
      <c r="F20" s="112">
        <f>IF('Meeting Costs'!H19=1,100*'Meeting Costs'!$C19,0)</f>
        <v>0</v>
      </c>
      <c r="G20" s="112">
        <f>IF('Meeting Costs'!I19=1,100*'Meeting Costs'!$C19,0)</f>
        <v>0</v>
      </c>
      <c r="H20" s="112"/>
      <c r="I20" s="51" t="str">
        <f>IF('Meeting Costs'!$A19 = "","",'Meeting Costs'!$A19)</f>
        <v/>
      </c>
      <c r="J20" s="44">
        <f>IF('Meeting Costs'!D19=1,'Meeting Costs'!$C19,0)</f>
        <v>0</v>
      </c>
      <c r="K20" s="44">
        <f>IF('Meeting Costs'!E19=1,'Meeting Costs'!$C19,0)</f>
        <v>0</v>
      </c>
      <c r="L20" s="44">
        <f>IF('Meeting Costs'!F19=1,'Meeting Costs'!$C19,0)</f>
        <v>0</v>
      </c>
      <c r="M20" s="44">
        <f>IF('Meeting Costs'!G19=1,'Meeting Costs'!$C19,0)</f>
        <v>0</v>
      </c>
      <c r="N20" s="44">
        <f>IF('Meeting Costs'!H19=1,'Meeting Costs'!$C19,0)</f>
        <v>0</v>
      </c>
      <c r="O20" s="44">
        <f>IF('Meeting Costs'!I19=1,'Meeting Costs'!$C19,0)</f>
        <v>0</v>
      </c>
      <c r="P20" s="44"/>
      <c r="S20" s="51" t="str">
        <f>IF('Meeting Costs'!$A19 = "","",'Meeting Costs'!$A19)</f>
        <v/>
      </c>
      <c r="T20" s="112">
        <f>IF('Meeting Costs'!D19=1,100*'Meeting Costs'!$C19+T19,T19)</f>
        <v>1350</v>
      </c>
      <c r="U20" s="112">
        <f>IF('Meeting Costs'!E19=1,100*'Meeting Costs'!$C19+U19,U19)</f>
        <v>1125</v>
      </c>
      <c r="V20" s="112">
        <f>IF('Meeting Costs'!F19=1,100*'Meeting Costs'!$C19+V19,V19)</f>
        <v>1450</v>
      </c>
      <c r="W20" s="112">
        <f>IF('Meeting Costs'!G19=1,100*'Meeting Costs'!$C19+W19,W19)</f>
        <v>1450</v>
      </c>
      <c r="X20" s="112">
        <f>IF('Meeting Costs'!H19=1,100*'Meeting Costs'!$C19+X19,X19)</f>
        <v>1450</v>
      </c>
      <c r="Y20" s="112">
        <f>IF('Meeting Costs'!I19=1,100*'Meeting Costs'!$C19+Y19,Y19)</f>
        <v>1450</v>
      </c>
      <c r="Z20" s="112">
        <f t="shared" si="6"/>
        <v>76700</v>
      </c>
      <c r="AA20" s="44"/>
      <c r="AB20" s="51" t="str">
        <f>IF('Meeting Costs'!$A19 = "","",'Meeting Costs'!$A19)</f>
        <v/>
      </c>
      <c r="AC20" s="48">
        <f t="shared" si="0"/>
        <v>13.5</v>
      </c>
      <c r="AD20" s="48">
        <f t="shared" si="1"/>
        <v>11.25</v>
      </c>
      <c r="AE20" s="48">
        <f t="shared" si="2"/>
        <v>14.5</v>
      </c>
      <c r="AF20" s="48">
        <f t="shared" si="3"/>
        <v>14.5</v>
      </c>
      <c r="AG20" s="48">
        <f t="shared" si="4"/>
        <v>14.5</v>
      </c>
      <c r="AH20" s="48">
        <f t="shared" si="5"/>
        <v>14.5</v>
      </c>
    </row>
    <row r="21" spans="1:34" x14ac:dyDescent="0.25">
      <c r="A21" s="51" t="str">
        <f>IF('Meeting Costs'!A20 = "","",'Meeting Costs'!A20)</f>
        <v/>
      </c>
      <c r="B21" s="112">
        <f>IF('Meeting Costs'!D20=1,100*'Meeting Costs'!$C20,0)</f>
        <v>0</v>
      </c>
      <c r="C21" s="112">
        <f>IF('Meeting Costs'!E20=1,100*'Meeting Costs'!$C20,0)</f>
        <v>0</v>
      </c>
      <c r="D21" s="112">
        <f>IF('Meeting Costs'!F20=1,100*'Meeting Costs'!$C20,0)</f>
        <v>0</v>
      </c>
      <c r="E21" s="112">
        <f>IF('Meeting Costs'!G20=1,100*'Meeting Costs'!$C20,0)</f>
        <v>0</v>
      </c>
      <c r="F21" s="112">
        <f>IF('Meeting Costs'!H20=1,100*'Meeting Costs'!$C20,0)</f>
        <v>0</v>
      </c>
      <c r="G21" s="112">
        <f>IF('Meeting Costs'!I20=1,100*'Meeting Costs'!$C20,0)</f>
        <v>0</v>
      </c>
      <c r="H21" s="112"/>
      <c r="I21" s="51" t="str">
        <f>IF('Meeting Costs'!$A20 = "","",'Meeting Costs'!$A20)</f>
        <v/>
      </c>
      <c r="J21" s="44">
        <f>IF('Meeting Costs'!D20=1,'Meeting Costs'!$C20,0)</f>
        <v>0</v>
      </c>
      <c r="K21" s="44">
        <f>IF('Meeting Costs'!E20=1,'Meeting Costs'!$C20,0)</f>
        <v>0</v>
      </c>
      <c r="L21" s="44">
        <f>IF('Meeting Costs'!F20=1,'Meeting Costs'!$C20,0)</f>
        <v>0</v>
      </c>
      <c r="M21" s="44">
        <f>IF('Meeting Costs'!G20=1,'Meeting Costs'!$C20,0)</f>
        <v>0</v>
      </c>
      <c r="N21" s="44">
        <f>IF('Meeting Costs'!H20=1,'Meeting Costs'!$C20,0)</f>
        <v>0</v>
      </c>
      <c r="O21" s="44">
        <f>IF('Meeting Costs'!I20=1,'Meeting Costs'!$C20,0)</f>
        <v>0</v>
      </c>
      <c r="P21" s="44"/>
      <c r="S21" s="51" t="str">
        <f>IF('Meeting Costs'!$A20 = "","",'Meeting Costs'!$A20)</f>
        <v/>
      </c>
      <c r="T21" s="112">
        <f>IF('Meeting Costs'!D20=1,100*'Meeting Costs'!$C20+T20,T20)</f>
        <v>1350</v>
      </c>
      <c r="U21" s="112">
        <f>IF('Meeting Costs'!E20=1,100*'Meeting Costs'!$C20+U20,U20)</f>
        <v>1125</v>
      </c>
      <c r="V21" s="112">
        <f>IF('Meeting Costs'!F20=1,100*'Meeting Costs'!$C20+V20,V20)</f>
        <v>1450</v>
      </c>
      <c r="W21" s="112">
        <f>IF('Meeting Costs'!G20=1,100*'Meeting Costs'!$C20+W20,W20)</f>
        <v>1450</v>
      </c>
      <c r="X21" s="112">
        <f>IF('Meeting Costs'!H20=1,100*'Meeting Costs'!$C20+X20,X20)</f>
        <v>1450</v>
      </c>
      <c r="Y21" s="112">
        <f>IF('Meeting Costs'!I20=1,100*'Meeting Costs'!$C20+Y20,Y20)</f>
        <v>1450</v>
      </c>
      <c r="Z21" s="112">
        <f t="shared" si="6"/>
        <v>84975</v>
      </c>
      <c r="AA21" s="44"/>
      <c r="AB21" s="51" t="str">
        <f>IF('Meeting Costs'!$A20 = "","",'Meeting Costs'!$A20)</f>
        <v/>
      </c>
      <c r="AC21" s="48">
        <f t="shared" si="0"/>
        <v>13.5</v>
      </c>
      <c r="AD21" s="48">
        <f t="shared" si="1"/>
        <v>11.25</v>
      </c>
      <c r="AE21" s="48">
        <f t="shared" si="2"/>
        <v>14.5</v>
      </c>
      <c r="AF21" s="48">
        <f t="shared" si="3"/>
        <v>14.5</v>
      </c>
      <c r="AG21" s="48">
        <f t="shared" si="4"/>
        <v>14.5</v>
      </c>
      <c r="AH21" s="48">
        <f t="shared" si="5"/>
        <v>14.5</v>
      </c>
    </row>
    <row r="22" spans="1:34" x14ac:dyDescent="0.25">
      <c r="A22" s="51" t="str">
        <f>IF('Meeting Costs'!A21 = "","",'Meeting Costs'!A21)</f>
        <v/>
      </c>
      <c r="B22" s="112">
        <f>IF('Meeting Costs'!D21=1,100*'Meeting Costs'!$C21,0)</f>
        <v>0</v>
      </c>
      <c r="C22" s="112">
        <f>IF('Meeting Costs'!E21=1,100*'Meeting Costs'!$C21,0)</f>
        <v>0</v>
      </c>
      <c r="D22" s="112">
        <f>IF('Meeting Costs'!F21=1,100*'Meeting Costs'!$C21,0)</f>
        <v>0</v>
      </c>
      <c r="E22" s="112">
        <f>IF('Meeting Costs'!G21=1,100*'Meeting Costs'!$C21,0)</f>
        <v>0</v>
      </c>
      <c r="F22" s="112">
        <f>IF('Meeting Costs'!H21=1,100*'Meeting Costs'!$C21,0)</f>
        <v>0</v>
      </c>
      <c r="G22" s="112">
        <f>IF('Meeting Costs'!I21=1,100*'Meeting Costs'!$C21,0)</f>
        <v>0</v>
      </c>
      <c r="H22" s="112"/>
      <c r="I22" s="51" t="str">
        <f>IF('Meeting Costs'!$A21 = "","",'Meeting Costs'!$A21)</f>
        <v/>
      </c>
      <c r="J22" s="44">
        <f>IF('Meeting Costs'!D21=1,'Meeting Costs'!$C21,0)</f>
        <v>0</v>
      </c>
      <c r="K22" s="44">
        <f>IF('Meeting Costs'!E21=1,'Meeting Costs'!$C21,0)</f>
        <v>0</v>
      </c>
      <c r="L22" s="44">
        <f>IF('Meeting Costs'!F21=1,'Meeting Costs'!$C21,0)</f>
        <v>0</v>
      </c>
      <c r="M22" s="44">
        <f>IF('Meeting Costs'!G21=1,'Meeting Costs'!$C21,0)</f>
        <v>0</v>
      </c>
      <c r="N22" s="44">
        <f>IF('Meeting Costs'!H21=1,'Meeting Costs'!$C21,0)</f>
        <v>0</v>
      </c>
      <c r="O22" s="44">
        <f>IF('Meeting Costs'!I21=1,'Meeting Costs'!$C21,0)</f>
        <v>0</v>
      </c>
      <c r="P22" s="44"/>
      <c r="S22" s="51" t="str">
        <f>IF('Meeting Costs'!$A21 = "","",'Meeting Costs'!$A21)</f>
        <v/>
      </c>
      <c r="T22" s="112">
        <f>IF('Meeting Costs'!D21=1,100*'Meeting Costs'!$C21+T21,T21)</f>
        <v>1350</v>
      </c>
      <c r="U22" s="112">
        <f>IF('Meeting Costs'!E21=1,100*'Meeting Costs'!$C21+U21,U21)</f>
        <v>1125</v>
      </c>
      <c r="V22" s="112">
        <f>IF('Meeting Costs'!F21=1,100*'Meeting Costs'!$C21+V21,V21)</f>
        <v>1450</v>
      </c>
      <c r="W22" s="112">
        <f>IF('Meeting Costs'!G21=1,100*'Meeting Costs'!$C21+W21,W21)</f>
        <v>1450</v>
      </c>
      <c r="X22" s="112">
        <f>IF('Meeting Costs'!H21=1,100*'Meeting Costs'!$C21+X21,X21)</f>
        <v>1450</v>
      </c>
      <c r="Y22" s="112">
        <f>IF('Meeting Costs'!I21=1,100*'Meeting Costs'!$C21+Y21,Y21)</f>
        <v>1450</v>
      </c>
      <c r="Z22" s="112">
        <f t="shared" si="6"/>
        <v>93250</v>
      </c>
      <c r="AA22" s="44"/>
      <c r="AB22" s="51" t="str">
        <f>IF('Meeting Costs'!$A21 = "","",'Meeting Costs'!$A21)</f>
        <v/>
      </c>
      <c r="AC22" s="48">
        <f t="shared" si="0"/>
        <v>13.5</v>
      </c>
      <c r="AD22" s="48">
        <f t="shared" si="1"/>
        <v>11.25</v>
      </c>
      <c r="AE22" s="48">
        <f t="shared" si="2"/>
        <v>14.5</v>
      </c>
      <c r="AF22" s="48">
        <f t="shared" si="3"/>
        <v>14.5</v>
      </c>
      <c r="AG22" s="48">
        <f t="shared" si="4"/>
        <v>14.5</v>
      </c>
      <c r="AH22" s="48">
        <f t="shared" si="5"/>
        <v>14.5</v>
      </c>
    </row>
    <row r="23" spans="1:34" x14ac:dyDescent="0.25">
      <c r="A23" s="51" t="str">
        <f>IF('Meeting Costs'!A22 = "","",'Meeting Costs'!A22)</f>
        <v/>
      </c>
      <c r="B23" s="112">
        <f>IF('Meeting Costs'!D22=1,100*'Meeting Costs'!$C22,0)</f>
        <v>0</v>
      </c>
      <c r="C23" s="112">
        <f>IF('Meeting Costs'!E22=1,100*'Meeting Costs'!$C22,0)</f>
        <v>0</v>
      </c>
      <c r="D23" s="112">
        <f>IF('Meeting Costs'!F22=1,100*'Meeting Costs'!$C22,0)</f>
        <v>0</v>
      </c>
      <c r="E23" s="112">
        <f>IF('Meeting Costs'!G22=1,100*'Meeting Costs'!$C22,0)</f>
        <v>0</v>
      </c>
      <c r="F23" s="112">
        <f>IF('Meeting Costs'!H22=1,100*'Meeting Costs'!$C22,0)</f>
        <v>0</v>
      </c>
      <c r="G23" s="112">
        <f>IF('Meeting Costs'!I22=1,100*'Meeting Costs'!$C22,0)</f>
        <v>0</v>
      </c>
      <c r="H23" s="112"/>
      <c r="I23" s="51" t="str">
        <f>IF('Meeting Costs'!$A22 = "","",'Meeting Costs'!$A22)</f>
        <v/>
      </c>
      <c r="J23" s="44">
        <f>IF('Meeting Costs'!D22=1,'Meeting Costs'!$C22,0)</f>
        <v>0</v>
      </c>
      <c r="K23" s="44">
        <f>IF('Meeting Costs'!E22=1,'Meeting Costs'!$C22,0)</f>
        <v>0</v>
      </c>
      <c r="L23" s="44">
        <f>IF('Meeting Costs'!F22=1,'Meeting Costs'!$C22,0)</f>
        <v>0</v>
      </c>
      <c r="M23" s="44">
        <f>IF('Meeting Costs'!G22=1,'Meeting Costs'!$C22,0)</f>
        <v>0</v>
      </c>
      <c r="N23" s="44">
        <f>IF('Meeting Costs'!H22=1,'Meeting Costs'!$C22,0)</f>
        <v>0</v>
      </c>
      <c r="O23" s="44">
        <f>IF('Meeting Costs'!I22=1,'Meeting Costs'!$C22,0)</f>
        <v>0</v>
      </c>
      <c r="P23" s="44"/>
      <c r="S23" s="51" t="str">
        <f>IF('Meeting Costs'!$A22 = "","",'Meeting Costs'!$A22)</f>
        <v/>
      </c>
      <c r="T23" s="112">
        <f>IF('Meeting Costs'!D22=1,100*'Meeting Costs'!$C22+T22,T22)</f>
        <v>1350</v>
      </c>
      <c r="U23" s="112">
        <f>IF('Meeting Costs'!E22=1,100*'Meeting Costs'!$C22+U22,U22)</f>
        <v>1125</v>
      </c>
      <c r="V23" s="112">
        <f>IF('Meeting Costs'!F22=1,100*'Meeting Costs'!$C22+V22,V22)</f>
        <v>1450</v>
      </c>
      <c r="W23" s="112">
        <f>IF('Meeting Costs'!G22=1,100*'Meeting Costs'!$C22+W22,W22)</f>
        <v>1450</v>
      </c>
      <c r="X23" s="112">
        <f>IF('Meeting Costs'!H22=1,100*'Meeting Costs'!$C22+X22,X22)</f>
        <v>1450</v>
      </c>
      <c r="Y23" s="112">
        <f>IF('Meeting Costs'!I22=1,100*'Meeting Costs'!$C22+Y22,Y22)</f>
        <v>1450</v>
      </c>
      <c r="Z23" s="112">
        <f t="shared" si="6"/>
        <v>101525</v>
      </c>
      <c r="AA23" s="44"/>
      <c r="AB23" s="51" t="str">
        <f>IF('Meeting Costs'!$A22 = "","",'Meeting Costs'!$A22)</f>
        <v/>
      </c>
      <c r="AC23" s="48">
        <f t="shared" si="0"/>
        <v>13.5</v>
      </c>
      <c r="AD23" s="48">
        <f t="shared" si="1"/>
        <v>11.25</v>
      </c>
      <c r="AE23" s="48">
        <f t="shared" si="2"/>
        <v>14.5</v>
      </c>
      <c r="AF23" s="48">
        <f t="shared" si="3"/>
        <v>14.5</v>
      </c>
      <c r="AG23" s="48">
        <f t="shared" si="4"/>
        <v>14.5</v>
      </c>
      <c r="AH23" s="48">
        <f t="shared" si="5"/>
        <v>14.5</v>
      </c>
    </row>
    <row r="24" spans="1:34" x14ac:dyDescent="0.25">
      <c r="A24" s="51" t="str">
        <f>IF('Meeting Costs'!A23 = "","",'Meeting Costs'!A23)</f>
        <v/>
      </c>
      <c r="B24" s="112">
        <f>IF('Meeting Costs'!D23=1,100*'Meeting Costs'!$C23,0)</f>
        <v>0</v>
      </c>
      <c r="C24" s="112">
        <f>IF('Meeting Costs'!E23=1,100*'Meeting Costs'!$C23,0)</f>
        <v>0</v>
      </c>
      <c r="D24" s="112">
        <f>IF('Meeting Costs'!F23=1,100*'Meeting Costs'!$C23,0)</f>
        <v>0</v>
      </c>
      <c r="E24" s="112">
        <f>IF('Meeting Costs'!G23=1,100*'Meeting Costs'!$C23,0)</f>
        <v>0</v>
      </c>
      <c r="F24" s="112">
        <f>IF('Meeting Costs'!H23=1,100*'Meeting Costs'!$C23,0)</f>
        <v>0</v>
      </c>
      <c r="G24" s="112">
        <f>IF('Meeting Costs'!I23=1,100*'Meeting Costs'!$C23,0)</f>
        <v>0</v>
      </c>
      <c r="H24" s="112"/>
      <c r="I24" s="51" t="str">
        <f>IF('Meeting Costs'!$A23 = "","",'Meeting Costs'!$A23)</f>
        <v/>
      </c>
      <c r="J24" s="44">
        <f>IF('Meeting Costs'!D23=1,'Meeting Costs'!$C23,0)</f>
        <v>0</v>
      </c>
      <c r="K24" s="44">
        <f>IF('Meeting Costs'!E23=1,'Meeting Costs'!$C23,0)</f>
        <v>0</v>
      </c>
      <c r="L24" s="44">
        <f>IF('Meeting Costs'!F23=1,'Meeting Costs'!$C23,0)</f>
        <v>0</v>
      </c>
      <c r="M24" s="44">
        <f>IF('Meeting Costs'!G23=1,'Meeting Costs'!$C23,0)</f>
        <v>0</v>
      </c>
      <c r="N24" s="44">
        <f>IF('Meeting Costs'!H23=1,'Meeting Costs'!$C23,0)</f>
        <v>0</v>
      </c>
      <c r="O24" s="44">
        <f>IF('Meeting Costs'!I23=1,'Meeting Costs'!$C23,0)</f>
        <v>0</v>
      </c>
      <c r="P24" s="44"/>
      <c r="S24" s="51" t="str">
        <f>IF('Meeting Costs'!$A23 = "","",'Meeting Costs'!$A23)</f>
        <v/>
      </c>
      <c r="T24" s="112">
        <f>IF('Meeting Costs'!D23=1,100*'Meeting Costs'!$C23+T23,T23)</f>
        <v>1350</v>
      </c>
      <c r="U24" s="112">
        <f>IF('Meeting Costs'!E23=1,100*'Meeting Costs'!$C23+U23,U23)</f>
        <v>1125</v>
      </c>
      <c r="V24" s="112">
        <f>IF('Meeting Costs'!F23=1,100*'Meeting Costs'!$C23+V23,V23)</f>
        <v>1450</v>
      </c>
      <c r="W24" s="112">
        <f>IF('Meeting Costs'!G23=1,100*'Meeting Costs'!$C23+W23,W23)</f>
        <v>1450</v>
      </c>
      <c r="X24" s="112">
        <f>IF('Meeting Costs'!H23=1,100*'Meeting Costs'!$C23+X23,X23)</f>
        <v>1450</v>
      </c>
      <c r="Y24" s="112">
        <f>IF('Meeting Costs'!I23=1,100*'Meeting Costs'!$C23+Y23,Y23)</f>
        <v>1450</v>
      </c>
      <c r="Z24" s="112">
        <f t="shared" si="6"/>
        <v>109800</v>
      </c>
      <c r="AA24" s="44"/>
      <c r="AB24" s="51" t="str">
        <f>IF('Meeting Costs'!$A23 = "","",'Meeting Costs'!$A23)</f>
        <v/>
      </c>
      <c r="AC24" s="48">
        <f t="shared" si="0"/>
        <v>13.5</v>
      </c>
      <c r="AD24" s="48">
        <f t="shared" si="1"/>
        <v>11.25</v>
      </c>
      <c r="AE24" s="48">
        <f t="shared" si="2"/>
        <v>14.5</v>
      </c>
      <c r="AF24" s="48">
        <f t="shared" si="3"/>
        <v>14.5</v>
      </c>
      <c r="AG24" s="48">
        <f t="shared" si="4"/>
        <v>14.5</v>
      </c>
      <c r="AH24" s="48">
        <f t="shared" si="5"/>
        <v>14.5</v>
      </c>
    </row>
    <row r="25" spans="1:34" x14ac:dyDescent="0.25">
      <c r="A25" s="51" t="str">
        <f>IF('Meeting Costs'!A24 = "","",'Meeting Costs'!A24)</f>
        <v/>
      </c>
      <c r="B25" s="112">
        <f>IF('Meeting Costs'!D24=1,100*'Meeting Costs'!$C24,0)</f>
        <v>0</v>
      </c>
      <c r="C25" s="112">
        <f>IF('Meeting Costs'!E24=1,100*'Meeting Costs'!$C24,0)</f>
        <v>0</v>
      </c>
      <c r="D25" s="112">
        <f>IF('Meeting Costs'!F24=1,100*'Meeting Costs'!$C24,0)</f>
        <v>0</v>
      </c>
      <c r="E25" s="112">
        <f>IF('Meeting Costs'!G24=1,100*'Meeting Costs'!$C24,0)</f>
        <v>0</v>
      </c>
      <c r="F25" s="112">
        <f>IF('Meeting Costs'!H24=1,100*'Meeting Costs'!$C24,0)</f>
        <v>0</v>
      </c>
      <c r="G25" s="112">
        <f>IF('Meeting Costs'!I24=1,100*'Meeting Costs'!$C24,0)</f>
        <v>0</v>
      </c>
      <c r="H25" s="112"/>
      <c r="I25" s="51" t="str">
        <f>IF('Meeting Costs'!$A24 = "","",'Meeting Costs'!$A24)</f>
        <v/>
      </c>
      <c r="J25" s="44">
        <f>IF('Meeting Costs'!D24=1,'Meeting Costs'!$C24,0)</f>
        <v>0</v>
      </c>
      <c r="K25" s="44">
        <f>IF('Meeting Costs'!E24=1,'Meeting Costs'!$C24,0)</f>
        <v>0</v>
      </c>
      <c r="L25" s="44">
        <f>IF('Meeting Costs'!F24=1,'Meeting Costs'!$C24,0)</f>
        <v>0</v>
      </c>
      <c r="M25" s="44">
        <f>IF('Meeting Costs'!G24=1,'Meeting Costs'!$C24,0)</f>
        <v>0</v>
      </c>
      <c r="N25" s="44">
        <f>IF('Meeting Costs'!H24=1,'Meeting Costs'!$C24,0)</f>
        <v>0</v>
      </c>
      <c r="O25" s="44">
        <f>IF('Meeting Costs'!I24=1,'Meeting Costs'!$C24,0)</f>
        <v>0</v>
      </c>
      <c r="P25" s="44"/>
      <c r="S25" s="51" t="str">
        <f>IF('Meeting Costs'!$A24 = "","",'Meeting Costs'!$A24)</f>
        <v/>
      </c>
      <c r="T25" s="112">
        <f>IF('Meeting Costs'!D24=1,100*'Meeting Costs'!$C24+T24,T24)</f>
        <v>1350</v>
      </c>
      <c r="U25" s="112">
        <f>IF('Meeting Costs'!E24=1,100*'Meeting Costs'!$C24+U24,U24)</f>
        <v>1125</v>
      </c>
      <c r="V25" s="112">
        <f>IF('Meeting Costs'!F24=1,100*'Meeting Costs'!$C24+V24,V24)</f>
        <v>1450</v>
      </c>
      <c r="W25" s="112">
        <f>IF('Meeting Costs'!G24=1,100*'Meeting Costs'!$C24+W24,W24)</f>
        <v>1450</v>
      </c>
      <c r="X25" s="112">
        <f>IF('Meeting Costs'!H24=1,100*'Meeting Costs'!$C24+X24,X24)</f>
        <v>1450</v>
      </c>
      <c r="Y25" s="112">
        <f>IF('Meeting Costs'!I24=1,100*'Meeting Costs'!$C24+Y24,Y24)</f>
        <v>1450</v>
      </c>
      <c r="Z25" s="112">
        <f t="shared" si="6"/>
        <v>118075</v>
      </c>
      <c r="AA25" s="44"/>
      <c r="AB25" s="51" t="str">
        <f>IF('Meeting Costs'!$A24 = "","",'Meeting Costs'!$A24)</f>
        <v/>
      </c>
      <c r="AC25" s="48">
        <f t="shared" si="0"/>
        <v>13.5</v>
      </c>
      <c r="AD25" s="48">
        <f t="shared" si="1"/>
        <v>11.25</v>
      </c>
      <c r="AE25" s="48">
        <f t="shared" si="2"/>
        <v>14.5</v>
      </c>
      <c r="AF25" s="48">
        <f t="shared" si="3"/>
        <v>14.5</v>
      </c>
      <c r="AG25" s="48">
        <f t="shared" si="4"/>
        <v>14.5</v>
      </c>
      <c r="AH25" s="48">
        <f t="shared" si="5"/>
        <v>14.5</v>
      </c>
    </row>
    <row r="26" spans="1:34" x14ac:dyDescent="0.25">
      <c r="A26" s="44" t="s">
        <v>84</v>
      </c>
      <c r="B26" s="112">
        <f t="shared" ref="B26:G26" si="7">SUM(B4:B25)</f>
        <v>1350</v>
      </c>
      <c r="C26" s="112">
        <f t="shared" si="7"/>
        <v>1125</v>
      </c>
      <c r="D26" s="112">
        <f t="shared" si="7"/>
        <v>1450</v>
      </c>
      <c r="E26" s="112">
        <f t="shared" si="7"/>
        <v>1450</v>
      </c>
      <c r="F26" s="112">
        <f t="shared" si="7"/>
        <v>1450</v>
      </c>
      <c r="G26" s="112">
        <f t="shared" si="7"/>
        <v>1450</v>
      </c>
      <c r="H26" s="112">
        <f>SUM(B26:G26)</f>
        <v>8275</v>
      </c>
      <c r="I26" s="44"/>
      <c r="J26" s="44">
        <f t="shared" ref="J26:O26" si="8">SUM(J4:J25)</f>
        <v>13.5</v>
      </c>
      <c r="K26" s="44">
        <f t="shared" si="8"/>
        <v>11.25</v>
      </c>
      <c r="L26" s="44">
        <f t="shared" si="8"/>
        <v>14.5</v>
      </c>
      <c r="M26" s="44">
        <f t="shared" si="8"/>
        <v>14.5</v>
      </c>
      <c r="N26" s="44">
        <f t="shared" si="8"/>
        <v>14.5</v>
      </c>
      <c r="O26" s="44">
        <f t="shared" si="8"/>
        <v>14.5</v>
      </c>
      <c r="P26" s="44">
        <f>SUM(J26:O26)</f>
        <v>82.75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zoomScale="70" zoomScaleNormal="70" workbookViewId="0">
      <selection activeCell="J19" sqref="J19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5703125" bestFit="1" customWidth="1"/>
    <col min="4" max="4" width="16" bestFit="1" customWidth="1"/>
    <col min="5" max="5" width="12.85546875" bestFit="1" customWidth="1"/>
    <col min="6" max="6" width="12.5703125" bestFit="1" customWidth="1"/>
    <col min="7" max="7" width="12.140625" bestFit="1" customWidth="1"/>
    <col min="8" max="8" width="7.42578125" bestFit="1" customWidth="1"/>
    <col min="9" max="9" width="6.140625" bestFit="1" customWidth="1"/>
    <col min="10" max="10" width="16.85546875" customWidth="1"/>
    <col min="11" max="11" width="7.28515625" bestFit="1" customWidth="1"/>
    <col min="12" max="12" width="6" bestFit="1" customWidth="1"/>
    <col min="13" max="13" width="9.5703125" bestFit="1" customWidth="1"/>
    <col min="14" max="14" width="6.28515625" bestFit="1" customWidth="1"/>
    <col min="15" max="15" width="6" bestFit="1" customWidth="1"/>
    <col min="16" max="16" width="5.7109375" bestFit="1" customWidth="1"/>
    <col min="17" max="17" width="6.42578125" bestFit="1" customWidth="1"/>
  </cols>
  <sheetData>
    <row r="1" spans="1:17" x14ac:dyDescent="0.25">
      <c r="A1" s="117" t="s">
        <v>1</v>
      </c>
      <c r="J1" s="80" t="s">
        <v>107</v>
      </c>
    </row>
    <row r="2" spans="1:17" x14ac:dyDescent="0.25">
      <c r="A2" s="80" t="s">
        <v>3</v>
      </c>
      <c r="B2" s="6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16" t="s">
        <v>87</v>
      </c>
      <c r="I2" s="118"/>
      <c r="J2" s="5" t="s">
        <v>1</v>
      </c>
      <c r="K2" s="6" t="s">
        <v>6</v>
      </c>
      <c r="L2" s="12" t="s">
        <v>7</v>
      </c>
      <c r="M2" s="12" t="s">
        <v>8</v>
      </c>
      <c r="N2" s="12" t="s">
        <v>9</v>
      </c>
      <c r="O2" s="12" t="s">
        <v>10</v>
      </c>
      <c r="P2" s="12" t="s">
        <v>11</v>
      </c>
      <c r="Q2" s="6" t="s">
        <v>87</v>
      </c>
    </row>
    <row r="3" spans="1:17" x14ac:dyDescent="0.25">
      <c r="A3" s="113">
        <f>'Meeting Metrics'!A4</f>
        <v>43132</v>
      </c>
      <c r="B3" s="115">
        <f>'Meeting Metrics'!B4</f>
        <v>50</v>
      </c>
      <c r="C3" s="115">
        <f>'Meeting Metrics'!C4</f>
        <v>50</v>
      </c>
      <c r="D3" s="115">
        <f>'Meeting Metrics'!D4</f>
        <v>50</v>
      </c>
      <c r="E3" s="115">
        <f>'Meeting Metrics'!E4</f>
        <v>50</v>
      </c>
      <c r="F3" s="115">
        <f>'Meeting Metrics'!F4</f>
        <v>50</v>
      </c>
      <c r="G3" s="115">
        <f>'Meeting Metrics'!G4</f>
        <v>50</v>
      </c>
      <c r="H3">
        <f>IF(SUM(B3:G3)=0,0,SUM(B3:G3))</f>
        <v>300</v>
      </c>
      <c r="J3" s="113">
        <f>IF(A3="","",A3)</f>
        <v>43132</v>
      </c>
      <c r="K3">
        <f>IF(B3&lt;&gt;0,B3,0)</f>
        <v>50</v>
      </c>
      <c r="L3">
        <f t="shared" ref="L3:Q3" si="0">IF(C3&lt;&gt;0,C3,0)</f>
        <v>50</v>
      </c>
      <c r="M3">
        <f t="shared" si="0"/>
        <v>50</v>
      </c>
      <c r="N3">
        <f t="shared" si="0"/>
        <v>50</v>
      </c>
      <c r="O3">
        <f t="shared" si="0"/>
        <v>50</v>
      </c>
      <c r="P3">
        <f>IF(G3&lt;&gt;0,G3,0)</f>
        <v>50</v>
      </c>
      <c r="Q3">
        <f>SUM($H$3:H3)</f>
        <v>300</v>
      </c>
    </row>
    <row r="4" spans="1:17" x14ac:dyDescent="0.25">
      <c r="A4" s="110">
        <f>IF('Burn Report'!A4 = "","",'Burn Report'!A4)</f>
        <v>43137</v>
      </c>
      <c r="B4" s="3">
        <f>IF('Burn Report'!D4=1,100*'Burn Report'!$C4,0)</f>
        <v>50</v>
      </c>
      <c r="C4" s="3">
        <f>IF('Burn Report'!E4=1,100*'Burn Report'!$C4,0)</f>
        <v>0</v>
      </c>
      <c r="D4" s="3">
        <f>IF('Burn Report'!F4=1,100*'Burn Report'!$C4,0)</f>
        <v>0</v>
      </c>
      <c r="E4" s="3">
        <f>IF('Burn Report'!G4=1,100*'Burn Report'!$C4,0)</f>
        <v>0</v>
      </c>
      <c r="F4" s="3">
        <f>IF('Burn Report'!H4=1,100*'Burn Report'!$C4,0)</f>
        <v>0</v>
      </c>
      <c r="G4" s="3">
        <f>IF('Burn Report'!I4=1,100*'Burn Report'!$C4,0)</f>
        <v>0</v>
      </c>
      <c r="H4">
        <f t="shared" ref="H4:H51" si="1">IF(SUM(B4:G4)=0,0,SUM(B4:G4))</f>
        <v>50</v>
      </c>
      <c r="J4" s="113">
        <f t="shared" ref="J4:J67" si="2">IF(A4="","",A4)</f>
        <v>43137</v>
      </c>
      <c r="K4">
        <f>IF(B4&lt;&gt;0,B4+K3,K3)</f>
        <v>100</v>
      </c>
      <c r="L4">
        <f t="shared" ref="L4:P4" si="3">IF(C4&lt;&gt;0,C4+L3,L3)</f>
        <v>50</v>
      </c>
      <c r="M4">
        <f t="shared" si="3"/>
        <v>50</v>
      </c>
      <c r="N4">
        <f t="shared" si="3"/>
        <v>50</v>
      </c>
      <c r="O4">
        <f t="shared" si="3"/>
        <v>50</v>
      </c>
      <c r="P4">
        <f t="shared" si="3"/>
        <v>50</v>
      </c>
      <c r="Q4">
        <f>SUM($H$3:H4)</f>
        <v>350</v>
      </c>
    </row>
    <row r="5" spans="1:17" x14ac:dyDescent="0.25">
      <c r="A5" s="113">
        <f>'Meeting Metrics'!A5</f>
        <v>43137</v>
      </c>
      <c r="B5" s="115">
        <f>'Meeting Metrics'!B5</f>
        <v>50</v>
      </c>
      <c r="C5" s="115">
        <f>'Meeting Metrics'!C5</f>
        <v>50</v>
      </c>
      <c r="D5" s="115">
        <f>'Meeting Metrics'!D5</f>
        <v>50</v>
      </c>
      <c r="E5" s="115">
        <f>'Meeting Metrics'!E5</f>
        <v>50</v>
      </c>
      <c r="F5" s="115">
        <f>'Meeting Metrics'!F5</f>
        <v>50</v>
      </c>
      <c r="G5" s="115">
        <f>'Meeting Metrics'!G5</f>
        <v>50</v>
      </c>
      <c r="H5">
        <f t="shared" si="1"/>
        <v>300</v>
      </c>
      <c r="J5" s="113">
        <f t="shared" si="2"/>
        <v>43137</v>
      </c>
      <c r="K5">
        <f t="shared" ref="K5:K68" si="4">IF(B5&lt;&gt;0,B5+K4,K4)</f>
        <v>150</v>
      </c>
      <c r="L5">
        <f t="shared" ref="L5:L68" si="5">IF(C5&lt;&gt;0,C5+L4,L4)</f>
        <v>100</v>
      </c>
      <c r="M5">
        <f t="shared" ref="M5:M68" si="6">IF(D5&lt;&gt;0,D5+M4,M4)</f>
        <v>100</v>
      </c>
      <c r="N5">
        <f t="shared" ref="N5:N68" si="7">IF(E5&lt;&gt;0,E5+N4,N4)</f>
        <v>100</v>
      </c>
      <c r="O5">
        <f t="shared" ref="O5:O68" si="8">IF(F5&lt;&gt;0,F5+O4,O4)</f>
        <v>100</v>
      </c>
      <c r="P5">
        <f t="shared" ref="P5:P68" si="9">IF(G5&lt;&gt;0,G5+P4,P4)</f>
        <v>100</v>
      </c>
      <c r="Q5">
        <f>SUM($H$3:H5)</f>
        <v>650</v>
      </c>
    </row>
    <row r="6" spans="1:17" x14ac:dyDescent="0.25">
      <c r="A6" s="113">
        <f>'Meeting Metrics'!A6</f>
        <v>43139</v>
      </c>
      <c r="B6" s="115">
        <f>'Meeting Metrics'!B6</f>
        <v>50</v>
      </c>
      <c r="C6" s="115">
        <f>'Meeting Metrics'!C6</f>
        <v>50</v>
      </c>
      <c r="D6" s="115">
        <f>'Meeting Metrics'!D6</f>
        <v>50</v>
      </c>
      <c r="E6" s="115">
        <f>'Meeting Metrics'!E6</f>
        <v>50</v>
      </c>
      <c r="F6" s="115">
        <f>'Meeting Metrics'!F6</f>
        <v>50</v>
      </c>
      <c r="G6" s="115">
        <f>'Meeting Metrics'!G6</f>
        <v>50</v>
      </c>
      <c r="H6">
        <f t="shared" si="1"/>
        <v>300</v>
      </c>
      <c r="J6" s="113">
        <f t="shared" si="2"/>
        <v>43139</v>
      </c>
      <c r="K6">
        <f t="shared" si="4"/>
        <v>200</v>
      </c>
      <c r="L6">
        <f t="shared" si="5"/>
        <v>150</v>
      </c>
      <c r="M6">
        <f t="shared" si="6"/>
        <v>150</v>
      </c>
      <c r="N6">
        <f t="shared" si="7"/>
        <v>150</v>
      </c>
      <c r="O6">
        <f t="shared" si="8"/>
        <v>150</v>
      </c>
      <c r="P6">
        <f t="shared" si="9"/>
        <v>150</v>
      </c>
      <c r="Q6">
        <f>SUM($H$3:H6)</f>
        <v>950</v>
      </c>
    </row>
    <row r="7" spans="1:17" x14ac:dyDescent="0.25">
      <c r="A7" s="110">
        <f>IF('Burn Report'!A5 = "","",'Burn Report'!A5)</f>
        <v>43144</v>
      </c>
      <c r="B7" s="3">
        <f>IF('Burn Report'!D5=1,100*'Burn Report'!$C5,0)</f>
        <v>50</v>
      </c>
      <c r="C7" s="3">
        <f>IF('Burn Report'!E5=1,100*'Burn Report'!$C5,0)</f>
        <v>0</v>
      </c>
      <c r="D7" s="3">
        <f>IF('Burn Report'!F5=1,100*'Burn Report'!$C5,0)</f>
        <v>0</v>
      </c>
      <c r="E7" s="3">
        <f>IF('Burn Report'!G5=1,100*'Burn Report'!$C5,0)</f>
        <v>0</v>
      </c>
      <c r="F7" s="3">
        <f>IF('Burn Report'!H5=1,100*'Burn Report'!$C5,0)</f>
        <v>0</v>
      </c>
      <c r="G7" s="3">
        <f>IF('Burn Report'!I5=1,100*'Burn Report'!$C5,0)</f>
        <v>0</v>
      </c>
      <c r="H7">
        <f t="shared" si="1"/>
        <v>50</v>
      </c>
      <c r="J7" s="113">
        <f t="shared" si="2"/>
        <v>43144</v>
      </c>
      <c r="K7">
        <f t="shared" si="4"/>
        <v>250</v>
      </c>
      <c r="L7">
        <f t="shared" si="5"/>
        <v>150</v>
      </c>
      <c r="M7">
        <f t="shared" si="6"/>
        <v>150</v>
      </c>
      <c r="N7">
        <f t="shared" si="7"/>
        <v>150</v>
      </c>
      <c r="O7">
        <f t="shared" si="8"/>
        <v>150</v>
      </c>
      <c r="P7">
        <f t="shared" si="9"/>
        <v>150</v>
      </c>
      <c r="Q7">
        <f>SUM($H$3:H7)</f>
        <v>1000</v>
      </c>
    </row>
    <row r="8" spans="1:17" x14ac:dyDescent="0.25">
      <c r="A8" s="113">
        <f>'Meeting Metrics'!A7</f>
        <v>43144</v>
      </c>
      <c r="B8" s="115">
        <f>'Meeting Metrics'!B7</f>
        <v>75</v>
      </c>
      <c r="C8" s="115">
        <f>'Meeting Metrics'!C7</f>
        <v>0</v>
      </c>
      <c r="D8" s="115">
        <f>'Meeting Metrics'!D7</f>
        <v>75</v>
      </c>
      <c r="E8" s="115">
        <f>'Meeting Metrics'!E7</f>
        <v>75</v>
      </c>
      <c r="F8" s="115">
        <f>'Meeting Metrics'!F7</f>
        <v>75</v>
      </c>
      <c r="G8" s="115">
        <f>'Meeting Metrics'!G7</f>
        <v>75</v>
      </c>
      <c r="H8">
        <f t="shared" si="1"/>
        <v>375</v>
      </c>
      <c r="J8" s="113">
        <f t="shared" si="2"/>
        <v>43144</v>
      </c>
      <c r="K8">
        <f t="shared" si="4"/>
        <v>325</v>
      </c>
      <c r="L8">
        <f t="shared" si="5"/>
        <v>150</v>
      </c>
      <c r="M8">
        <f t="shared" si="6"/>
        <v>225</v>
      </c>
      <c r="N8">
        <f t="shared" si="7"/>
        <v>225</v>
      </c>
      <c r="O8">
        <f t="shared" si="8"/>
        <v>225</v>
      </c>
      <c r="P8">
        <f t="shared" si="9"/>
        <v>225</v>
      </c>
      <c r="Q8">
        <f>SUM($H$3:H8)</f>
        <v>1375</v>
      </c>
    </row>
    <row r="9" spans="1:17" x14ac:dyDescent="0.25">
      <c r="A9" s="113">
        <f>'Meeting Metrics'!A8</f>
        <v>43151</v>
      </c>
      <c r="B9" s="115">
        <f>'Meeting Metrics'!B8</f>
        <v>100</v>
      </c>
      <c r="C9" s="115">
        <f>'Meeting Metrics'!C8</f>
        <v>100</v>
      </c>
      <c r="D9" s="115">
        <f>'Meeting Metrics'!D8</f>
        <v>100</v>
      </c>
      <c r="E9" s="115">
        <f>'Meeting Metrics'!E8</f>
        <v>100</v>
      </c>
      <c r="F9" s="115">
        <f>'Meeting Metrics'!F8</f>
        <v>100</v>
      </c>
      <c r="G9" s="115">
        <f>'Meeting Metrics'!G8</f>
        <v>100</v>
      </c>
      <c r="H9">
        <f t="shared" si="1"/>
        <v>600</v>
      </c>
      <c r="J9" s="113">
        <f t="shared" si="2"/>
        <v>43151</v>
      </c>
      <c r="K9">
        <f t="shared" si="4"/>
        <v>425</v>
      </c>
      <c r="L9">
        <f t="shared" si="5"/>
        <v>250</v>
      </c>
      <c r="M9">
        <f t="shared" si="6"/>
        <v>325</v>
      </c>
      <c r="N9">
        <f t="shared" si="7"/>
        <v>325</v>
      </c>
      <c r="O9">
        <f t="shared" si="8"/>
        <v>325</v>
      </c>
      <c r="P9">
        <f t="shared" si="9"/>
        <v>325</v>
      </c>
      <c r="Q9">
        <f>SUM($H$3:H9)</f>
        <v>1975</v>
      </c>
    </row>
    <row r="10" spans="1:17" x14ac:dyDescent="0.25">
      <c r="A10" s="110">
        <f>IF('Burn Report'!A6 = "","",'Burn Report'!A6)</f>
        <v>43153</v>
      </c>
      <c r="B10" s="3">
        <f>IF('Burn Report'!D6=1,100*'Burn Report'!$C6,0)</f>
        <v>0</v>
      </c>
      <c r="C10" s="3">
        <f>IF('Burn Report'!E6=1,100*'Burn Report'!$C6,0)</f>
        <v>200</v>
      </c>
      <c r="D10" s="3">
        <f>IF('Burn Report'!F6=1,100*'Burn Report'!$C6,0)</f>
        <v>200</v>
      </c>
      <c r="E10" s="3">
        <f>IF('Burn Report'!G6=1,100*'Burn Report'!$C6,0)</f>
        <v>200</v>
      </c>
      <c r="F10" s="3">
        <f>IF('Burn Report'!H6=1,100*'Burn Report'!$C6,0)</f>
        <v>0</v>
      </c>
      <c r="G10" s="3">
        <f>IF('Burn Report'!I6=1,100*'Burn Report'!$C6,0)</f>
        <v>0</v>
      </c>
      <c r="H10">
        <f t="shared" si="1"/>
        <v>600</v>
      </c>
      <c r="J10" s="113">
        <f t="shared" si="2"/>
        <v>43153</v>
      </c>
      <c r="K10">
        <f t="shared" si="4"/>
        <v>425</v>
      </c>
      <c r="L10">
        <f t="shared" si="5"/>
        <v>450</v>
      </c>
      <c r="M10">
        <f t="shared" si="6"/>
        <v>525</v>
      </c>
      <c r="N10">
        <f t="shared" si="7"/>
        <v>525</v>
      </c>
      <c r="O10">
        <f t="shared" si="8"/>
        <v>325</v>
      </c>
      <c r="P10">
        <f t="shared" si="9"/>
        <v>325</v>
      </c>
      <c r="Q10">
        <f>SUM($H$3:H10)</f>
        <v>2575</v>
      </c>
    </row>
    <row r="11" spans="1:17" x14ac:dyDescent="0.25">
      <c r="A11" s="110">
        <f>IF('Burn Report'!A7 = "","",'Burn Report'!A7)</f>
        <v>43153</v>
      </c>
      <c r="B11" s="3">
        <f>IF('Burn Report'!D7=1,100*'Burn Report'!$C7,0)</f>
        <v>0</v>
      </c>
      <c r="C11" s="3">
        <f>IF('Burn Report'!E7=1,100*'Burn Report'!$C7,0)</f>
        <v>100</v>
      </c>
      <c r="D11" s="3">
        <f>IF('Burn Report'!F7=1,100*'Burn Report'!$C7,0)</f>
        <v>0</v>
      </c>
      <c r="E11" s="3">
        <f>IF('Burn Report'!G7=1,100*'Burn Report'!$C7,0)</f>
        <v>0</v>
      </c>
      <c r="F11" s="3">
        <f>IF('Burn Report'!H7=1,100*'Burn Report'!$C7,0)</f>
        <v>0</v>
      </c>
      <c r="G11" s="3">
        <f>IF('Burn Report'!I7=1,100*'Burn Report'!$C7,0)</f>
        <v>0</v>
      </c>
      <c r="H11">
        <f t="shared" si="1"/>
        <v>100</v>
      </c>
      <c r="J11" s="113">
        <f t="shared" si="2"/>
        <v>43153</v>
      </c>
      <c r="K11">
        <f t="shared" si="4"/>
        <v>425</v>
      </c>
      <c r="L11">
        <f t="shared" si="5"/>
        <v>550</v>
      </c>
      <c r="M11">
        <f t="shared" si="6"/>
        <v>525</v>
      </c>
      <c r="N11">
        <f t="shared" si="7"/>
        <v>525</v>
      </c>
      <c r="O11">
        <f t="shared" si="8"/>
        <v>325</v>
      </c>
      <c r="P11">
        <f t="shared" si="9"/>
        <v>325</v>
      </c>
      <c r="Q11">
        <f>SUM($H$3:H11)</f>
        <v>2675</v>
      </c>
    </row>
    <row r="12" spans="1:17" x14ac:dyDescent="0.25">
      <c r="A12" s="110">
        <f>IF('Burn Report'!A8 = "","",'Burn Report'!A8)</f>
        <v>43153</v>
      </c>
      <c r="B12" s="3">
        <f>IF('Burn Report'!D8=1,100*'Burn Report'!$C8,0)</f>
        <v>0</v>
      </c>
      <c r="C12" s="3">
        <f>IF('Burn Report'!E8=1,100*'Burn Report'!$C8,0)</f>
        <v>0</v>
      </c>
      <c r="D12" s="3">
        <f>IF('Burn Report'!F8=1,100*'Burn Report'!$C8,0)</f>
        <v>0</v>
      </c>
      <c r="E12" s="3">
        <f>IF('Burn Report'!G8=1,100*'Burn Report'!$C8,0)</f>
        <v>100</v>
      </c>
      <c r="F12" s="3">
        <f>IF('Burn Report'!H8=1,100*'Burn Report'!$C8,0)</f>
        <v>0</v>
      </c>
      <c r="G12" s="3">
        <f>IF('Burn Report'!I8=1,100*'Burn Report'!$C8,0)</f>
        <v>100</v>
      </c>
      <c r="H12">
        <f t="shared" si="1"/>
        <v>200</v>
      </c>
      <c r="J12" s="113">
        <f t="shared" si="2"/>
        <v>43153</v>
      </c>
      <c r="K12">
        <f t="shared" si="4"/>
        <v>425</v>
      </c>
      <c r="L12">
        <f t="shared" si="5"/>
        <v>550</v>
      </c>
      <c r="M12">
        <f t="shared" si="6"/>
        <v>525</v>
      </c>
      <c r="N12">
        <f t="shared" si="7"/>
        <v>625</v>
      </c>
      <c r="O12">
        <f t="shared" si="8"/>
        <v>325</v>
      </c>
      <c r="P12">
        <f t="shared" si="9"/>
        <v>425</v>
      </c>
      <c r="Q12">
        <f>SUM($H$3:H12)</f>
        <v>2875</v>
      </c>
    </row>
    <row r="13" spans="1:17" x14ac:dyDescent="0.25">
      <c r="A13" s="110">
        <f>IF('Burn Report'!A9 = "","",'Burn Report'!A9)</f>
        <v>43153</v>
      </c>
      <c r="B13" s="3">
        <f>IF('Burn Report'!D9=1,100*'Burn Report'!$C9,0)</f>
        <v>0</v>
      </c>
      <c r="C13" s="3">
        <f>IF('Burn Report'!E9=1,100*'Burn Report'!$C9,0)</f>
        <v>200</v>
      </c>
      <c r="D13" s="3">
        <f>IF('Burn Report'!F9=1,100*'Burn Report'!$C9,0)</f>
        <v>0</v>
      </c>
      <c r="E13" s="3">
        <f>IF('Burn Report'!G9=1,100*'Burn Report'!$C9,0)</f>
        <v>0</v>
      </c>
      <c r="F13" s="3">
        <f>IF('Burn Report'!H9=1,100*'Burn Report'!$C9,0)</f>
        <v>0</v>
      </c>
      <c r="G13" s="3">
        <f>IF('Burn Report'!I9=1,100*'Burn Report'!$C9,0)</f>
        <v>0</v>
      </c>
      <c r="H13">
        <f t="shared" si="1"/>
        <v>200</v>
      </c>
      <c r="J13" s="113">
        <f t="shared" si="2"/>
        <v>43153</v>
      </c>
      <c r="K13">
        <f t="shared" si="4"/>
        <v>425</v>
      </c>
      <c r="L13">
        <f t="shared" si="5"/>
        <v>750</v>
      </c>
      <c r="M13">
        <f t="shared" si="6"/>
        <v>525</v>
      </c>
      <c r="N13">
        <f t="shared" si="7"/>
        <v>625</v>
      </c>
      <c r="O13">
        <f t="shared" si="8"/>
        <v>325</v>
      </c>
      <c r="P13">
        <f t="shared" si="9"/>
        <v>425</v>
      </c>
      <c r="Q13">
        <f>SUM($H$3:H13)</f>
        <v>3075</v>
      </c>
    </row>
    <row r="14" spans="1:17" x14ac:dyDescent="0.25">
      <c r="A14" s="113">
        <f>'Meeting Metrics'!A9</f>
        <v>43153</v>
      </c>
      <c r="B14" s="115">
        <f>'Meeting Metrics'!B9</f>
        <v>0</v>
      </c>
      <c r="C14" s="115">
        <f>'Meeting Metrics'!C9</f>
        <v>100</v>
      </c>
      <c r="D14" s="115">
        <f>'Meeting Metrics'!D9</f>
        <v>100</v>
      </c>
      <c r="E14" s="115">
        <f>'Meeting Metrics'!E9</f>
        <v>100</v>
      </c>
      <c r="F14" s="115">
        <f>'Meeting Metrics'!F9</f>
        <v>100</v>
      </c>
      <c r="G14" s="115">
        <f>'Meeting Metrics'!G9</f>
        <v>100</v>
      </c>
      <c r="H14">
        <f t="shared" si="1"/>
        <v>500</v>
      </c>
      <c r="J14" s="113">
        <f t="shared" si="2"/>
        <v>43153</v>
      </c>
      <c r="K14">
        <f t="shared" si="4"/>
        <v>425</v>
      </c>
      <c r="L14">
        <f t="shared" si="5"/>
        <v>850</v>
      </c>
      <c r="M14">
        <f t="shared" si="6"/>
        <v>625</v>
      </c>
      <c r="N14">
        <f t="shared" si="7"/>
        <v>725</v>
      </c>
      <c r="O14">
        <f t="shared" si="8"/>
        <v>425</v>
      </c>
      <c r="P14">
        <f t="shared" si="9"/>
        <v>525</v>
      </c>
      <c r="Q14">
        <f>SUM($H$3:H14)</f>
        <v>3575</v>
      </c>
    </row>
    <row r="15" spans="1:17" x14ac:dyDescent="0.25">
      <c r="A15" s="110">
        <f>IF('Burn Report'!A10 = "","",'Burn Report'!A10)</f>
        <v>43155</v>
      </c>
      <c r="B15" s="3">
        <f>IF('Burn Report'!D10=1,100*'Burn Report'!$C10,0)</f>
        <v>0</v>
      </c>
      <c r="C15" s="3">
        <f>IF('Burn Report'!E10=1,100*'Burn Report'!$C10,0)</f>
        <v>0</v>
      </c>
      <c r="D15" s="3">
        <f>IF('Burn Report'!F10=1,100*'Burn Report'!$C10,0)</f>
        <v>0</v>
      </c>
      <c r="E15" s="3">
        <f>IF('Burn Report'!G10=1,100*'Burn Report'!$C10,0)</f>
        <v>0</v>
      </c>
      <c r="F15" s="3">
        <f>IF('Burn Report'!H10=1,100*'Burn Report'!$C10,0)</f>
        <v>100</v>
      </c>
      <c r="G15" s="3">
        <f>IF('Burn Report'!I10=1,100*'Burn Report'!$C10,0)</f>
        <v>0</v>
      </c>
      <c r="H15">
        <f t="shared" si="1"/>
        <v>100</v>
      </c>
      <c r="J15" s="113">
        <f t="shared" si="2"/>
        <v>43155</v>
      </c>
      <c r="K15">
        <f t="shared" si="4"/>
        <v>425</v>
      </c>
      <c r="L15">
        <f t="shared" si="5"/>
        <v>850</v>
      </c>
      <c r="M15">
        <f t="shared" si="6"/>
        <v>625</v>
      </c>
      <c r="N15">
        <f t="shared" si="7"/>
        <v>725</v>
      </c>
      <c r="O15">
        <f t="shared" si="8"/>
        <v>525</v>
      </c>
      <c r="P15">
        <f t="shared" si="9"/>
        <v>525</v>
      </c>
      <c r="Q15">
        <f>SUM($H$3:H15)</f>
        <v>3675</v>
      </c>
    </row>
    <row r="16" spans="1:17" x14ac:dyDescent="0.25">
      <c r="A16" s="110">
        <f>IF('Burn Report'!A11 = "","",'Burn Report'!A11)</f>
        <v>43157</v>
      </c>
      <c r="B16" s="3">
        <f>IF('Burn Report'!D11=1,100*'Burn Report'!$C11,0)</f>
        <v>0</v>
      </c>
      <c r="C16" s="3">
        <f>IF('Burn Report'!E11=1,100*'Burn Report'!$C11,0)</f>
        <v>0</v>
      </c>
      <c r="D16" s="3">
        <f>IF('Burn Report'!F11=1,100*'Burn Report'!$C11,0)</f>
        <v>0</v>
      </c>
      <c r="E16" s="3">
        <f>IF('Burn Report'!G11=1,100*'Burn Report'!$C11,0)</f>
        <v>100</v>
      </c>
      <c r="F16" s="3">
        <f>IF('Burn Report'!H11=1,100*'Burn Report'!$C11,0)</f>
        <v>0</v>
      </c>
      <c r="G16" s="3">
        <f>IF('Burn Report'!I11=1,100*'Burn Report'!$C11,0)</f>
        <v>0</v>
      </c>
      <c r="H16">
        <f t="shared" si="1"/>
        <v>100</v>
      </c>
      <c r="J16" s="113">
        <f t="shared" si="2"/>
        <v>43157</v>
      </c>
      <c r="K16">
        <f t="shared" si="4"/>
        <v>425</v>
      </c>
      <c r="L16">
        <f t="shared" si="5"/>
        <v>850</v>
      </c>
      <c r="M16">
        <f t="shared" si="6"/>
        <v>625</v>
      </c>
      <c r="N16">
        <f t="shared" si="7"/>
        <v>825</v>
      </c>
      <c r="O16">
        <f t="shared" si="8"/>
        <v>525</v>
      </c>
      <c r="P16">
        <f t="shared" si="9"/>
        <v>525</v>
      </c>
      <c r="Q16">
        <f>SUM($H$3:H16)</f>
        <v>3775</v>
      </c>
    </row>
    <row r="17" spans="1:17" x14ac:dyDescent="0.25">
      <c r="A17" s="110">
        <f>IF('Burn Report'!A12 = "","",'Burn Report'!A12)</f>
        <v>43157</v>
      </c>
      <c r="B17" s="3">
        <f>IF('Burn Report'!D12=1,100*'Burn Report'!$C12,0)</f>
        <v>0</v>
      </c>
      <c r="C17" s="3">
        <f>IF('Burn Report'!E12=1,100*'Burn Report'!$C12,0)</f>
        <v>100</v>
      </c>
      <c r="D17" s="3">
        <f>IF('Burn Report'!F12=1,100*'Burn Report'!$C12,0)</f>
        <v>0</v>
      </c>
      <c r="E17" s="3">
        <f>IF('Burn Report'!G12=1,100*'Burn Report'!$C12,0)</f>
        <v>0</v>
      </c>
      <c r="F17" s="3">
        <f>IF('Burn Report'!H12=1,100*'Burn Report'!$C12,0)</f>
        <v>0</v>
      </c>
      <c r="G17" s="3">
        <f>IF('Burn Report'!I12=1,100*'Burn Report'!$C12,0)</f>
        <v>0</v>
      </c>
      <c r="H17">
        <f t="shared" si="1"/>
        <v>100</v>
      </c>
      <c r="J17" s="113">
        <f t="shared" si="2"/>
        <v>43157</v>
      </c>
      <c r="K17">
        <f t="shared" si="4"/>
        <v>425</v>
      </c>
      <c r="L17">
        <f t="shared" si="5"/>
        <v>950</v>
      </c>
      <c r="M17">
        <f t="shared" si="6"/>
        <v>625</v>
      </c>
      <c r="N17">
        <f t="shared" si="7"/>
        <v>825</v>
      </c>
      <c r="O17">
        <f t="shared" si="8"/>
        <v>525</v>
      </c>
      <c r="P17">
        <f t="shared" si="9"/>
        <v>525</v>
      </c>
      <c r="Q17">
        <f>SUM($H$3:H17)</f>
        <v>3875</v>
      </c>
    </row>
    <row r="18" spans="1:17" x14ac:dyDescent="0.25">
      <c r="A18" s="110">
        <f>IF('Burn Report'!A13 = "","",'Burn Report'!A13)</f>
        <v>43158</v>
      </c>
      <c r="B18" s="3">
        <f>IF('Burn Report'!D13=1,100*'Burn Report'!$C13,0)</f>
        <v>0</v>
      </c>
      <c r="C18" s="3">
        <f>IF('Burn Report'!E13=1,100*'Burn Report'!$C13,0)</f>
        <v>50</v>
      </c>
      <c r="D18" s="3">
        <f>IF('Burn Report'!F13=1,100*'Burn Report'!$C13,0)</f>
        <v>0</v>
      </c>
      <c r="E18" s="3">
        <f>IF('Burn Report'!G13=1,100*'Burn Report'!$C13,0)</f>
        <v>0</v>
      </c>
      <c r="F18" s="3">
        <f>IF('Burn Report'!H13=1,100*'Burn Report'!$C13,0)</f>
        <v>50</v>
      </c>
      <c r="G18" s="3">
        <f>IF('Burn Report'!I13=1,100*'Burn Report'!$C13,0)</f>
        <v>0</v>
      </c>
      <c r="H18">
        <f t="shared" si="1"/>
        <v>100</v>
      </c>
      <c r="J18" s="113">
        <f t="shared" si="2"/>
        <v>43158</v>
      </c>
      <c r="K18">
        <f t="shared" si="4"/>
        <v>425</v>
      </c>
      <c r="L18">
        <f t="shared" si="5"/>
        <v>1000</v>
      </c>
      <c r="M18">
        <f t="shared" si="6"/>
        <v>625</v>
      </c>
      <c r="N18">
        <f t="shared" si="7"/>
        <v>825</v>
      </c>
      <c r="O18">
        <f t="shared" si="8"/>
        <v>575</v>
      </c>
      <c r="P18">
        <f t="shared" si="9"/>
        <v>525</v>
      </c>
      <c r="Q18">
        <f>SUM($H$3:H18)</f>
        <v>3975</v>
      </c>
    </row>
    <row r="19" spans="1:17" x14ac:dyDescent="0.25">
      <c r="A19" s="110">
        <f>IF('Burn Report'!A14 = "","",'Burn Report'!A14)</f>
        <v>43158</v>
      </c>
      <c r="B19" s="3">
        <f>IF('Burn Report'!D14=1,100*'Burn Report'!$C14,0)</f>
        <v>0</v>
      </c>
      <c r="C19" s="3">
        <f>IF('Burn Report'!E14=1,100*'Burn Report'!$C14,0)</f>
        <v>200</v>
      </c>
      <c r="D19" s="3">
        <f>IF('Burn Report'!F14=1,100*'Burn Report'!$C14,0)</f>
        <v>0</v>
      </c>
      <c r="E19" s="3">
        <f>IF('Burn Report'!G14=1,100*'Burn Report'!$C14,0)</f>
        <v>0</v>
      </c>
      <c r="F19" s="3">
        <f>IF('Burn Report'!H14=1,100*'Burn Report'!$C14,0)</f>
        <v>0</v>
      </c>
      <c r="G19" s="3">
        <f>IF('Burn Report'!I14=1,100*'Burn Report'!$C14,0)</f>
        <v>0</v>
      </c>
      <c r="H19">
        <f t="shared" si="1"/>
        <v>200</v>
      </c>
      <c r="J19" s="113">
        <f t="shared" si="2"/>
        <v>43158</v>
      </c>
      <c r="K19">
        <f t="shared" si="4"/>
        <v>425</v>
      </c>
      <c r="L19">
        <f t="shared" si="5"/>
        <v>1200</v>
      </c>
      <c r="M19">
        <f t="shared" si="6"/>
        <v>625</v>
      </c>
      <c r="N19">
        <f t="shared" si="7"/>
        <v>825</v>
      </c>
      <c r="O19">
        <f t="shared" si="8"/>
        <v>575</v>
      </c>
      <c r="P19">
        <f t="shared" si="9"/>
        <v>525</v>
      </c>
      <c r="Q19">
        <f>SUM($H$3:H19)</f>
        <v>4175</v>
      </c>
    </row>
    <row r="20" spans="1:17" x14ac:dyDescent="0.25">
      <c r="A20" s="113">
        <f>'Meeting Metrics'!A10</f>
        <v>43158</v>
      </c>
      <c r="B20" s="115">
        <f>'Meeting Metrics'!B10</f>
        <v>150</v>
      </c>
      <c r="C20" s="115">
        <f>'Meeting Metrics'!C10</f>
        <v>150</v>
      </c>
      <c r="D20" s="115">
        <f>'Meeting Metrics'!D10</f>
        <v>150</v>
      </c>
      <c r="E20" s="115">
        <f>'Meeting Metrics'!E10</f>
        <v>150</v>
      </c>
      <c r="F20" s="115">
        <f>'Meeting Metrics'!F10</f>
        <v>150</v>
      </c>
      <c r="G20" s="115">
        <f>'Meeting Metrics'!G10</f>
        <v>150</v>
      </c>
      <c r="H20">
        <f t="shared" si="1"/>
        <v>900</v>
      </c>
      <c r="J20" s="113">
        <f t="shared" si="2"/>
        <v>43158</v>
      </c>
      <c r="K20">
        <f>IF(B20&lt;&gt;0,B20+K19,K19)</f>
        <v>575</v>
      </c>
      <c r="L20">
        <f t="shared" si="5"/>
        <v>1350</v>
      </c>
      <c r="M20">
        <f t="shared" si="6"/>
        <v>775</v>
      </c>
      <c r="N20">
        <f t="shared" si="7"/>
        <v>975</v>
      </c>
      <c r="O20">
        <f t="shared" si="8"/>
        <v>725</v>
      </c>
      <c r="P20">
        <f t="shared" si="9"/>
        <v>675</v>
      </c>
      <c r="Q20">
        <f>SUM($H$3:H20)</f>
        <v>5075</v>
      </c>
    </row>
    <row r="21" spans="1:17" x14ac:dyDescent="0.25">
      <c r="A21" s="110">
        <f>IF('Burn Report'!A15 = "","",'Burn Report'!A15)</f>
        <v>43159</v>
      </c>
      <c r="B21" s="3">
        <f>IF('Burn Report'!D15=1,100*'Burn Report'!$C15,0)</f>
        <v>0</v>
      </c>
      <c r="C21" s="3">
        <f>IF('Burn Report'!E15=1,100*'Burn Report'!$C15,0)</f>
        <v>0</v>
      </c>
      <c r="D21" s="3">
        <f>IF('Burn Report'!F15=1,100*'Burn Report'!$C15,0)</f>
        <v>50</v>
      </c>
      <c r="E21" s="3">
        <f>IF('Burn Report'!G15=1,100*'Burn Report'!$C15,0)</f>
        <v>0</v>
      </c>
      <c r="F21" s="3">
        <f>IF('Burn Report'!H15=1,100*'Burn Report'!$C15,0)</f>
        <v>0</v>
      </c>
      <c r="G21" s="3">
        <f>IF('Burn Report'!I15=1,100*'Burn Report'!$C15,0)</f>
        <v>0</v>
      </c>
      <c r="H21">
        <f t="shared" si="1"/>
        <v>50</v>
      </c>
      <c r="J21" s="113">
        <f t="shared" si="2"/>
        <v>43159</v>
      </c>
      <c r="K21">
        <f t="shared" si="4"/>
        <v>575</v>
      </c>
      <c r="L21">
        <f t="shared" si="5"/>
        <v>1350</v>
      </c>
      <c r="M21">
        <f t="shared" si="6"/>
        <v>825</v>
      </c>
      <c r="N21">
        <f t="shared" si="7"/>
        <v>975</v>
      </c>
      <c r="O21">
        <f t="shared" si="8"/>
        <v>725</v>
      </c>
      <c r="P21">
        <f t="shared" si="9"/>
        <v>675</v>
      </c>
      <c r="Q21">
        <f>SUM($H$3:H21)</f>
        <v>5125</v>
      </c>
    </row>
    <row r="22" spans="1:17" x14ac:dyDescent="0.25">
      <c r="A22" s="110">
        <f>IF('Burn Report'!A16 = "","",'Burn Report'!A16)</f>
        <v>43159</v>
      </c>
      <c r="B22" s="3">
        <f>IF('Burn Report'!D16=1,100*'Burn Report'!$C16,0)</f>
        <v>0</v>
      </c>
      <c r="C22" s="3">
        <f>IF('Burn Report'!E16=1,100*'Burn Report'!$C16,0)</f>
        <v>0</v>
      </c>
      <c r="D22" s="3">
        <f>IF('Burn Report'!F16=1,100*'Burn Report'!$C16,0)</f>
        <v>0</v>
      </c>
      <c r="E22" s="3">
        <f>IF('Burn Report'!G16=1,100*'Burn Report'!$C16,0)</f>
        <v>50</v>
      </c>
      <c r="F22" s="3">
        <f>IF('Burn Report'!H16=1,100*'Burn Report'!$C16,0)</f>
        <v>0</v>
      </c>
      <c r="G22" s="3">
        <f>IF('Burn Report'!I16=1,100*'Burn Report'!$C16,0)</f>
        <v>0</v>
      </c>
      <c r="H22">
        <f t="shared" si="1"/>
        <v>50</v>
      </c>
      <c r="J22" s="113">
        <f t="shared" si="2"/>
        <v>43159</v>
      </c>
      <c r="K22">
        <f>IF(B22&lt;&gt;0,B22+K21,K21)</f>
        <v>575</v>
      </c>
      <c r="L22">
        <f t="shared" si="5"/>
        <v>1350</v>
      </c>
      <c r="M22">
        <f t="shared" si="6"/>
        <v>825</v>
      </c>
      <c r="N22">
        <f t="shared" si="7"/>
        <v>1025</v>
      </c>
      <c r="O22">
        <f t="shared" si="8"/>
        <v>725</v>
      </c>
      <c r="P22">
        <f t="shared" si="9"/>
        <v>675</v>
      </c>
      <c r="Q22">
        <f>SUM($H$3:H22)</f>
        <v>5175</v>
      </c>
    </row>
    <row r="23" spans="1:17" x14ac:dyDescent="0.25">
      <c r="A23" s="110">
        <f>IF('Burn Report'!A17 = "","",'Burn Report'!A17)</f>
        <v>43159</v>
      </c>
      <c r="B23" s="3">
        <f>IF('Burn Report'!D17=1,100*'Burn Report'!$C17,0)</f>
        <v>0</v>
      </c>
      <c r="C23" s="3">
        <f>IF('Burn Report'!E17=1,100*'Burn Report'!$C17,0)</f>
        <v>0</v>
      </c>
      <c r="D23" s="3">
        <f>IF('Burn Report'!F17=1,100*'Burn Report'!$C17,0)</f>
        <v>0</v>
      </c>
      <c r="E23" s="3">
        <f>IF('Burn Report'!G17=1,100*'Burn Report'!$C17,0)</f>
        <v>0</v>
      </c>
      <c r="F23" s="3">
        <f>IF('Burn Report'!H17=1,100*'Burn Report'!$C17,0)</f>
        <v>0</v>
      </c>
      <c r="G23" s="3">
        <f>IF('Burn Report'!I17=1,100*'Burn Report'!$C17,0)</f>
        <v>50</v>
      </c>
      <c r="H23">
        <f t="shared" si="1"/>
        <v>50</v>
      </c>
      <c r="J23" s="113">
        <f t="shared" si="2"/>
        <v>43159</v>
      </c>
      <c r="K23">
        <f t="shared" si="4"/>
        <v>575</v>
      </c>
      <c r="L23">
        <f t="shared" si="5"/>
        <v>1350</v>
      </c>
      <c r="M23">
        <f t="shared" si="6"/>
        <v>825</v>
      </c>
      <c r="N23">
        <f t="shared" si="7"/>
        <v>1025</v>
      </c>
      <c r="O23">
        <f t="shared" si="8"/>
        <v>725</v>
      </c>
      <c r="P23">
        <f t="shared" si="9"/>
        <v>725</v>
      </c>
      <c r="Q23">
        <f>SUM($H$3:H23)</f>
        <v>5225</v>
      </c>
    </row>
    <row r="24" spans="1:17" x14ac:dyDescent="0.25">
      <c r="A24" s="110">
        <f>IF('Burn Report'!A18 = "","",'Burn Report'!A18)</f>
        <v>43160</v>
      </c>
      <c r="B24" s="3">
        <f>IF('Burn Report'!D18=1,100*'Burn Report'!$C18,0)</f>
        <v>150</v>
      </c>
      <c r="C24" s="3">
        <f>IF('Burn Report'!E18=1,100*'Burn Report'!$C18,0)</f>
        <v>0</v>
      </c>
      <c r="D24" s="3">
        <f>IF('Burn Report'!F18=1,100*'Burn Report'!$C18,0)</f>
        <v>0</v>
      </c>
      <c r="E24" s="3">
        <f>IF('Burn Report'!G18=1,100*'Burn Report'!$C18,0)</f>
        <v>0</v>
      </c>
      <c r="F24" s="3">
        <f>IF('Burn Report'!H18=1,100*'Burn Report'!$C18,0)</f>
        <v>0</v>
      </c>
      <c r="G24" s="3">
        <f>IF('Burn Report'!I18=1,100*'Burn Report'!$C18,0)</f>
        <v>0</v>
      </c>
      <c r="H24">
        <f t="shared" si="1"/>
        <v>150</v>
      </c>
      <c r="J24" s="113">
        <f t="shared" si="2"/>
        <v>43160</v>
      </c>
      <c r="K24">
        <f t="shared" si="4"/>
        <v>725</v>
      </c>
      <c r="L24">
        <f t="shared" si="5"/>
        <v>1350</v>
      </c>
      <c r="M24">
        <f t="shared" si="6"/>
        <v>825</v>
      </c>
      <c r="N24">
        <f t="shared" si="7"/>
        <v>1025</v>
      </c>
      <c r="O24">
        <f t="shared" si="8"/>
        <v>725</v>
      </c>
      <c r="P24">
        <f t="shared" si="9"/>
        <v>725</v>
      </c>
      <c r="Q24">
        <f>SUM($H$3:H24)</f>
        <v>5375</v>
      </c>
    </row>
    <row r="25" spans="1:17" x14ac:dyDescent="0.25">
      <c r="A25" s="110">
        <f>IF('Burn Report'!A19 = "","",'Burn Report'!A19)</f>
        <v>43160</v>
      </c>
      <c r="B25" s="3">
        <f>IF('Burn Report'!D19=1,100*'Burn Report'!$C19,0)</f>
        <v>0</v>
      </c>
      <c r="C25" s="3">
        <f>IF('Burn Report'!E19=1,100*'Burn Report'!$C19,0)</f>
        <v>0</v>
      </c>
      <c r="D25" s="3">
        <f>IF('Burn Report'!F19=1,100*'Burn Report'!$C19,0)</f>
        <v>0</v>
      </c>
      <c r="E25" s="3">
        <f>IF('Burn Report'!G19=1,100*'Burn Report'!$C19,0)</f>
        <v>0</v>
      </c>
      <c r="F25" s="3">
        <f>IF('Burn Report'!H19=1,100*'Burn Report'!$C19,0)</f>
        <v>0</v>
      </c>
      <c r="G25" s="3">
        <f>IF('Burn Report'!I19=1,100*'Burn Report'!$C19,0)</f>
        <v>100</v>
      </c>
      <c r="H25">
        <f t="shared" si="1"/>
        <v>100</v>
      </c>
      <c r="J25" s="113">
        <f t="shared" si="2"/>
        <v>43160</v>
      </c>
      <c r="K25">
        <f t="shared" si="4"/>
        <v>725</v>
      </c>
      <c r="L25">
        <f t="shared" si="5"/>
        <v>1350</v>
      </c>
      <c r="M25">
        <f t="shared" si="6"/>
        <v>825</v>
      </c>
      <c r="N25">
        <f t="shared" si="7"/>
        <v>1025</v>
      </c>
      <c r="O25">
        <f t="shared" si="8"/>
        <v>725</v>
      </c>
      <c r="P25">
        <f t="shared" si="9"/>
        <v>825</v>
      </c>
      <c r="Q25">
        <f>SUM($H$3:H25)</f>
        <v>5475</v>
      </c>
    </row>
    <row r="26" spans="1:17" x14ac:dyDescent="0.25">
      <c r="A26" s="113">
        <f>'Meeting Metrics'!A11</f>
        <v>43160</v>
      </c>
      <c r="B26" s="115">
        <f>'Meeting Metrics'!B11</f>
        <v>200</v>
      </c>
      <c r="C26" s="115">
        <f>'Meeting Metrics'!C11</f>
        <v>200</v>
      </c>
      <c r="D26" s="115">
        <f>'Meeting Metrics'!D11</f>
        <v>200</v>
      </c>
      <c r="E26" s="115">
        <f>'Meeting Metrics'!E11</f>
        <v>200</v>
      </c>
      <c r="F26" s="115">
        <f>'Meeting Metrics'!F11</f>
        <v>200</v>
      </c>
      <c r="G26" s="115">
        <f>'Meeting Metrics'!G11</f>
        <v>200</v>
      </c>
      <c r="H26">
        <f t="shared" si="1"/>
        <v>1200</v>
      </c>
      <c r="J26" s="113">
        <f t="shared" si="2"/>
        <v>43160</v>
      </c>
      <c r="K26">
        <f t="shared" si="4"/>
        <v>925</v>
      </c>
      <c r="L26">
        <f t="shared" si="5"/>
        <v>1550</v>
      </c>
      <c r="M26">
        <f t="shared" si="6"/>
        <v>1025</v>
      </c>
      <c r="N26">
        <f t="shared" si="7"/>
        <v>1225</v>
      </c>
      <c r="O26">
        <f t="shared" si="8"/>
        <v>925</v>
      </c>
      <c r="P26">
        <f t="shared" si="9"/>
        <v>1025</v>
      </c>
      <c r="Q26">
        <f>SUM($H$3:H26)</f>
        <v>6675</v>
      </c>
    </row>
    <row r="27" spans="1:17" x14ac:dyDescent="0.25">
      <c r="A27" s="110">
        <f>IF('Burn Report'!A20 = "","",'Burn Report'!A20)</f>
        <v>43164</v>
      </c>
      <c r="B27" s="3">
        <f>IF('Burn Report'!D20=1,100*'Burn Report'!$C20,0)</f>
        <v>0</v>
      </c>
      <c r="C27" s="3">
        <f>IF('Burn Report'!E20=1,100*'Burn Report'!$C20,0)</f>
        <v>0</v>
      </c>
      <c r="D27" s="3">
        <f>IF('Burn Report'!F20=1,100*'Burn Report'!$C20,0)</f>
        <v>0</v>
      </c>
      <c r="E27" s="3">
        <f>IF('Burn Report'!G20=1,100*'Burn Report'!$C20,0)</f>
        <v>0</v>
      </c>
      <c r="F27" s="3">
        <f>IF('Burn Report'!H20=1,100*'Burn Report'!$C20,0)</f>
        <v>0</v>
      </c>
      <c r="G27" s="3">
        <f>IF('Burn Report'!I20=1,100*'Burn Report'!$C20,0)</f>
        <v>100</v>
      </c>
      <c r="H27">
        <f t="shared" si="1"/>
        <v>100</v>
      </c>
      <c r="J27" s="113">
        <f t="shared" si="2"/>
        <v>43164</v>
      </c>
      <c r="K27">
        <f t="shared" si="4"/>
        <v>925</v>
      </c>
      <c r="L27">
        <f t="shared" si="5"/>
        <v>1550</v>
      </c>
      <c r="M27">
        <f t="shared" si="6"/>
        <v>1025</v>
      </c>
      <c r="N27">
        <f t="shared" si="7"/>
        <v>1225</v>
      </c>
      <c r="O27">
        <f t="shared" si="8"/>
        <v>925</v>
      </c>
      <c r="P27">
        <f t="shared" si="9"/>
        <v>1125</v>
      </c>
      <c r="Q27">
        <f>SUM($H$3:H27)</f>
        <v>6775</v>
      </c>
    </row>
    <row r="28" spans="1:17" x14ac:dyDescent="0.25">
      <c r="A28" s="113">
        <f>'Meeting Metrics'!A12</f>
        <v>43164</v>
      </c>
      <c r="B28" s="115">
        <f>'Meeting Metrics'!B12</f>
        <v>50</v>
      </c>
      <c r="C28" s="115">
        <f>'Meeting Metrics'!C12</f>
        <v>50</v>
      </c>
      <c r="D28" s="115">
        <f>'Meeting Metrics'!D12</f>
        <v>50</v>
      </c>
      <c r="E28" s="115">
        <f>'Meeting Metrics'!E12</f>
        <v>50</v>
      </c>
      <c r="F28" s="115">
        <f>'Meeting Metrics'!F12</f>
        <v>50</v>
      </c>
      <c r="G28" s="115">
        <f>'Meeting Metrics'!G12</f>
        <v>50</v>
      </c>
      <c r="H28">
        <f t="shared" si="1"/>
        <v>300</v>
      </c>
      <c r="J28" s="113">
        <f t="shared" si="2"/>
        <v>43164</v>
      </c>
      <c r="K28">
        <f t="shared" si="4"/>
        <v>975</v>
      </c>
      <c r="L28">
        <f t="shared" si="5"/>
        <v>1600</v>
      </c>
      <c r="M28">
        <f t="shared" si="6"/>
        <v>1075</v>
      </c>
      <c r="N28">
        <f t="shared" si="7"/>
        <v>1275</v>
      </c>
      <c r="O28">
        <f t="shared" si="8"/>
        <v>975</v>
      </c>
      <c r="P28">
        <f t="shared" si="9"/>
        <v>1175</v>
      </c>
      <c r="Q28">
        <f>SUM($H$3:H28)</f>
        <v>7075</v>
      </c>
    </row>
    <row r="29" spans="1:17" x14ac:dyDescent="0.25">
      <c r="A29" s="110">
        <f>IF('Burn Report'!A21 = "","",'Burn Report'!A21)</f>
        <v>43165</v>
      </c>
      <c r="B29" s="3">
        <f>IF('Burn Report'!D21=1,100*'Burn Report'!$C21,0)</f>
        <v>0</v>
      </c>
      <c r="C29" s="3">
        <f>IF('Burn Report'!E21=1,100*'Burn Report'!$C21,0)</f>
        <v>0</v>
      </c>
      <c r="D29" s="3">
        <f>IF('Burn Report'!F21=1,100*'Burn Report'!$C21,0)</f>
        <v>0</v>
      </c>
      <c r="E29" s="3">
        <f>IF('Burn Report'!G21=1,100*'Burn Report'!$C21,0)</f>
        <v>0</v>
      </c>
      <c r="F29" s="3">
        <f>IF('Burn Report'!H21=1,100*'Burn Report'!$C21,0)</f>
        <v>0</v>
      </c>
      <c r="G29" s="3">
        <f>IF('Burn Report'!I21=1,100*'Burn Report'!$C21,0)</f>
        <v>200</v>
      </c>
      <c r="H29">
        <f t="shared" si="1"/>
        <v>200</v>
      </c>
      <c r="J29" s="113">
        <f t="shared" si="2"/>
        <v>43165</v>
      </c>
      <c r="K29">
        <f t="shared" si="4"/>
        <v>975</v>
      </c>
      <c r="L29">
        <f t="shared" si="5"/>
        <v>1600</v>
      </c>
      <c r="M29">
        <f t="shared" si="6"/>
        <v>1075</v>
      </c>
      <c r="N29">
        <f t="shared" si="7"/>
        <v>1275</v>
      </c>
      <c r="O29">
        <f t="shared" si="8"/>
        <v>975</v>
      </c>
      <c r="P29">
        <f t="shared" si="9"/>
        <v>1375</v>
      </c>
      <c r="Q29">
        <f>SUM($H$3:H29)</f>
        <v>7275</v>
      </c>
    </row>
    <row r="30" spans="1:17" x14ac:dyDescent="0.25">
      <c r="A30" s="110">
        <f>IF('Burn Report'!A22 = "","",'Burn Report'!A22)</f>
        <v>43165</v>
      </c>
      <c r="B30" s="3">
        <f>IF('Burn Report'!D22=1,100*'Burn Report'!$C22,0)</f>
        <v>0</v>
      </c>
      <c r="C30" s="3">
        <f>IF('Burn Report'!E22=1,100*'Burn Report'!$C22,0)</f>
        <v>0</v>
      </c>
      <c r="D30" s="3">
        <f>IF('Burn Report'!F22=1,100*'Burn Report'!$C22,0)</f>
        <v>0</v>
      </c>
      <c r="E30" s="3">
        <f>IF('Burn Report'!G22=1,100*'Burn Report'!$C22,0)</f>
        <v>100</v>
      </c>
      <c r="F30" s="3">
        <f>IF('Burn Report'!H22=1,100*'Burn Report'!$C22,0)</f>
        <v>0</v>
      </c>
      <c r="G30" s="3">
        <f>IF('Burn Report'!I22=1,100*'Burn Report'!$C22,0)</f>
        <v>0</v>
      </c>
      <c r="H30">
        <f t="shared" si="1"/>
        <v>100</v>
      </c>
      <c r="J30" s="113">
        <f t="shared" si="2"/>
        <v>43165</v>
      </c>
      <c r="K30">
        <f t="shared" si="4"/>
        <v>975</v>
      </c>
      <c r="L30">
        <f t="shared" si="5"/>
        <v>1600</v>
      </c>
      <c r="M30">
        <f t="shared" si="6"/>
        <v>1075</v>
      </c>
      <c r="N30">
        <f t="shared" si="7"/>
        <v>1375</v>
      </c>
      <c r="O30">
        <f t="shared" si="8"/>
        <v>975</v>
      </c>
      <c r="P30">
        <f t="shared" si="9"/>
        <v>1375</v>
      </c>
      <c r="Q30">
        <f>SUM($H$3:H30)</f>
        <v>7375</v>
      </c>
    </row>
    <row r="31" spans="1:17" x14ac:dyDescent="0.25">
      <c r="A31" s="110">
        <f>IF('Burn Report'!A23 = "","",'Burn Report'!A23)</f>
        <v>43165</v>
      </c>
      <c r="B31" s="3">
        <f>IF('Burn Report'!D23=1,100*'Burn Report'!$C23,0)</f>
        <v>100</v>
      </c>
      <c r="C31" s="3">
        <f>IF('Burn Report'!E23=1,100*'Burn Report'!$C23,0)</f>
        <v>0</v>
      </c>
      <c r="D31" s="3">
        <f>IF('Burn Report'!F23=1,100*'Burn Report'!$C23,0)</f>
        <v>0</v>
      </c>
      <c r="E31" s="3">
        <f>IF('Burn Report'!G23=1,100*'Burn Report'!$C23,0)</f>
        <v>0</v>
      </c>
      <c r="F31" s="3">
        <f>IF('Burn Report'!H23=1,100*'Burn Report'!$C23,0)</f>
        <v>0</v>
      </c>
      <c r="G31" s="3">
        <f>IF('Burn Report'!I23=1,100*'Burn Report'!$C23,0)</f>
        <v>100</v>
      </c>
      <c r="H31">
        <f t="shared" si="1"/>
        <v>200</v>
      </c>
      <c r="J31" s="113">
        <f t="shared" si="2"/>
        <v>43165</v>
      </c>
      <c r="K31">
        <f t="shared" si="4"/>
        <v>1075</v>
      </c>
      <c r="L31">
        <f t="shared" si="5"/>
        <v>1600</v>
      </c>
      <c r="M31">
        <f t="shared" si="6"/>
        <v>1075</v>
      </c>
      <c r="N31">
        <f t="shared" si="7"/>
        <v>1375</v>
      </c>
      <c r="O31">
        <f t="shared" si="8"/>
        <v>975</v>
      </c>
      <c r="P31">
        <f t="shared" si="9"/>
        <v>1475</v>
      </c>
      <c r="Q31">
        <f>SUM($H$3:H31)</f>
        <v>7575</v>
      </c>
    </row>
    <row r="32" spans="1:17" x14ac:dyDescent="0.25">
      <c r="A32" s="113">
        <f>'Meeting Metrics'!A13</f>
        <v>43165</v>
      </c>
      <c r="B32" s="115">
        <f>'Meeting Metrics'!B13</f>
        <v>100</v>
      </c>
      <c r="C32" s="115">
        <f>'Meeting Metrics'!C13</f>
        <v>100</v>
      </c>
      <c r="D32" s="115">
        <f>'Meeting Metrics'!D13</f>
        <v>100</v>
      </c>
      <c r="E32" s="115">
        <f>'Meeting Metrics'!E13</f>
        <v>100</v>
      </c>
      <c r="F32" s="115">
        <f>'Meeting Metrics'!F13</f>
        <v>100</v>
      </c>
      <c r="G32" s="115">
        <f>'Meeting Metrics'!G13</f>
        <v>100</v>
      </c>
      <c r="H32">
        <f t="shared" si="1"/>
        <v>600</v>
      </c>
      <c r="J32" s="113">
        <f t="shared" si="2"/>
        <v>43165</v>
      </c>
      <c r="K32">
        <f t="shared" si="4"/>
        <v>1175</v>
      </c>
      <c r="L32">
        <f t="shared" si="5"/>
        <v>1700</v>
      </c>
      <c r="M32">
        <f t="shared" si="6"/>
        <v>1175</v>
      </c>
      <c r="N32">
        <f t="shared" si="7"/>
        <v>1475</v>
      </c>
      <c r="O32">
        <f t="shared" si="8"/>
        <v>1075</v>
      </c>
      <c r="P32">
        <f t="shared" si="9"/>
        <v>1575</v>
      </c>
      <c r="Q32">
        <f>SUM($H$3:H32)</f>
        <v>8175</v>
      </c>
    </row>
    <row r="33" spans="1:17" x14ac:dyDescent="0.25">
      <c r="A33" s="110">
        <f>IF('Burn Report'!A24 = "","",'Burn Report'!A24)</f>
        <v>43166</v>
      </c>
      <c r="B33" s="3">
        <f>IF('Burn Report'!D24=1,100*'Burn Report'!$C24,0)</f>
        <v>0</v>
      </c>
      <c r="C33" s="3">
        <f>IF('Burn Report'!E24=1,100*'Burn Report'!$C24,0)</f>
        <v>0</v>
      </c>
      <c r="D33" s="3">
        <f>IF('Burn Report'!F24=1,100*'Burn Report'!$C24,0)</f>
        <v>0</v>
      </c>
      <c r="E33" s="3">
        <f>IF('Burn Report'!G24=1,100*'Burn Report'!$C24,0)</f>
        <v>0</v>
      </c>
      <c r="F33" s="3">
        <f>IF('Burn Report'!H24=1,100*'Burn Report'!$C24,0)</f>
        <v>0</v>
      </c>
      <c r="G33" s="3">
        <f>IF('Burn Report'!I24=1,100*'Burn Report'!$C24,0)</f>
        <v>50</v>
      </c>
      <c r="H33">
        <f t="shared" si="1"/>
        <v>50</v>
      </c>
      <c r="J33" s="113">
        <f t="shared" si="2"/>
        <v>43166</v>
      </c>
      <c r="K33">
        <f t="shared" si="4"/>
        <v>1175</v>
      </c>
      <c r="L33">
        <f t="shared" si="5"/>
        <v>1700</v>
      </c>
      <c r="M33">
        <f t="shared" si="6"/>
        <v>1175</v>
      </c>
      <c r="N33">
        <f t="shared" si="7"/>
        <v>1475</v>
      </c>
      <c r="O33">
        <f t="shared" si="8"/>
        <v>1075</v>
      </c>
      <c r="P33">
        <f t="shared" si="9"/>
        <v>1625</v>
      </c>
      <c r="Q33">
        <f>SUM($H$3:H33)</f>
        <v>8225</v>
      </c>
    </row>
    <row r="34" spans="1:17" x14ac:dyDescent="0.25">
      <c r="A34" s="110">
        <f>IF('Burn Report'!A25 = "","",'Burn Report'!A25)</f>
        <v>43166</v>
      </c>
      <c r="B34" s="3">
        <f>IF('Burn Report'!D25=1,100*'Burn Report'!$C25,0)</f>
        <v>100</v>
      </c>
      <c r="C34" s="3">
        <f>IF('Burn Report'!E25=1,100*'Burn Report'!$C25,0)</f>
        <v>0</v>
      </c>
      <c r="D34" s="3">
        <f>IF('Burn Report'!F25=1,100*'Burn Report'!$C25,0)</f>
        <v>0</v>
      </c>
      <c r="E34" s="3">
        <f>IF('Burn Report'!G25=1,100*'Burn Report'!$C25,0)</f>
        <v>0</v>
      </c>
      <c r="F34" s="3">
        <f>IF('Burn Report'!H25=1,100*'Burn Report'!$C25,0)</f>
        <v>0</v>
      </c>
      <c r="G34" s="3">
        <f>IF('Burn Report'!I25=1,100*'Burn Report'!$C25,0)</f>
        <v>0</v>
      </c>
      <c r="H34">
        <f t="shared" si="1"/>
        <v>100</v>
      </c>
      <c r="J34" s="113">
        <f t="shared" si="2"/>
        <v>43166</v>
      </c>
      <c r="K34">
        <f t="shared" si="4"/>
        <v>1275</v>
      </c>
      <c r="L34">
        <f t="shared" si="5"/>
        <v>1700</v>
      </c>
      <c r="M34">
        <f t="shared" si="6"/>
        <v>1175</v>
      </c>
      <c r="N34">
        <f t="shared" si="7"/>
        <v>1475</v>
      </c>
      <c r="O34">
        <f t="shared" si="8"/>
        <v>1075</v>
      </c>
      <c r="P34">
        <f t="shared" si="9"/>
        <v>1625</v>
      </c>
      <c r="Q34">
        <f>SUM($H$3:H34)</f>
        <v>8325</v>
      </c>
    </row>
    <row r="35" spans="1:17" x14ac:dyDescent="0.25">
      <c r="A35" s="110">
        <f>IF('Burn Report'!A26 = "","",'Burn Report'!A26)</f>
        <v>43167</v>
      </c>
      <c r="B35" s="3">
        <f>IF('Burn Report'!D26=1,100*'Burn Report'!$C26,0)</f>
        <v>0</v>
      </c>
      <c r="C35" s="3">
        <f>IF('Burn Report'!E26=1,100*'Burn Report'!$C26,0)</f>
        <v>100</v>
      </c>
      <c r="D35" s="3">
        <f>IF('Burn Report'!F26=1,100*'Burn Report'!$C26,0)</f>
        <v>0</v>
      </c>
      <c r="E35" s="3">
        <f>IF('Burn Report'!G26=1,100*'Burn Report'!$C26,0)</f>
        <v>0</v>
      </c>
      <c r="F35" s="3">
        <f>IF('Burn Report'!H26=1,100*'Burn Report'!$C26,0)</f>
        <v>0</v>
      </c>
      <c r="G35" s="3">
        <f>IF('Burn Report'!I26=1,100*'Burn Report'!$C26,0)</f>
        <v>0</v>
      </c>
      <c r="H35">
        <f t="shared" si="1"/>
        <v>100</v>
      </c>
      <c r="J35" s="113">
        <f t="shared" si="2"/>
        <v>43167</v>
      </c>
      <c r="K35">
        <f t="shared" si="4"/>
        <v>1275</v>
      </c>
      <c r="L35">
        <f t="shared" si="5"/>
        <v>1800</v>
      </c>
      <c r="M35">
        <f t="shared" si="6"/>
        <v>1175</v>
      </c>
      <c r="N35">
        <f t="shared" si="7"/>
        <v>1475</v>
      </c>
      <c r="O35">
        <f t="shared" si="8"/>
        <v>1075</v>
      </c>
      <c r="P35">
        <f t="shared" si="9"/>
        <v>1625</v>
      </c>
      <c r="Q35">
        <f>SUM($H$3:H35)</f>
        <v>8425</v>
      </c>
    </row>
    <row r="36" spans="1:17" x14ac:dyDescent="0.25">
      <c r="A36" s="113">
        <f>'Meeting Metrics'!A14</f>
        <v>43167</v>
      </c>
      <c r="B36" s="115">
        <f>'Meeting Metrics'!B14</f>
        <v>50</v>
      </c>
      <c r="C36" s="115">
        <f>'Meeting Metrics'!C14</f>
        <v>50</v>
      </c>
      <c r="D36" s="115">
        <f>'Meeting Metrics'!D14</f>
        <v>50</v>
      </c>
      <c r="E36" s="115">
        <f>'Meeting Metrics'!E14</f>
        <v>50</v>
      </c>
      <c r="F36" s="115">
        <f>'Meeting Metrics'!F14</f>
        <v>50</v>
      </c>
      <c r="G36" s="115">
        <f>'Meeting Metrics'!G14</f>
        <v>50</v>
      </c>
      <c r="H36">
        <f t="shared" si="1"/>
        <v>300</v>
      </c>
      <c r="J36" s="113">
        <f t="shared" si="2"/>
        <v>43167</v>
      </c>
      <c r="K36">
        <f t="shared" si="4"/>
        <v>1325</v>
      </c>
      <c r="L36">
        <f t="shared" si="5"/>
        <v>1850</v>
      </c>
      <c r="M36">
        <f t="shared" si="6"/>
        <v>1225</v>
      </c>
      <c r="N36">
        <f t="shared" si="7"/>
        <v>1525</v>
      </c>
      <c r="O36">
        <f t="shared" si="8"/>
        <v>1125</v>
      </c>
      <c r="P36">
        <f t="shared" si="9"/>
        <v>1675</v>
      </c>
      <c r="Q36">
        <f>SUM($H$3:H36)</f>
        <v>8725</v>
      </c>
    </row>
    <row r="37" spans="1:17" x14ac:dyDescent="0.25">
      <c r="A37" s="110">
        <f>IF('Burn Report'!A27 = "","",'Burn Report'!A27)</f>
        <v>43172</v>
      </c>
      <c r="B37" s="3">
        <f>IF('Burn Report'!D27=1,100*'Burn Report'!$C27,0)</f>
        <v>0</v>
      </c>
      <c r="C37" s="3">
        <f>IF('Burn Report'!E27=1,100*'Burn Report'!$C27,0)</f>
        <v>0</v>
      </c>
      <c r="D37" s="3">
        <f>IF('Burn Report'!F27=1,100*'Burn Report'!$C27,0)</f>
        <v>0</v>
      </c>
      <c r="E37" s="3">
        <f>IF('Burn Report'!G27=1,100*'Burn Report'!$C27,0)</f>
        <v>200</v>
      </c>
      <c r="F37" s="3">
        <f>IF('Burn Report'!H27=1,100*'Burn Report'!$C27,0)</f>
        <v>0</v>
      </c>
      <c r="G37" s="3">
        <f>IF('Burn Report'!I27=1,100*'Burn Report'!$C27,0)</f>
        <v>0</v>
      </c>
      <c r="H37">
        <f t="shared" si="1"/>
        <v>200</v>
      </c>
      <c r="J37" s="113">
        <f t="shared" si="2"/>
        <v>43172</v>
      </c>
      <c r="K37">
        <f t="shared" si="4"/>
        <v>1325</v>
      </c>
      <c r="L37">
        <f t="shared" si="5"/>
        <v>1850</v>
      </c>
      <c r="M37">
        <f t="shared" si="6"/>
        <v>1225</v>
      </c>
      <c r="N37">
        <f t="shared" si="7"/>
        <v>1725</v>
      </c>
      <c r="O37">
        <f t="shared" si="8"/>
        <v>1125</v>
      </c>
      <c r="P37">
        <f t="shared" si="9"/>
        <v>1675</v>
      </c>
      <c r="Q37">
        <f>SUM($H$3:H37)</f>
        <v>8925</v>
      </c>
    </row>
    <row r="38" spans="1:17" x14ac:dyDescent="0.25">
      <c r="A38" s="110">
        <f>IF('Burn Report'!A28 = "","",'Burn Report'!A28)</f>
        <v>43172</v>
      </c>
      <c r="B38" s="3">
        <f>IF('Burn Report'!D28=1,100*'Burn Report'!$C28,0)</f>
        <v>25</v>
      </c>
      <c r="C38" s="3">
        <f>IF('Burn Report'!E28=1,100*'Burn Report'!$C28,0)</f>
        <v>0</v>
      </c>
      <c r="D38" s="3">
        <f>IF('Burn Report'!F28=1,100*'Burn Report'!$C28,0)</f>
        <v>0</v>
      </c>
      <c r="E38" s="3">
        <f>IF('Burn Report'!G28=1,100*'Burn Report'!$C28,0)</f>
        <v>0</v>
      </c>
      <c r="F38" s="3">
        <f>IF('Burn Report'!H28=1,100*'Burn Report'!$C28,0)</f>
        <v>0</v>
      </c>
      <c r="G38" s="3">
        <f>IF('Burn Report'!I28=1,100*'Burn Report'!$C28,0)</f>
        <v>0</v>
      </c>
      <c r="H38">
        <f t="shared" si="1"/>
        <v>25</v>
      </c>
      <c r="J38" s="113">
        <f t="shared" si="2"/>
        <v>43172</v>
      </c>
      <c r="K38">
        <f t="shared" si="4"/>
        <v>1350</v>
      </c>
      <c r="L38">
        <f t="shared" si="5"/>
        <v>1850</v>
      </c>
      <c r="M38">
        <f t="shared" si="6"/>
        <v>1225</v>
      </c>
      <c r="N38">
        <f t="shared" si="7"/>
        <v>1725</v>
      </c>
      <c r="O38">
        <f t="shared" si="8"/>
        <v>1125</v>
      </c>
      <c r="P38">
        <f t="shared" si="9"/>
        <v>1675</v>
      </c>
      <c r="Q38">
        <f>SUM($H$3:H38)</f>
        <v>8950</v>
      </c>
    </row>
    <row r="39" spans="1:17" x14ac:dyDescent="0.25">
      <c r="A39" s="110">
        <f>IF('Burn Report'!A29 = "","",'Burn Report'!A29)</f>
        <v>43173</v>
      </c>
      <c r="B39" s="3">
        <f>IF('Burn Report'!D29=1,100*'Burn Report'!$C29,0)</f>
        <v>100</v>
      </c>
      <c r="C39" s="3">
        <f>IF('Burn Report'!E29=1,100*'Burn Report'!$C29,0)</f>
        <v>0</v>
      </c>
      <c r="D39" s="3">
        <f>IF('Burn Report'!F29=1,100*'Burn Report'!$C29,0)</f>
        <v>0</v>
      </c>
      <c r="E39" s="3">
        <f>IF('Burn Report'!G29=1,100*'Burn Report'!$C29,0)</f>
        <v>0</v>
      </c>
      <c r="F39" s="3">
        <f>IF('Burn Report'!H29=1,100*'Burn Report'!$C29,0)</f>
        <v>0</v>
      </c>
      <c r="G39" s="3">
        <f>IF('Burn Report'!I29=1,100*'Burn Report'!$C29,0)</f>
        <v>0</v>
      </c>
      <c r="H39">
        <f t="shared" si="1"/>
        <v>100</v>
      </c>
      <c r="J39" s="113">
        <f t="shared" si="2"/>
        <v>43173</v>
      </c>
      <c r="K39">
        <f t="shared" si="4"/>
        <v>1450</v>
      </c>
      <c r="L39">
        <f t="shared" si="5"/>
        <v>1850</v>
      </c>
      <c r="M39">
        <f t="shared" si="6"/>
        <v>1225</v>
      </c>
      <c r="N39">
        <f t="shared" si="7"/>
        <v>1725</v>
      </c>
      <c r="O39">
        <f t="shared" si="8"/>
        <v>1125</v>
      </c>
      <c r="P39">
        <f t="shared" si="9"/>
        <v>1675</v>
      </c>
      <c r="Q39">
        <f>SUM($H$3:H39)</f>
        <v>9050</v>
      </c>
    </row>
    <row r="40" spans="1:17" x14ac:dyDescent="0.25">
      <c r="A40" s="110">
        <f>IF('Burn Report'!A30 = "","",'Burn Report'!A30)</f>
        <v>43173</v>
      </c>
      <c r="B40" s="3">
        <f>IF('Burn Report'!D30=1,100*'Burn Report'!$C30,0)</f>
        <v>0</v>
      </c>
      <c r="C40" s="3">
        <f>IF('Burn Report'!E30=1,100*'Burn Report'!$C30,0)</f>
        <v>0</v>
      </c>
      <c r="D40" s="3">
        <f>IF('Burn Report'!F30=1,100*'Burn Report'!$C30,0)</f>
        <v>0</v>
      </c>
      <c r="E40" s="3">
        <f>IF('Burn Report'!G30=1,100*'Burn Report'!$C30,0)</f>
        <v>0</v>
      </c>
      <c r="F40" s="3">
        <f>IF('Burn Report'!H30=1,100*'Burn Report'!$C30,0)</f>
        <v>0</v>
      </c>
      <c r="G40" s="3">
        <f>IF('Burn Report'!I30=1,100*'Burn Report'!$C30,0)</f>
        <v>50</v>
      </c>
      <c r="H40">
        <f t="shared" si="1"/>
        <v>50</v>
      </c>
      <c r="J40" s="113">
        <f t="shared" si="2"/>
        <v>43173</v>
      </c>
      <c r="K40">
        <f t="shared" si="4"/>
        <v>1450</v>
      </c>
      <c r="L40">
        <f t="shared" si="5"/>
        <v>1850</v>
      </c>
      <c r="M40">
        <f t="shared" si="6"/>
        <v>1225</v>
      </c>
      <c r="N40">
        <f t="shared" si="7"/>
        <v>1725</v>
      </c>
      <c r="O40">
        <f t="shared" si="8"/>
        <v>1125</v>
      </c>
      <c r="P40">
        <f t="shared" si="9"/>
        <v>1725</v>
      </c>
      <c r="Q40">
        <f>SUM($H$3:H40)</f>
        <v>9100</v>
      </c>
    </row>
    <row r="41" spans="1:17" x14ac:dyDescent="0.25">
      <c r="A41" s="110">
        <f>IF('Burn Report'!A31 = "","",'Burn Report'!A31)</f>
        <v>43174</v>
      </c>
      <c r="B41" s="3">
        <f>IF('Burn Report'!D31=1,100*'Burn Report'!$C31,0)</f>
        <v>100</v>
      </c>
      <c r="C41" s="3">
        <f>IF('Burn Report'!E31=1,100*'Burn Report'!$C31,0)</f>
        <v>0</v>
      </c>
      <c r="D41" s="3">
        <f>IF('Burn Report'!F31=1,100*'Burn Report'!$C31,0)</f>
        <v>0</v>
      </c>
      <c r="E41" s="3">
        <f>IF('Burn Report'!G31=1,100*'Burn Report'!$C31,0)</f>
        <v>0</v>
      </c>
      <c r="F41" s="3">
        <f>IF('Burn Report'!H31=1,100*'Burn Report'!$C31,0)</f>
        <v>0</v>
      </c>
      <c r="G41" s="3">
        <f>IF('Burn Report'!I31=1,100*'Burn Report'!$C31,0)</f>
        <v>0</v>
      </c>
      <c r="H41">
        <f t="shared" si="1"/>
        <v>100</v>
      </c>
      <c r="J41" s="113">
        <f t="shared" si="2"/>
        <v>43174</v>
      </c>
      <c r="K41">
        <f t="shared" si="4"/>
        <v>1550</v>
      </c>
      <c r="L41">
        <f t="shared" si="5"/>
        <v>1850</v>
      </c>
      <c r="M41">
        <f t="shared" si="6"/>
        <v>1225</v>
      </c>
      <c r="N41">
        <f t="shared" si="7"/>
        <v>1725</v>
      </c>
      <c r="O41">
        <f t="shared" si="8"/>
        <v>1125</v>
      </c>
      <c r="P41">
        <f t="shared" si="9"/>
        <v>1725</v>
      </c>
      <c r="Q41">
        <f>SUM($H$3:H41)</f>
        <v>9200</v>
      </c>
    </row>
    <row r="42" spans="1:17" x14ac:dyDescent="0.25">
      <c r="A42" s="110">
        <f>IF('Burn Report'!A32 = "","",'Burn Report'!A32)</f>
        <v>43176</v>
      </c>
      <c r="B42" s="3">
        <f>IF('Burn Report'!D32=1,100*'Burn Report'!$C32,0)</f>
        <v>50</v>
      </c>
      <c r="C42" s="3">
        <f>IF('Burn Report'!E32=1,100*'Burn Report'!$C32,0)</f>
        <v>0</v>
      </c>
      <c r="D42" s="3">
        <f>IF('Burn Report'!F32=1,100*'Burn Report'!$C32,0)</f>
        <v>0</v>
      </c>
      <c r="E42" s="3">
        <f>IF('Burn Report'!G32=1,100*'Burn Report'!$C32,0)</f>
        <v>0</v>
      </c>
      <c r="F42" s="3">
        <f>IF('Burn Report'!H32=1,100*'Burn Report'!$C32,0)</f>
        <v>0</v>
      </c>
      <c r="G42" s="3">
        <f>IF('Burn Report'!I32=1,100*'Burn Report'!$C32,0)</f>
        <v>0</v>
      </c>
      <c r="H42">
        <f t="shared" si="1"/>
        <v>50</v>
      </c>
      <c r="J42" s="113">
        <f t="shared" si="2"/>
        <v>43176</v>
      </c>
      <c r="K42">
        <f t="shared" si="4"/>
        <v>1600</v>
      </c>
      <c r="L42">
        <f t="shared" si="5"/>
        <v>1850</v>
      </c>
      <c r="M42">
        <f t="shared" si="6"/>
        <v>1225</v>
      </c>
      <c r="N42">
        <f t="shared" si="7"/>
        <v>1725</v>
      </c>
      <c r="O42">
        <f t="shared" si="8"/>
        <v>1125</v>
      </c>
      <c r="P42">
        <f t="shared" si="9"/>
        <v>1725</v>
      </c>
      <c r="Q42">
        <f>SUM($H$3:H42)</f>
        <v>9250</v>
      </c>
    </row>
    <row r="43" spans="1:17" x14ac:dyDescent="0.25">
      <c r="A43" s="110">
        <f>IF('Burn Report'!A33 = "","",'Burn Report'!A33)</f>
        <v>43177</v>
      </c>
      <c r="B43" s="3">
        <f>IF('Burn Report'!D33=1,100*'Burn Report'!$C33,0)</f>
        <v>100</v>
      </c>
      <c r="C43" s="3">
        <f>IF('Burn Report'!E33=1,100*'Burn Report'!$C33,0)</f>
        <v>0</v>
      </c>
      <c r="D43" s="3">
        <f>IF('Burn Report'!F33=1,100*'Burn Report'!$C33,0)</f>
        <v>0</v>
      </c>
      <c r="E43" s="3">
        <f>IF('Burn Report'!G33=1,100*'Burn Report'!$C33,0)</f>
        <v>0</v>
      </c>
      <c r="F43" s="3">
        <f>IF('Burn Report'!H33=1,100*'Burn Report'!$C33,0)</f>
        <v>0</v>
      </c>
      <c r="G43" s="3">
        <f>IF('Burn Report'!I33=1,100*'Burn Report'!$C33,0)</f>
        <v>0</v>
      </c>
      <c r="H43">
        <f t="shared" si="1"/>
        <v>100</v>
      </c>
      <c r="J43" s="113">
        <f t="shared" si="2"/>
        <v>43177</v>
      </c>
      <c r="K43">
        <f t="shared" si="4"/>
        <v>1700</v>
      </c>
      <c r="L43">
        <f t="shared" si="5"/>
        <v>1850</v>
      </c>
      <c r="M43">
        <f t="shared" si="6"/>
        <v>1225</v>
      </c>
      <c r="N43">
        <f t="shared" si="7"/>
        <v>1725</v>
      </c>
      <c r="O43">
        <f t="shared" si="8"/>
        <v>1125</v>
      </c>
      <c r="P43">
        <f t="shared" si="9"/>
        <v>1725</v>
      </c>
      <c r="Q43">
        <f>SUM($H$3:H43)</f>
        <v>9350</v>
      </c>
    </row>
    <row r="44" spans="1:17" x14ac:dyDescent="0.25">
      <c r="A44" s="110">
        <f>IF('Burn Report'!A34 = "","",'Burn Report'!A34)</f>
        <v>43179</v>
      </c>
      <c r="B44" s="3">
        <f>IF('Burn Report'!D34=1,100*'Burn Report'!$C34,0)</f>
        <v>0</v>
      </c>
      <c r="C44" s="3">
        <f>IF('Burn Report'!E34=1,100*'Burn Report'!$C34,0)</f>
        <v>0</v>
      </c>
      <c r="D44" s="3">
        <f>IF('Burn Report'!F34=1,100*'Burn Report'!$C34,0)</f>
        <v>0</v>
      </c>
      <c r="E44" s="3">
        <f>IF('Burn Report'!G34=1,100*'Burn Report'!$C34,0)</f>
        <v>0</v>
      </c>
      <c r="F44" s="3">
        <f>IF('Burn Report'!H34=1,100*'Burn Report'!$C34,0)</f>
        <v>150</v>
      </c>
      <c r="G44" s="3">
        <f>IF('Burn Report'!I34=1,100*'Burn Report'!$C34,0)</f>
        <v>0</v>
      </c>
      <c r="H44">
        <f t="shared" si="1"/>
        <v>150</v>
      </c>
      <c r="J44" s="113">
        <f t="shared" si="2"/>
        <v>43179</v>
      </c>
      <c r="K44">
        <f t="shared" si="4"/>
        <v>1700</v>
      </c>
      <c r="L44">
        <f t="shared" si="5"/>
        <v>1850</v>
      </c>
      <c r="M44">
        <f t="shared" si="6"/>
        <v>1225</v>
      </c>
      <c r="N44">
        <f t="shared" si="7"/>
        <v>1725</v>
      </c>
      <c r="O44">
        <f t="shared" si="8"/>
        <v>1275</v>
      </c>
      <c r="P44">
        <f t="shared" si="9"/>
        <v>1725</v>
      </c>
      <c r="Q44">
        <f>SUM($H$3:H44)</f>
        <v>9500</v>
      </c>
    </row>
    <row r="45" spans="1:17" x14ac:dyDescent="0.25">
      <c r="A45" s="110">
        <f>IF('Burn Report'!A35 = "","",'Burn Report'!A35)</f>
        <v>43179</v>
      </c>
      <c r="B45" s="3">
        <f>IF('Burn Report'!D35=1,100*'Burn Report'!$C35,0)</f>
        <v>0</v>
      </c>
      <c r="C45" s="3">
        <f>IF('Burn Report'!E35=1,100*'Burn Report'!$C35,0)</f>
        <v>0</v>
      </c>
      <c r="D45" s="3">
        <f>IF('Burn Report'!F35=1,100*'Burn Report'!$C35,0)</f>
        <v>0</v>
      </c>
      <c r="E45" s="3">
        <f>IF('Burn Report'!G35=1,100*'Burn Report'!$C35,0)</f>
        <v>0</v>
      </c>
      <c r="F45" s="3">
        <f>IF('Burn Report'!H35=1,100*'Burn Report'!$C35,0)</f>
        <v>250</v>
      </c>
      <c r="G45" s="3">
        <f>IF('Burn Report'!I35=1,100*'Burn Report'!$C35,0)</f>
        <v>0</v>
      </c>
      <c r="H45">
        <f t="shared" si="1"/>
        <v>250</v>
      </c>
      <c r="J45" s="113">
        <f t="shared" si="2"/>
        <v>43179</v>
      </c>
      <c r="K45">
        <f t="shared" si="4"/>
        <v>1700</v>
      </c>
      <c r="L45">
        <f t="shared" si="5"/>
        <v>1850</v>
      </c>
      <c r="M45">
        <f t="shared" si="6"/>
        <v>1225</v>
      </c>
      <c r="N45">
        <f t="shared" si="7"/>
        <v>1725</v>
      </c>
      <c r="O45">
        <f t="shared" si="8"/>
        <v>1525</v>
      </c>
      <c r="P45">
        <f t="shared" si="9"/>
        <v>1725</v>
      </c>
      <c r="Q45">
        <f>SUM($H$3:H45)</f>
        <v>9750</v>
      </c>
    </row>
    <row r="46" spans="1:17" x14ac:dyDescent="0.25">
      <c r="A46" s="110">
        <f>IF('Burn Report'!A36 = "","",'Burn Report'!A36)</f>
        <v>43179</v>
      </c>
      <c r="B46" s="3">
        <f>IF('Burn Report'!D36=1,100*'Burn Report'!$C36,0)</f>
        <v>0</v>
      </c>
      <c r="C46" s="3">
        <f>IF('Burn Report'!E36=1,100*'Burn Report'!$C36,0)</f>
        <v>0</v>
      </c>
      <c r="D46" s="3">
        <f>IF('Burn Report'!F36=1,100*'Burn Report'!$C36,0)</f>
        <v>0</v>
      </c>
      <c r="E46" s="3">
        <f>IF('Burn Report'!G36=1,100*'Burn Report'!$C36,0)</f>
        <v>0</v>
      </c>
      <c r="F46" s="3">
        <f>IF('Burn Report'!H36=1,100*'Burn Report'!$C36,0)</f>
        <v>0</v>
      </c>
      <c r="G46" s="3">
        <f>IF('Burn Report'!I36=1,100*'Burn Report'!$C36,0)</f>
        <v>100</v>
      </c>
      <c r="H46">
        <f t="shared" si="1"/>
        <v>100</v>
      </c>
      <c r="J46" s="113">
        <f t="shared" si="2"/>
        <v>43179</v>
      </c>
      <c r="K46">
        <f t="shared" si="4"/>
        <v>1700</v>
      </c>
      <c r="L46">
        <f t="shared" si="5"/>
        <v>1850</v>
      </c>
      <c r="M46">
        <f t="shared" si="6"/>
        <v>1225</v>
      </c>
      <c r="N46">
        <f t="shared" si="7"/>
        <v>1725</v>
      </c>
      <c r="O46">
        <f t="shared" si="8"/>
        <v>1525</v>
      </c>
      <c r="P46">
        <f t="shared" si="9"/>
        <v>1825</v>
      </c>
      <c r="Q46">
        <f>SUM($H$3:H46)</f>
        <v>9850</v>
      </c>
    </row>
    <row r="47" spans="1:17" x14ac:dyDescent="0.25">
      <c r="A47" s="113">
        <f>'Meeting Metrics'!A15</f>
        <v>43179</v>
      </c>
      <c r="B47" s="115">
        <f>'Meeting Metrics'!B15</f>
        <v>200</v>
      </c>
      <c r="C47" s="115">
        <f>'Meeting Metrics'!C15</f>
        <v>0</v>
      </c>
      <c r="D47" s="115">
        <f>'Meeting Metrics'!D15</f>
        <v>200</v>
      </c>
      <c r="E47" s="115">
        <f>'Meeting Metrics'!E15</f>
        <v>200</v>
      </c>
      <c r="F47" s="115">
        <f>'Meeting Metrics'!F15</f>
        <v>200</v>
      </c>
      <c r="G47" s="115">
        <f>'Meeting Metrics'!G15</f>
        <v>200</v>
      </c>
      <c r="H47">
        <f t="shared" si="1"/>
        <v>1000</v>
      </c>
      <c r="J47" s="113">
        <f t="shared" si="2"/>
        <v>43179</v>
      </c>
      <c r="K47">
        <f t="shared" si="4"/>
        <v>1900</v>
      </c>
      <c r="L47">
        <f t="shared" si="5"/>
        <v>1850</v>
      </c>
      <c r="M47">
        <f t="shared" si="6"/>
        <v>1425</v>
      </c>
      <c r="N47">
        <f t="shared" si="7"/>
        <v>1925</v>
      </c>
      <c r="O47">
        <f t="shared" si="8"/>
        <v>1725</v>
      </c>
      <c r="P47">
        <f t="shared" si="9"/>
        <v>2025</v>
      </c>
      <c r="Q47">
        <f>SUM($H$3:H47)</f>
        <v>10850</v>
      </c>
    </row>
    <row r="48" spans="1:17" x14ac:dyDescent="0.25">
      <c r="A48" s="110">
        <f>IF('Burn Report'!A37 = "","",'Burn Report'!A37)</f>
        <v>43180</v>
      </c>
      <c r="B48" s="3">
        <f>IF('Burn Report'!D37=1,100*'Burn Report'!$C37,0)</f>
        <v>150</v>
      </c>
      <c r="C48" s="3">
        <f>IF('Burn Report'!E37=1,100*'Burn Report'!$C37,0)</f>
        <v>0</v>
      </c>
      <c r="D48" s="3">
        <f>IF('Burn Report'!F37=1,100*'Burn Report'!$C37,0)</f>
        <v>0</v>
      </c>
      <c r="E48" s="3">
        <f>IF('Burn Report'!G37=1,100*'Burn Report'!$C37,0)</f>
        <v>0</v>
      </c>
      <c r="F48" s="3">
        <f>IF('Burn Report'!H37=1,100*'Burn Report'!$C37,0)</f>
        <v>0</v>
      </c>
      <c r="G48" s="3">
        <f>IF('Burn Report'!I37=1,100*'Burn Report'!$C37,0)</f>
        <v>0</v>
      </c>
      <c r="H48">
        <f t="shared" si="1"/>
        <v>150</v>
      </c>
      <c r="J48" s="113">
        <f t="shared" si="2"/>
        <v>43180</v>
      </c>
      <c r="K48">
        <f t="shared" si="4"/>
        <v>2050</v>
      </c>
      <c r="L48">
        <f t="shared" si="5"/>
        <v>1850</v>
      </c>
      <c r="M48">
        <f t="shared" si="6"/>
        <v>1425</v>
      </c>
      <c r="N48">
        <f t="shared" si="7"/>
        <v>1925</v>
      </c>
      <c r="O48">
        <f t="shared" si="8"/>
        <v>1725</v>
      </c>
      <c r="P48">
        <f t="shared" si="9"/>
        <v>2025</v>
      </c>
      <c r="Q48">
        <f>SUM($H$3:H48)</f>
        <v>11000</v>
      </c>
    </row>
    <row r="49" spans="1:17" x14ac:dyDescent="0.25">
      <c r="A49" s="110">
        <f>IF('Burn Report'!A38 = "","",'Burn Report'!A38)</f>
        <v>43180</v>
      </c>
      <c r="B49" s="3">
        <f>IF('Burn Report'!D38=1,100*'Burn Report'!$C38,0)</f>
        <v>100</v>
      </c>
      <c r="C49" s="3">
        <f>IF('Burn Report'!E38=1,100*'Burn Report'!$C38,0)</f>
        <v>0</v>
      </c>
      <c r="D49" s="3">
        <f>IF('Burn Report'!F38=1,100*'Burn Report'!$C38,0)</f>
        <v>0</v>
      </c>
      <c r="E49" s="3">
        <f>IF('Burn Report'!G38=1,100*'Burn Report'!$C38,0)</f>
        <v>0</v>
      </c>
      <c r="F49" s="3">
        <f>IF('Burn Report'!H38=1,100*'Burn Report'!$C38,0)</f>
        <v>0</v>
      </c>
      <c r="G49" s="3">
        <f>IF('Burn Report'!I38=1,100*'Burn Report'!$C38,0)</f>
        <v>0</v>
      </c>
      <c r="H49">
        <f t="shared" si="1"/>
        <v>100</v>
      </c>
      <c r="J49" s="113">
        <f t="shared" si="2"/>
        <v>43180</v>
      </c>
      <c r="K49">
        <f t="shared" si="4"/>
        <v>2150</v>
      </c>
      <c r="L49">
        <f t="shared" si="5"/>
        <v>1850</v>
      </c>
      <c r="M49">
        <f t="shared" si="6"/>
        <v>1425</v>
      </c>
      <c r="N49">
        <f t="shared" si="7"/>
        <v>1925</v>
      </c>
      <c r="O49">
        <f t="shared" si="8"/>
        <v>1725</v>
      </c>
      <c r="P49">
        <f t="shared" si="9"/>
        <v>2025</v>
      </c>
      <c r="Q49">
        <f>SUM($H$3:H49)</f>
        <v>11100</v>
      </c>
    </row>
    <row r="50" spans="1:17" x14ac:dyDescent="0.25">
      <c r="A50" s="110">
        <f>IF('Burn Report'!A39 = "","",'Burn Report'!A39)</f>
        <v>43180</v>
      </c>
      <c r="B50" s="3">
        <f>IF('Burn Report'!D39=1,100*'Burn Report'!$C39,0)</f>
        <v>0</v>
      </c>
      <c r="C50" s="3">
        <f>IF('Burn Report'!E39=1,100*'Burn Report'!$C39,0)</f>
        <v>300</v>
      </c>
      <c r="D50" s="3">
        <f>IF('Burn Report'!F39=1,100*'Burn Report'!$C39,0)</f>
        <v>0</v>
      </c>
      <c r="E50" s="3">
        <f>IF('Burn Report'!G39=1,100*'Burn Report'!$C39,0)</f>
        <v>0</v>
      </c>
      <c r="F50" s="3">
        <f>IF('Burn Report'!H39=1,100*'Burn Report'!$C39,0)</f>
        <v>0</v>
      </c>
      <c r="G50" s="3">
        <f>IF('Burn Report'!I39=1,100*'Burn Report'!$C39,0)</f>
        <v>0</v>
      </c>
      <c r="H50">
        <f t="shared" si="1"/>
        <v>300</v>
      </c>
      <c r="J50" s="113">
        <f t="shared" si="2"/>
        <v>43180</v>
      </c>
      <c r="K50">
        <f t="shared" si="4"/>
        <v>2150</v>
      </c>
      <c r="L50">
        <f t="shared" si="5"/>
        <v>2150</v>
      </c>
      <c r="M50">
        <f t="shared" si="6"/>
        <v>1425</v>
      </c>
      <c r="N50">
        <f t="shared" si="7"/>
        <v>1925</v>
      </c>
      <c r="O50">
        <f t="shared" si="8"/>
        <v>1725</v>
      </c>
      <c r="P50">
        <f t="shared" si="9"/>
        <v>2025</v>
      </c>
      <c r="Q50">
        <f>SUM($H$3:H50)</f>
        <v>11400</v>
      </c>
    </row>
    <row r="51" spans="1:17" x14ac:dyDescent="0.25">
      <c r="A51" s="110">
        <f>IF('Burn Report'!A40 = "","",'Burn Report'!A40)</f>
        <v>43180</v>
      </c>
      <c r="B51" s="3">
        <f>IF('Burn Report'!D40=1,100*'Burn Report'!$C40,0)</f>
        <v>0</v>
      </c>
      <c r="C51" s="3">
        <f>IF('Burn Report'!E40=1,100*'Burn Report'!$C40,0)</f>
        <v>200</v>
      </c>
      <c r="D51" s="3">
        <f>IF('Burn Report'!F40=1,100*'Burn Report'!$C40,0)</f>
        <v>0</v>
      </c>
      <c r="E51" s="3">
        <f>IF('Burn Report'!G40=1,100*'Burn Report'!$C40,0)</f>
        <v>0</v>
      </c>
      <c r="F51" s="3">
        <f>IF('Burn Report'!H40=1,100*'Burn Report'!$C40,0)</f>
        <v>0</v>
      </c>
      <c r="G51" s="3">
        <f>IF('Burn Report'!I40=1,100*'Burn Report'!$C40,0)</f>
        <v>0</v>
      </c>
      <c r="H51">
        <f>IF(SUM(B51:G51)=0,0,SUM(B51:G51))</f>
        <v>200</v>
      </c>
      <c r="J51" s="113">
        <f t="shared" si="2"/>
        <v>43180</v>
      </c>
      <c r="K51">
        <f t="shared" si="4"/>
        <v>2150</v>
      </c>
      <c r="L51">
        <f t="shared" si="5"/>
        <v>2350</v>
      </c>
      <c r="M51">
        <f t="shared" si="6"/>
        <v>1425</v>
      </c>
      <c r="N51">
        <f t="shared" si="7"/>
        <v>1925</v>
      </c>
      <c r="O51">
        <f t="shared" si="8"/>
        <v>1725</v>
      </c>
      <c r="P51">
        <f t="shared" si="9"/>
        <v>2025</v>
      </c>
      <c r="Q51">
        <f>SUM($H$3:H51)</f>
        <v>11600</v>
      </c>
    </row>
    <row r="52" spans="1:17" x14ac:dyDescent="0.25">
      <c r="A52" s="110">
        <f>IF('Burn Report'!A41 = "","",'Burn Report'!A41)</f>
        <v>43180</v>
      </c>
      <c r="B52" s="3">
        <f>IF('Burn Report'!D41=1,100*'Burn Report'!$C41,0)</f>
        <v>100</v>
      </c>
      <c r="C52" s="3">
        <f>IF('Burn Report'!E41=1,100*'Burn Report'!$C41,0)</f>
        <v>0</v>
      </c>
      <c r="D52" s="3">
        <f>IF('Burn Report'!F41=1,100*'Burn Report'!$C41,0)</f>
        <v>0</v>
      </c>
      <c r="E52" s="3">
        <f>IF('Burn Report'!G41=1,100*'Burn Report'!$C41,0)</f>
        <v>0</v>
      </c>
      <c r="F52" s="3">
        <f>IF('Burn Report'!H41=1,100*'Burn Report'!$C41,0)</f>
        <v>0</v>
      </c>
      <c r="G52" s="3">
        <f>IF('Burn Report'!I41=1,100*'Burn Report'!$C41,0)</f>
        <v>0</v>
      </c>
      <c r="H52">
        <f t="shared" ref="H52:H115" si="10">IF(SUM(B52:G52)=0,0,SUM(B52:G52))</f>
        <v>100</v>
      </c>
      <c r="J52" s="113">
        <f t="shared" si="2"/>
        <v>43180</v>
      </c>
      <c r="K52">
        <f t="shared" si="4"/>
        <v>2250</v>
      </c>
      <c r="L52">
        <f t="shared" si="5"/>
        <v>2350</v>
      </c>
      <c r="M52">
        <f t="shared" si="6"/>
        <v>1425</v>
      </c>
      <c r="N52">
        <f t="shared" si="7"/>
        <v>1925</v>
      </c>
      <c r="O52">
        <f t="shared" si="8"/>
        <v>1725</v>
      </c>
      <c r="P52">
        <f t="shared" si="9"/>
        <v>2025</v>
      </c>
      <c r="Q52">
        <f>SUM($H$3:H52)</f>
        <v>11700</v>
      </c>
    </row>
    <row r="53" spans="1:17" x14ac:dyDescent="0.25">
      <c r="A53" s="110">
        <f>IF('Burn Report'!A42 = "","",'Burn Report'!A42)</f>
        <v>43181</v>
      </c>
      <c r="B53" s="3">
        <f>IF('Burn Report'!D42=1,100*'Burn Report'!$C42,0)</f>
        <v>100</v>
      </c>
      <c r="C53" s="3">
        <f>IF('Burn Report'!E42=1,100*'Burn Report'!$C42,0)</f>
        <v>0</v>
      </c>
      <c r="D53" s="3">
        <f>IF('Burn Report'!F42=1,100*'Burn Report'!$C42,0)</f>
        <v>0</v>
      </c>
      <c r="E53" s="3">
        <f>IF('Burn Report'!G42=1,100*'Burn Report'!$C42,0)</f>
        <v>0</v>
      </c>
      <c r="F53" s="3">
        <f>IF('Burn Report'!H42=1,100*'Burn Report'!$C42,0)</f>
        <v>0</v>
      </c>
      <c r="G53" s="3">
        <f>IF('Burn Report'!I42=1,100*'Burn Report'!$C42,0)</f>
        <v>0</v>
      </c>
      <c r="H53">
        <f t="shared" si="10"/>
        <v>100</v>
      </c>
      <c r="J53" s="113">
        <f t="shared" si="2"/>
        <v>43181</v>
      </c>
      <c r="K53">
        <f t="shared" si="4"/>
        <v>2350</v>
      </c>
      <c r="L53">
        <f t="shared" si="5"/>
        <v>2350</v>
      </c>
      <c r="M53">
        <f t="shared" si="6"/>
        <v>1425</v>
      </c>
      <c r="N53">
        <f t="shared" si="7"/>
        <v>1925</v>
      </c>
      <c r="O53">
        <f t="shared" si="8"/>
        <v>1725</v>
      </c>
      <c r="P53">
        <f t="shared" si="9"/>
        <v>2025</v>
      </c>
      <c r="Q53">
        <f>SUM($H$3:H53)</f>
        <v>11800</v>
      </c>
    </row>
    <row r="54" spans="1:17" x14ac:dyDescent="0.25">
      <c r="A54" s="110">
        <f>IF('Burn Report'!A43 = "","",'Burn Report'!A43)</f>
        <v>43183</v>
      </c>
      <c r="B54" s="3">
        <f>IF('Burn Report'!D43=1,100*'Burn Report'!$C43,0)</f>
        <v>0</v>
      </c>
      <c r="C54" s="3">
        <f>IF('Burn Report'!E43=1,100*'Burn Report'!$C43,0)</f>
        <v>0</v>
      </c>
      <c r="D54" s="3">
        <f>IF('Burn Report'!F43=1,100*'Burn Report'!$C43,0)</f>
        <v>0</v>
      </c>
      <c r="E54" s="3">
        <f>IF('Burn Report'!G43=1,100*'Burn Report'!$C43,0)</f>
        <v>0</v>
      </c>
      <c r="F54" s="3">
        <f>IF('Burn Report'!H43=1,100*'Burn Report'!$C43,0)</f>
        <v>0</v>
      </c>
      <c r="G54" s="3">
        <f>IF('Burn Report'!I43=1,100*'Burn Report'!$C43,0)</f>
        <v>300</v>
      </c>
      <c r="H54">
        <f t="shared" si="10"/>
        <v>300</v>
      </c>
      <c r="J54" s="113">
        <f t="shared" si="2"/>
        <v>43183</v>
      </c>
      <c r="K54">
        <f t="shared" si="4"/>
        <v>2350</v>
      </c>
      <c r="L54">
        <f t="shared" si="5"/>
        <v>2350</v>
      </c>
      <c r="M54">
        <f t="shared" si="6"/>
        <v>1425</v>
      </c>
      <c r="N54">
        <f t="shared" si="7"/>
        <v>1925</v>
      </c>
      <c r="O54">
        <f t="shared" si="8"/>
        <v>1725</v>
      </c>
      <c r="P54">
        <f t="shared" si="9"/>
        <v>2325</v>
      </c>
      <c r="Q54">
        <f>SUM($H$3:H54)</f>
        <v>12100</v>
      </c>
    </row>
    <row r="55" spans="1:17" x14ac:dyDescent="0.25">
      <c r="A55" s="110">
        <f>IF('Burn Report'!A44 = "","",'Burn Report'!A44)</f>
        <v>43185</v>
      </c>
      <c r="B55" s="3">
        <f>IF('Burn Report'!D44=1,100*'Burn Report'!$C44,0)</f>
        <v>200</v>
      </c>
      <c r="C55" s="3">
        <f>IF('Burn Report'!E44=1,100*'Burn Report'!$C44,0)</f>
        <v>0</v>
      </c>
      <c r="D55" s="3">
        <f>IF('Burn Report'!F44=1,100*'Burn Report'!$C44,0)</f>
        <v>0</v>
      </c>
      <c r="E55" s="3">
        <f>IF('Burn Report'!G44=1,100*'Burn Report'!$C44,0)</f>
        <v>0</v>
      </c>
      <c r="F55" s="3">
        <f>IF('Burn Report'!H44=1,100*'Burn Report'!$C44,0)</f>
        <v>0</v>
      </c>
      <c r="G55" s="3">
        <f>IF('Burn Report'!I44=1,100*'Burn Report'!$C44,0)</f>
        <v>0</v>
      </c>
      <c r="H55">
        <f t="shared" si="10"/>
        <v>200</v>
      </c>
      <c r="J55" s="113">
        <f t="shared" si="2"/>
        <v>43185</v>
      </c>
      <c r="K55">
        <f t="shared" si="4"/>
        <v>2550</v>
      </c>
      <c r="L55">
        <f t="shared" si="5"/>
        <v>2350</v>
      </c>
      <c r="M55">
        <f t="shared" si="6"/>
        <v>1425</v>
      </c>
      <c r="N55">
        <f t="shared" si="7"/>
        <v>1925</v>
      </c>
      <c r="O55">
        <f t="shared" si="8"/>
        <v>1725</v>
      </c>
      <c r="P55">
        <f t="shared" si="9"/>
        <v>2325</v>
      </c>
      <c r="Q55">
        <f>SUM($H$3:H55)</f>
        <v>12300</v>
      </c>
    </row>
    <row r="56" spans="1:17" x14ac:dyDescent="0.25">
      <c r="A56" s="110">
        <f>IF('Burn Report'!A45 = "","",'Burn Report'!A45)</f>
        <v>43186</v>
      </c>
      <c r="B56" s="3">
        <f>IF('Burn Report'!D45=1,100*'Burn Report'!$C45,0)</f>
        <v>0</v>
      </c>
      <c r="C56" s="3">
        <f>IF('Burn Report'!E45=1,100*'Burn Report'!$C45,0)</f>
        <v>0</v>
      </c>
      <c r="D56" s="3">
        <f>IF('Burn Report'!F45=1,100*'Burn Report'!$C45,0)</f>
        <v>0</v>
      </c>
      <c r="E56" s="3">
        <f>IF('Burn Report'!G45=1,100*'Burn Report'!$C45,0)</f>
        <v>0</v>
      </c>
      <c r="F56" s="3">
        <f>IF('Burn Report'!H45=1,100*'Burn Report'!$C45,0)</f>
        <v>0</v>
      </c>
      <c r="G56" s="3">
        <f>IF('Burn Report'!I45=1,100*'Burn Report'!$C45,0)</f>
        <v>50</v>
      </c>
      <c r="H56">
        <f t="shared" si="10"/>
        <v>50</v>
      </c>
      <c r="J56" s="113">
        <f t="shared" si="2"/>
        <v>43186</v>
      </c>
      <c r="K56">
        <f t="shared" si="4"/>
        <v>2550</v>
      </c>
      <c r="L56">
        <f t="shared" si="5"/>
        <v>2350</v>
      </c>
      <c r="M56">
        <f t="shared" si="6"/>
        <v>1425</v>
      </c>
      <c r="N56">
        <f t="shared" si="7"/>
        <v>1925</v>
      </c>
      <c r="O56">
        <f t="shared" si="8"/>
        <v>1725</v>
      </c>
      <c r="P56">
        <f t="shared" si="9"/>
        <v>2375</v>
      </c>
      <c r="Q56">
        <f>SUM($H$3:H56)</f>
        <v>12350</v>
      </c>
    </row>
    <row r="57" spans="1:17" x14ac:dyDescent="0.25">
      <c r="A57" s="113">
        <f>'Meeting Metrics'!A16</f>
        <v>43186</v>
      </c>
      <c r="B57" s="115">
        <f>'Meeting Metrics'!B16</f>
        <v>50</v>
      </c>
      <c r="C57" s="115">
        <f>'Meeting Metrics'!C16</f>
        <v>50</v>
      </c>
      <c r="D57" s="115">
        <f>'Meeting Metrics'!D16</f>
        <v>50</v>
      </c>
      <c r="E57" s="115">
        <f>'Meeting Metrics'!E16</f>
        <v>50</v>
      </c>
      <c r="F57" s="115">
        <f>'Meeting Metrics'!F16</f>
        <v>50</v>
      </c>
      <c r="G57" s="115">
        <f>'Meeting Metrics'!G16</f>
        <v>50</v>
      </c>
      <c r="H57">
        <f t="shared" si="10"/>
        <v>300</v>
      </c>
      <c r="J57" s="113">
        <f t="shared" si="2"/>
        <v>43186</v>
      </c>
      <c r="K57">
        <f t="shared" si="4"/>
        <v>2600</v>
      </c>
      <c r="L57">
        <f t="shared" si="5"/>
        <v>2400</v>
      </c>
      <c r="M57">
        <f t="shared" si="6"/>
        <v>1475</v>
      </c>
      <c r="N57">
        <f t="shared" si="7"/>
        <v>1975</v>
      </c>
      <c r="O57">
        <f t="shared" si="8"/>
        <v>1775</v>
      </c>
      <c r="P57">
        <f t="shared" si="9"/>
        <v>2425</v>
      </c>
      <c r="Q57">
        <f>SUM($H$3:H57)</f>
        <v>12650</v>
      </c>
    </row>
    <row r="58" spans="1:17" x14ac:dyDescent="0.25">
      <c r="A58" s="110">
        <f>IF('Burn Report'!A46 = "","",'Burn Report'!A46)</f>
        <v>43187</v>
      </c>
      <c r="B58" s="3">
        <f>IF('Burn Report'!D46=1,100*'Burn Report'!$C46,0)</f>
        <v>100</v>
      </c>
      <c r="C58" s="3">
        <f>IF('Burn Report'!E46=1,100*'Burn Report'!$C46,0)</f>
        <v>0</v>
      </c>
      <c r="D58" s="3">
        <f>IF('Burn Report'!F46=1,100*'Burn Report'!$C46,0)</f>
        <v>0</v>
      </c>
      <c r="E58" s="3">
        <f>IF('Burn Report'!G46=1,100*'Burn Report'!$C46,0)</f>
        <v>0</v>
      </c>
      <c r="F58" s="3">
        <f>IF('Burn Report'!H46=1,100*'Burn Report'!$C46,0)</f>
        <v>0</v>
      </c>
      <c r="G58" s="3">
        <f>IF('Burn Report'!I46=1,100*'Burn Report'!$C46,0)</f>
        <v>0</v>
      </c>
      <c r="H58">
        <f t="shared" si="10"/>
        <v>100</v>
      </c>
      <c r="J58" s="113">
        <f t="shared" si="2"/>
        <v>43187</v>
      </c>
      <c r="K58">
        <f t="shared" si="4"/>
        <v>2700</v>
      </c>
      <c r="L58">
        <f t="shared" si="5"/>
        <v>2400</v>
      </c>
      <c r="M58">
        <f t="shared" si="6"/>
        <v>1475</v>
      </c>
      <c r="N58">
        <f t="shared" si="7"/>
        <v>1975</v>
      </c>
      <c r="O58">
        <f t="shared" si="8"/>
        <v>1775</v>
      </c>
      <c r="P58">
        <f t="shared" si="9"/>
        <v>2425</v>
      </c>
      <c r="Q58">
        <f>SUM($H$3:H58)</f>
        <v>12750</v>
      </c>
    </row>
    <row r="59" spans="1:17" x14ac:dyDescent="0.25">
      <c r="A59" s="110">
        <f>IF('Burn Report'!A47 = "","",'Burn Report'!A47)</f>
        <v>43192</v>
      </c>
      <c r="B59" s="3">
        <f>IF('Burn Report'!D47=1,100*'Burn Report'!$C47,0)</f>
        <v>150</v>
      </c>
      <c r="C59" s="3">
        <f>IF('Burn Report'!E47=1,100*'Burn Report'!$C47,0)</f>
        <v>0</v>
      </c>
      <c r="D59" s="3">
        <f>IF('Burn Report'!F47=1,100*'Burn Report'!$C47,0)</f>
        <v>0</v>
      </c>
      <c r="E59" s="3">
        <f>IF('Burn Report'!G47=1,100*'Burn Report'!$C47,0)</f>
        <v>0</v>
      </c>
      <c r="F59" s="3">
        <f>IF('Burn Report'!H47=1,100*'Burn Report'!$C47,0)</f>
        <v>0</v>
      </c>
      <c r="G59" s="3">
        <f>IF('Burn Report'!I47=1,100*'Burn Report'!$C47,0)</f>
        <v>0</v>
      </c>
      <c r="H59">
        <f t="shared" si="10"/>
        <v>150</v>
      </c>
      <c r="J59" s="113">
        <f t="shared" si="2"/>
        <v>43192</v>
      </c>
      <c r="K59">
        <f t="shared" si="4"/>
        <v>2850</v>
      </c>
      <c r="L59">
        <f t="shared" si="5"/>
        <v>2400</v>
      </c>
      <c r="M59">
        <f t="shared" si="6"/>
        <v>1475</v>
      </c>
      <c r="N59">
        <f t="shared" si="7"/>
        <v>1975</v>
      </c>
      <c r="O59">
        <f t="shared" si="8"/>
        <v>1775</v>
      </c>
      <c r="P59">
        <f t="shared" si="9"/>
        <v>2425</v>
      </c>
      <c r="Q59">
        <f>SUM($H$3:H59)</f>
        <v>12900</v>
      </c>
    </row>
    <row r="60" spans="1:17" x14ac:dyDescent="0.25">
      <c r="A60" s="110">
        <f>IF('Burn Report'!A48 = "","",'Burn Report'!A48)</f>
        <v>43194</v>
      </c>
      <c r="B60" s="3">
        <f>IF('Burn Report'!D48=1,100*'Burn Report'!$C48,0)</f>
        <v>100</v>
      </c>
      <c r="C60" s="3">
        <f>IF('Burn Report'!E48=1,100*'Burn Report'!$C48,0)</f>
        <v>0</v>
      </c>
      <c r="D60" s="3">
        <f>IF('Burn Report'!F48=1,100*'Burn Report'!$C48,0)</f>
        <v>0</v>
      </c>
      <c r="E60" s="3">
        <f>IF('Burn Report'!G48=1,100*'Burn Report'!$C48,0)</f>
        <v>0</v>
      </c>
      <c r="F60" s="3">
        <f>IF('Burn Report'!H48=1,100*'Burn Report'!$C48,0)</f>
        <v>0</v>
      </c>
      <c r="G60" s="3">
        <f>IF('Burn Report'!I48=1,100*'Burn Report'!$C48,0)</f>
        <v>0</v>
      </c>
      <c r="H60">
        <f t="shared" si="10"/>
        <v>100</v>
      </c>
      <c r="J60" s="113">
        <f t="shared" si="2"/>
        <v>43194</v>
      </c>
      <c r="K60">
        <f t="shared" si="4"/>
        <v>2950</v>
      </c>
      <c r="L60">
        <f t="shared" si="5"/>
        <v>2400</v>
      </c>
      <c r="M60">
        <f t="shared" si="6"/>
        <v>1475</v>
      </c>
      <c r="N60">
        <f t="shared" si="7"/>
        <v>1975</v>
      </c>
      <c r="O60">
        <f t="shared" si="8"/>
        <v>1775</v>
      </c>
      <c r="P60">
        <f t="shared" si="9"/>
        <v>2425</v>
      </c>
      <c r="Q60">
        <f>SUM($H$3:H60)</f>
        <v>13000</v>
      </c>
    </row>
    <row r="61" spans="1:17" x14ac:dyDescent="0.25">
      <c r="A61" s="113">
        <f>'Meeting Metrics'!A17</f>
        <v>43195</v>
      </c>
      <c r="B61" s="115">
        <f>'Meeting Metrics'!B17</f>
        <v>100</v>
      </c>
      <c r="C61" s="115">
        <f>'Meeting Metrics'!C17</f>
        <v>100</v>
      </c>
      <c r="D61" s="115">
        <f>'Meeting Metrics'!D17</f>
        <v>100</v>
      </c>
      <c r="E61" s="115">
        <f>'Meeting Metrics'!E17</f>
        <v>100</v>
      </c>
      <c r="F61" s="115">
        <f>'Meeting Metrics'!F17</f>
        <v>100</v>
      </c>
      <c r="G61" s="115">
        <f>'Meeting Metrics'!G17</f>
        <v>100</v>
      </c>
      <c r="H61">
        <f t="shared" si="10"/>
        <v>600</v>
      </c>
      <c r="J61" s="113">
        <f t="shared" si="2"/>
        <v>43195</v>
      </c>
      <c r="K61">
        <f t="shared" si="4"/>
        <v>3050</v>
      </c>
      <c r="L61">
        <f t="shared" si="5"/>
        <v>2500</v>
      </c>
      <c r="M61">
        <f t="shared" si="6"/>
        <v>1575</v>
      </c>
      <c r="N61">
        <f t="shared" si="7"/>
        <v>2075</v>
      </c>
      <c r="O61">
        <f t="shared" si="8"/>
        <v>1875</v>
      </c>
      <c r="P61">
        <f t="shared" si="9"/>
        <v>2525</v>
      </c>
      <c r="Q61">
        <f>SUM($H$3:H61)</f>
        <v>13600</v>
      </c>
    </row>
    <row r="62" spans="1:17" x14ac:dyDescent="0.25">
      <c r="A62" s="110">
        <f>IF('Burn Report'!A49 = "","",'Burn Report'!A49)</f>
        <v>43196</v>
      </c>
      <c r="B62" s="3">
        <f>IF('Burn Report'!D49=1,100*'Burn Report'!$C49,0)</f>
        <v>0</v>
      </c>
      <c r="C62" s="3">
        <f>IF('Burn Report'!E49=1,100*'Burn Report'!$C49,0)</f>
        <v>0</v>
      </c>
      <c r="D62" s="3">
        <f>IF('Burn Report'!F49=1,100*'Burn Report'!$C49,0)</f>
        <v>0</v>
      </c>
      <c r="E62" s="3">
        <f>IF('Burn Report'!G49=1,100*'Burn Report'!$C49,0)</f>
        <v>50</v>
      </c>
      <c r="F62" s="3">
        <f>IF('Burn Report'!H49=1,100*'Burn Report'!$C49,0)</f>
        <v>0</v>
      </c>
      <c r="G62" s="3">
        <f>IF('Burn Report'!I49=1,100*'Burn Report'!$C49,0)</f>
        <v>0</v>
      </c>
      <c r="H62">
        <f t="shared" si="10"/>
        <v>50</v>
      </c>
      <c r="J62" s="113">
        <f t="shared" si="2"/>
        <v>43196</v>
      </c>
      <c r="K62">
        <f t="shared" si="4"/>
        <v>3050</v>
      </c>
      <c r="L62">
        <f t="shared" si="5"/>
        <v>2500</v>
      </c>
      <c r="M62">
        <f t="shared" si="6"/>
        <v>1575</v>
      </c>
      <c r="N62">
        <f t="shared" si="7"/>
        <v>2125</v>
      </c>
      <c r="O62">
        <f t="shared" si="8"/>
        <v>1875</v>
      </c>
      <c r="P62">
        <f t="shared" si="9"/>
        <v>2525</v>
      </c>
      <c r="Q62">
        <f>SUM($H$3:H62)</f>
        <v>13650</v>
      </c>
    </row>
    <row r="63" spans="1:17" x14ac:dyDescent="0.25">
      <c r="A63" s="110">
        <f>IF('Burn Report'!A50 = "","",'Burn Report'!A50)</f>
        <v>43199</v>
      </c>
      <c r="B63" s="3">
        <f>IF('Burn Report'!D50=1,100*'Burn Report'!$C50,0)</f>
        <v>0</v>
      </c>
      <c r="C63" s="3">
        <f>IF('Burn Report'!E50=1,100*'Burn Report'!$C50,0)</f>
        <v>0</v>
      </c>
      <c r="D63" s="3">
        <f>IF('Burn Report'!F50=1,100*'Burn Report'!$C50,0)</f>
        <v>0</v>
      </c>
      <c r="E63" s="3">
        <f>IF('Burn Report'!G50=1,100*'Burn Report'!$C50,0)</f>
        <v>0</v>
      </c>
      <c r="F63" s="3">
        <f>IF('Burn Report'!H50=1,100*'Burn Report'!$C50,0)</f>
        <v>0</v>
      </c>
      <c r="G63" s="3">
        <f>IF('Burn Report'!I50=1,100*'Burn Report'!$C50,0)</f>
        <v>100</v>
      </c>
      <c r="H63">
        <f t="shared" si="10"/>
        <v>100</v>
      </c>
      <c r="J63" s="113">
        <f t="shared" si="2"/>
        <v>43199</v>
      </c>
      <c r="K63">
        <f t="shared" si="4"/>
        <v>3050</v>
      </c>
      <c r="L63">
        <f t="shared" si="5"/>
        <v>2500</v>
      </c>
      <c r="M63">
        <f t="shared" si="6"/>
        <v>1575</v>
      </c>
      <c r="N63">
        <f t="shared" si="7"/>
        <v>2125</v>
      </c>
      <c r="O63">
        <f t="shared" si="8"/>
        <v>1875</v>
      </c>
      <c r="P63">
        <f t="shared" si="9"/>
        <v>2625</v>
      </c>
      <c r="Q63">
        <f>SUM($H$3:H63)</f>
        <v>13750</v>
      </c>
    </row>
    <row r="64" spans="1:17" x14ac:dyDescent="0.25">
      <c r="A64" s="110">
        <f>IF('Burn Report'!A51 = "","",'Burn Report'!A51)</f>
        <v>43199</v>
      </c>
      <c r="B64" s="3">
        <f>IF('Burn Report'!D51=1,100*'Burn Report'!$C51,0)</f>
        <v>0</v>
      </c>
      <c r="C64" s="3">
        <f>IF('Burn Report'!E51=1,100*'Burn Report'!$C51,0)</f>
        <v>0</v>
      </c>
      <c r="D64" s="3">
        <f>IF('Burn Report'!F51=1,100*'Burn Report'!$C51,0)</f>
        <v>0</v>
      </c>
      <c r="E64" s="3">
        <f>IF('Burn Report'!G51=1,100*'Burn Report'!$C51,0)</f>
        <v>0</v>
      </c>
      <c r="F64" s="3">
        <f>IF('Burn Report'!H51=1,100*'Burn Report'!$C51,0)</f>
        <v>0</v>
      </c>
      <c r="G64" s="3">
        <f>IF('Burn Report'!I51=1,100*'Burn Report'!$C51,0)</f>
        <v>150</v>
      </c>
      <c r="H64">
        <f t="shared" si="10"/>
        <v>150</v>
      </c>
      <c r="J64" s="113">
        <f t="shared" si="2"/>
        <v>43199</v>
      </c>
      <c r="K64">
        <f t="shared" si="4"/>
        <v>3050</v>
      </c>
      <c r="L64">
        <f t="shared" si="5"/>
        <v>2500</v>
      </c>
      <c r="M64">
        <f t="shared" si="6"/>
        <v>1575</v>
      </c>
      <c r="N64">
        <f t="shared" si="7"/>
        <v>2125</v>
      </c>
      <c r="O64">
        <f t="shared" si="8"/>
        <v>1875</v>
      </c>
      <c r="P64">
        <f t="shared" si="9"/>
        <v>2775</v>
      </c>
      <c r="Q64">
        <f>SUM($H$3:H64)</f>
        <v>13900</v>
      </c>
    </row>
    <row r="65" spans="1:17" x14ac:dyDescent="0.25">
      <c r="A65" s="110">
        <f>IF('Burn Report'!A52 = "","",'Burn Report'!A52)</f>
        <v>43200</v>
      </c>
      <c r="B65" s="3">
        <f>IF('Burn Report'!D52=1,100*'Burn Report'!$C52,0)</f>
        <v>100</v>
      </c>
      <c r="C65" s="3">
        <f>IF('Burn Report'!E52=1,100*'Burn Report'!$C52,0)</f>
        <v>0</v>
      </c>
      <c r="D65" s="3">
        <f>IF('Burn Report'!F52=1,100*'Burn Report'!$C52,0)</f>
        <v>0</v>
      </c>
      <c r="E65" s="3">
        <f>IF('Burn Report'!G52=1,100*'Burn Report'!$C52,0)</f>
        <v>0</v>
      </c>
      <c r="F65" s="3">
        <f>IF('Burn Report'!H52=1,100*'Burn Report'!$C52,0)</f>
        <v>0</v>
      </c>
      <c r="G65" s="3">
        <f>IF('Burn Report'!I52=1,100*'Burn Report'!$C52,0)</f>
        <v>0</v>
      </c>
      <c r="H65">
        <f t="shared" si="10"/>
        <v>100</v>
      </c>
      <c r="J65" s="113">
        <f t="shared" si="2"/>
        <v>43200</v>
      </c>
      <c r="K65">
        <f t="shared" si="4"/>
        <v>3150</v>
      </c>
      <c r="L65">
        <f t="shared" si="5"/>
        <v>2500</v>
      </c>
      <c r="M65">
        <f t="shared" si="6"/>
        <v>1575</v>
      </c>
      <c r="N65">
        <f t="shared" si="7"/>
        <v>2125</v>
      </c>
      <c r="O65">
        <f t="shared" si="8"/>
        <v>1875</v>
      </c>
      <c r="P65">
        <f t="shared" si="9"/>
        <v>2775</v>
      </c>
      <c r="Q65">
        <f>SUM($H$3:H65)</f>
        <v>14000</v>
      </c>
    </row>
    <row r="66" spans="1:17" x14ac:dyDescent="0.25">
      <c r="A66" s="110">
        <f>IF('Burn Report'!A53 = "","",'Burn Report'!A53)</f>
        <v>43200</v>
      </c>
      <c r="B66" s="3">
        <f>IF('Burn Report'!D53=1,100*'Burn Report'!$C53,0)</f>
        <v>0</v>
      </c>
      <c r="C66" s="3">
        <f>IF('Burn Report'!E53=1,100*'Burn Report'!$C53,0)</f>
        <v>0</v>
      </c>
      <c r="D66" s="3">
        <f>IF('Burn Report'!F53=1,100*'Burn Report'!$C53,0)</f>
        <v>0</v>
      </c>
      <c r="E66" s="3">
        <f>IF('Burn Report'!G53=1,100*'Burn Report'!$C53,0)</f>
        <v>0</v>
      </c>
      <c r="F66" s="3">
        <f>IF('Burn Report'!H53=1,100*'Burn Report'!$C53,0)</f>
        <v>100</v>
      </c>
      <c r="G66" s="3">
        <f>IF('Burn Report'!I53=1,100*'Burn Report'!$C53,0)</f>
        <v>0</v>
      </c>
      <c r="H66">
        <f t="shared" si="10"/>
        <v>100</v>
      </c>
      <c r="J66" s="113">
        <f t="shared" si="2"/>
        <v>43200</v>
      </c>
      <c r="K66">
        <f t="shared" si="4"/>
        <v>3150</v>
      </c>
      <c r="L66">
        <f t="shared" si="5"/>
        <v>2500</v>
      </c>
      <c r="M66">
        <f t="shared" si="6"/>
        <v>1575</v>
      </c>
      <c r="N66">
        <f t="shared" si="7"/>
        <v>2125</v>
      </c>
      <c r="O66">
        <f t="shared" si="8"/>
        <v>1975</v>
      </c>
      <c r="P66">
        <f t="shared" si="9"/>
        <v>2775</v>
      </c>
      <c r="Q66">
        <f>SUM($H$3:H66)</f>
        <v>14100</v>
      </c>
    </row>
    <row r="67" spans="1:17" x14ac:dyDescent="0.25">
      <c r="A67" s="113">
        <f>'Meeting Metrics'!A18</f>
        <v>43200</v>
      </c>
      <c r="B67" s="115">
        <f>'Meeting Metrics'!B18</f>
        <v>75</v>
      </c>
      <c r="C67" s="115">
        <f>'Meeting Metrics'!C18</f>
        <v>75</v>
      </c>
      <c r="D67" s="115">
        <f>'Meeting Metrics'!D18</f>
        <v>75</v>
      </c>
      <c r="E67" s="115">
        <f>'Meeting Metrics'!E18</f>
        <v>75</v>
      </c>
      <c r="F67" s="115">
        <f>'Meeting Metrics'!F18</f>
        <v>75</v>
      </c>
      <c r="G67" s="115">
        <f>'Meeting Metrics'!G18</f>
        <v>75</v>
      </c>
      <c r="H67">
        <f t="shared" si="10"/>
        <v>450</v>
      </c>
      <c r="J67" s="113">
        <f t="shared" si="2"/>
        <v>43200</v>
      </c>
      <c r="K67">
        <f t="shared" si="4"/>
        <v>3225</v>
      </c>
      <c r="L67">
        <f t="shared" si="5"/>
        <v>2575</v>
      </c>
      <c r="M67">
        <f t="shared" si="6"/>
        <v>1650</v>
      </c>
      <c r="N67">
        <f t="shared" si="7"/>
        <v>2200</v>
      </c>
      <c r="O67">
        <f t="shared" si="8"/>
        <v>2050</v>
      </c>
      <c r="P67">
        <f t="shared" si="9"/>
        <v>2850</v>
      </c>
      <c r="Q67">
        <f>SUM($H$3:H67)</f>
        <v>14550</v>
      </c>
    </row>
    <row r="68" spans="1:17" x14ac:dyDescent="0.25">
      <c r="A68" s="110">
        <f>IF('Burn Report'!A54 = "","",'Burn Report'!A54)</f>
        <v>43201</v>
      </c>
      <c r="B68" s="3">
        <f>IF('Burn Report'!D54=1,100*'Burn Report'!$C54,0)</f>
        <v>0</v>
      </c>
      <c r="C68" s="3">
        <f>IF('Burn Report'!E54=1,100*'Burn Report'!$C54,0)</f>
        <v>0</v>
      </c>
      <c r="D68" s="3">
        <f>IF('Burn Report'!F54=1,100*'Burn Report'!$C54,0)</f>
        <v>0</v>
      </c>
      <c r="E68" s="3">
        <f>IF('Burn Report'!G54=1,100*'Burn Report'!$C54,0)</f>
        <v>0</v>
      </c>
      <c r="F68" s="3">
        <f>IF('Burn Report'!H54=1,100*'Burn Report'!$C54,0)</f>
        <v>0</v>
      </c>
      <c r="G68" s="3">
        <f>IF('Burn Report'!I54=1,100*'Burn Report'!$C54,0)</f>
        <v>150</v>
      </c>
      <c r="H68">
        <f t="shared" si="10"/>
        <v>150</v>
      </c>
      <c r="J68" s="113">
        <f t="shared" ref="J68:J131" si="11">IF(A68="","",A68)</f>
        <v>43201</v>
      </c>
      <c r="K68">
        <f t="shared" si="4"/>
        <v>3225</v>
      </c>
      <c r="L68">
        <f t="shared" si="5"/>
        <v>2575</v>
      </c>
      <c r="M68">
        <f t="shared" si="6"/>
        <v>1650</v>
      </c>
      <c r="N68">
        <f t="shared" si="7"/>
        <v>2200</v>
      </c>
      <c r="O68">
        <f t="shared" si="8"/>
        <v>2050</v>
      </c>
      <c r="P68">
        <f t="shared" si="9"/>
        <v>3000</v>
      </c>
      <c r="Q68">
        <f>SUM($H$3:H68)</f>
        <v>14700</v>
      </c>
    </row>
    <row r="69" spans="1:17" x14ac:dyDescent="0.25">
      <c r="A69" s="113">
        <f>'Meeting Metrics'!A19</f>
        <v>43202</v>
      </c>
      <c r="B69" s="115">
        <f>'Meeting Metrics'!B19</f>
        <v>50</v>
      </c>
      <c r="C69" s="115">
        <f>'Meeting Metrics'!C19</f>
        <v>0</v>
      </c>
      <c r="D69" s="115">
        <f>'Meeting Metrics'!D19</f>
        <v>50</v>
      </c>
      <c r="E69" s="115">
        <f>'Meeting Metrics'!E19</f>
        <v>50</v>
      </c>
      <c r="F69" s="115">
        <f>'Meeting Metrics'!F19</f>
        <v>50</v>
      </c>
      <c r="G69" s="115">
        <f>'Meeting Metrics'!G19</f>
        <v>50</v>
      </c>
      <c r="H69">
        <f t="shared" si="10"/>
        <v>250</v>
      </c>
      <c r="J69" s="113">
        <f t="shared" si="11"/>
        <v>43202</v>
      </c>
      <c r="K69">
        <f t="shared" ref="K69:K132" si="12">IF(B69&lt;&gt;0,B69+K68,K68)</f>
        <v>3275</v>
      </c>
      <c r="L69">
        <f t="shared" ref="L69:L132" si="13">IF(C69&lt;&gt;0,C69+L68,L68)</f>
        <v>2575</v>
      </c>
      <c r="M69">
        <f t="shared" ref="M69:M132" si="14">IF(D69&lt;&gt;0,D69+M68,M68)</f>
        <v>1700</v>
      </c>
      <c r="N69">
        <f t="shared" ref="N69:N132" si="15">IF(E69&lt;&gt;0,E69+N68,N68)</f>
        <v>2250</v>
      </c>
      <c r="O69">
        <f t="shared" ref="O69:O132" si="16">IF(F69&lt;&gt;0,F69+O68,O68)</f>
        <v>2100</v>
      </c>
      <c r="P69">
        <f t="shared" ref="P69:P132" si="17">IF(G69&lt;&gt;0,G69+P68,P68)</f>
        <v>3050</v>
      </c>
      <c r="Q69">
        <f>SUM($H$3:H69)</f>
        <v>14950</v>
      </c>
    </row>
    <row r="70" spans="1:17" x14ac:dyDescent="0.25">
      <c r="A70" s="110">
        <f>IF('Burn Report'!A55 = "","",'Burn Report'!A55)</f>
        <v>43204</v>
      </c>
      <c r="B70" s="3">
        <f>IF('Burn Report'!D55=1,100*'Burn Report'!$C55,0)</f>
        <v>0</v>
      </c>
      <c r="C70" s="3">
        <f>IF('Burn Report'!E55=1,100*'Burn Report'!$C55,0)</f>
        <v>0</v>
      </c>
      <c r="D70" s="3">
        <f>IF('Burn Report'!F55=1,100*'Burn Report'!$C55,0)</f>
        <v>0</v>
      </c>
      <c r="E70" s="3">
        <f>IF('Burn Report'!G55=1,100*'Burn Report'!$C55,0)</f>
        <v>0</v>
      </c>
      <c r="F70" s="3">
        <f>IF('Burn Report'!H55=1,100*'Burn Report'!$C55,0)</f>
        <v>0</v>
      </c>
      <c r="G70" s="3">
        <f>IF('Burn Report'!I55=1,100*'Burn Report'!$C55,0)</f>
        <v>100</v>
      </c>
      <c r="H70">
        <f t="shared" si="10"/>
        <v>100</v>
      </c>
      <c r="J70" s="113">
        <f t="shared" si="11"/>
        <v>43204</v>
      </c>
      <c r="K70">
        <f t="shared" si="12"/>
        <v>3275</v>
      </c>
      <c r="L70">
        <f t="shared" si="13"/>
        <v>2575</v>
      </c>
      <c r="M70">
        <f t="shared" si="14"/>
        <v>1700</v>
      </c>
      <c r="N70">
        <f t="shared" si="15"/>
        <v>2250</v>
      </c>
      <c r="O70">
        <f t="shared" si="16"/>
        <v>2100</v>
      </c>
      <c r="P70">
        <f t="shared" si="17"/>
        <v>3150</v>
      </c>
      <c r="Q70">
        <f>SUM($H$3:H70)</f>
        <v>15050</v>
      </c>
    </row>
    <row r="71" spans="1:17" x14ac:dyDescent="0.25">
      <c r="A71" s="110">
        <f>IF('Burn Report'!A56 = "","",'Burn Report'!A56)</f>
        <v>43206</v>
      </c>
      <c r="B71" s="3">
        <f>IF('Burn Report'!D56=1,100*'Burn Report'!$C56,0)</f>
        <v>0</v>
      </c>
      <c r="C71" s="3">
        <f>IF('Burn Report'!E56=1,100*'Burn Report'!$C56,0)</f>
        <v>0</v>
      </c>
      <c r="D71" s="3">
        <f>IF('Burn Report'!F56=1,100*'Burn Report'!$C56,0)</f>
        <v>0</v>
      </c>
      <c r="E71" s="3">
        <f>IF('Burn Report'!G56=1,100*'Burn Report'!$C56,0)</f>
        <v>0</v>
      </c>
      <c r="F71" s="3">
        <f>IF('Burn Report'!H56=1,100*'Burn Report'!$C56,0)</f>
        <v>0</v>
      </c>
      <c r="G71" s="3">
        <f>IF('Burn Report'!I56=1,100*'Burn Report'!$C56,0)</f>
        <v>50</v>
      </c>
      <c r="H71">
        <f t="shared" si="10"/>
        <v>50</v>
      </c>
      <c r="J71" s="113">
        <f t="shared" si="11"/>
        <v>43206</v>
      </c>
      <c r="K71">
        <f t="shared" si="12"/>
        <v>3275</v>
      </c>
      <c r="L71">
        <f t="shared" si="13"/>
        <v>2575</v>
      </c>
      <c r="M71">
        <f t="shared" si="14"/>
        <v>1700</v>
      </c>
      <c r="N71">
        <f t="shared" si="15"/>
        <v>2250</v>
      </c>
      <c r="O71">
        <f t="shared" si="16"/>
        <v>2100</v>
      </c>
      <c r="P71">
        <f t="shared" si="17"/>
        <v>3200</v>
      </c>
      <c r="Q71">
        <f>SUM($H$3:H71)</f>
        <v>15100</v>
      </c>
    </row>
    <row r="72" spans="1:17" x14ac:dyDescent="0.25">
      <c r="A72" s="110">
        <f>IF('Burn Report'!A57 = "","",'Burn Report'!A57)</f>
        <v>43206</v>
      </c>
      <c r="B72" s="3">
        <f>IF('Burn Report'!D57=1,100*'Burn Report'!$C57,0)</f>
        <v>0</v>
      </c>
      <c r="C72" s="3">
        <f>IF('Burn Report'!E57=1,100*'Burn Report'!$C57,0)</f>
        <v>0</v>
      </c>
      <c r="D72" s="3">
        <f>IF('Burn Report'!F57=1,100*'Burn Report'!$C57,0)</f>
        <v>0</v>
      </c>
      <c r="E72" s="3">
        <f>IF('Burn Report'!G57=1,100*'Burn Report'!$C57,0)</f>
        <v>0</v>
      </c>
      <c r="F72" s="3">
        <f>IF('Burn Report'!H57=1,100*'Burn Report'!$C57,0)</f>
        <v>0</v>
      </c>
      <c r="G72" s="3">
        <f>IF('Burn Report'!I57=1,100*'Burn Report'!$C57,0)</f>
        <v>50</v>
      </c>
      <c r="H72">
        <f t="shared" si="10"/>
        <v>50</v>
      </c>
      <c r="J72" s="113">
        <f t="shared" si="11"/>
        <v>43206</v>
      </c>
      <c r="K72">
        <f t="shared" si="12"/>
        <v>3275</v>
      </c>
      <c r="L72">
        <f t="shared" si="13"/>
        <v>2575</v>
      </c>
      <c r="M72">
        <f t="shared" si="14"/>
        <v>1700</v>
      </c>
      <c r="N72">
        <f t="shared" si="15"/>
        <v>2250</v>
      </c>
      <c r="O72">
        <f t="shared" si="16"/>
        <v>2100</v>
      </c>
      <c r="P72">
        <f t="shared" si="17"/>
        <v>3250</v>
      </c>
      <c r="Q72">
        <f>SUM($H$3:H72)</f>
        <v>15150</v>
      </c>
    </row>
    <row r="73" spans="1:17" x14ac:dyDescent="0.25">
      <c r="A73" s="110">
        <f>IF('Burn Report'!A58 = "","",'Burn Report'!A58)</f>
        <v>43206</v>
      </c>
      <c r="B73" s="3">
        <f>IF('Burn Report'!D58=1,100*'Burn Report'!$C58,0)</f>
        <v>0</v>
      </c>
      <c r="C73" s="3">
        <f>IF('Burn Report'!E58=1,100*'Burn Report'!$C58,0)</f>
        <v>0</v>
      </c>
      <c r="D73" s="3">
        <f>IF('Burn Report'!F58=1,100*'Burn Report'!$C58,0)</f>
        <v>0</v>
      </c>
      <c r="E73" s="3">
        <f>IF('Burn Report'!G58=1,100*'Burn Report'!$C58,0)</f>
        <v>0</v>
      </c>
      <c r="F73" s="3">
        <f>IF('Burn Report'!H58=1,100*'Burn Report'!$C58,0)</f>
        <v>0</v>
      </c>
      <c r="G73" s="3">
        <f>IF('Burn Report'!I58=1,100*'Burn Report'!$C58,0)</f>
        <v>100</v>
      </c>
      <c r="H73">
        <f t="shared" si="10"/>
        <v>100</v>
      </c>
      <c r="J73" s="113">
        <f t="shared" si="11"/>
        <v>43206</v>
      </c>
      <c r="K73">
        <f t="shared" si="12"/>
        <v>3275</v>
      </c>
      <c r="L73">
        <f t="shared" si="13"/>
        <v>2575</v>
      </c>
      <c r="M73">
        <f t="shared" si="14"/>
        <v>1700</v>
      </c>
      <c r="N73">
        <f t="shared" si="15"/>
        <v>2250</v>
      </c>
      <c r="O73">
        <f t="shared" si="16"/>
        <v>2100</v>
      </c>
      <c r="P73">
        <f t="shared" si="17"/>
        <v>3350</v>
      </c>
      <c r="Q73">
        <f>SUM($H$3:H73)</f>
        <v>15250</v>
      </c>
    </row>
    <row r="74" spans="1:17" x14ac:dyDescent="0.25">
      <c r="A74" s="110">
        <f>IF('Burn Report'!A59 = "","",'Burn Report'!A59)</f>
        <v>43207</v>
      </c>
      <c r="B74" s="3">
        <f>IF('Burn Report'!D59=1,100*'Burn Report'!$C59,0)</f>
        <v>0</v>
      </c>
      <c r="C74" s="3">
        <f>IF('Burn Report'!E59=1,100*'Burn Report'!$C59,0)</f>
        <v>0</v>
      </c>
      <c r="D74" s="3">
        <f>IF('Burn Report'!F59=1,100*'Burn Report'!$C59,0)</f>
        <v>0</v>
      </c>
      <c r="E74" s="3">
        <f>IF('Burn Report'!G59=1,100*'Burn Report'!$C59,0)</f>
        <v>0</v>
      </c>
      <c r="F74" s="3">
        <f>IF('Burn Report'!H59=1,100*'Burn Report'!$C59,0)</f>
        <v>0</v>
      </c>
      <c r="G74" s="3">
        <f>IF('Burn Report'!I59=1,100*'Burn Report'!$C59,0)</f>
        <v>75</v>
      </c>
      <c r="H74">
        <f t="shared" si="10"/>
        <v>75</v>
      </c>
      <c r="J74" s="113">
        <f t="shared" si="11"/>
        <v>43207</v>
      </c>
      <c r="K74">
        <f t="shared" si="12"/>
        <v>3275</v>
      </c>
      <c r="L74">
        <f t="shared" si="13"/>
        <v>2575</v>
      </c>
      <c r="M74">
        <f t="shared" si="14"/>
        <v>1700</v>
      </c>
      <c r="N74">
        <f t="shared" si="15"/>
        <v>2250</v>
      </c>
      <c r="O74">
        <f t="shared" si="16"/>
        <v>2100</v>
      </c>
      <c r="P74">
        <f t="shared" si="17"/>
        <v>3425</v>
      </c>
      <c r="Q74">
        <f>SUM($H$3:H74)</f>
        <v>15325</v>
      </c>
    </row>
    <row r="75" spans="1:17" x14ac:dyDescent="0.25">
      <c r="A75" s="110">
        <f>IF('Burn Report'!A60 = "","",'Burn Report'!A60)</f>
        <v>43207</v>
      </c>
      <c r="B75" s="3">
        <f>IF('Burn Report'!D60=1,100*'Burn Report'!$C60,0)</f>
        <v>0</v>
      </c>
      <c r="C75" s="3">
        <f>IF('Burn Report'!E60=1,100*'Burn Report'!$C60,0)</f>
        <v>0</v>
      </c>
      <c r="D75" s="3">
        <f>IF('Burn Report'!F60=1,100*'Burn Report'!$C60,0)</f>
        <v>0</v>
      </c>
      <c r="E75" s="3">
        <f>IF('Burn Report'!G60=1,100*'Burn Report'!$C60,0)</f>
        <v>200</v>
      </c>
      <c r="F75" s="3">
        <f>IF('Burn Report'!H60=1,100*'Burn Report'!$C60,0)</f>
        <v>0</v>
      </c>
      <c r="G75" s="3">
        <f>IF('Burn Report'!I60=1,100*'Burn Report'!$C60,0)</f>
        <v>0</v>
      </c>
      <c r="H75">
        <f t="shared" si="10"/>
        <v>200</v>
      </c>
      <c r="J75" s="113">
        <f t="shared" si="11"/>
        <v>43207</v>
      </c>
      <c r="K75">
        <f t="shared" si="12"/>
        <v>3275</v>
      </c>
      <c r="L75">
        <f t="shared" si="13"/>
        <v>2575</v>
      </c>
      <c r="M75">
        <f t="shared" si="14"/>
        <v>1700</v>
      </c>
      <c r="N75">
        <f t="shared" si="15"/>
        <v>2450</v>
      </c>
      <c r="O75">
        <f t="shared" si="16"/>
        <v>2100</v>
      </c>
      <c r="P75">
        <f t="shared" si="17"/>
        <v>3425</v>
      </c>
      <c r="Q75">
        <f>SUM($H$3:H75)</f>
        <v>15525</v>
      </c>
    </row>
    <row r="76" spans="1:17" x14ac:dyDescent="0.25">
      <c r="A76" s="110">
        <f>IF('Burn Report'!A61 = "","",'Burn Report'!A61)</f>
        <v>43207</v>
      </c>
      <c r="B76" s="3">
        <f>IF('Burn Report'!D61=1,100*'Burn Report'!$C61,0)</f>
        <v>0</v>
      </c>
      <c r="C76" s="3">
        <f>IF('Burn Report'!E61=1,100*'Burn Report'!$C61,0)</f>
        <v>0</v>
      </c>
      <c r="D76" s="3">
        <f>IF('Burn Report'!F61=1,100*'Burn Report'!$C61,0)</f>
        <v>0</v>
      </c>
      <c r="E76" s="3">
        <f>IF('Burn Report'!G61=1,100*'Burn Report'!$C61,0)</f>
        <v>0</v>
      </c>
      <c r="F76" s="3">
        <f>IF('Burn Report'!H61=1,100*'Burn Report'!$C61,0)</f>
        <v>100</v>
      </c>
      <c r="G76" s="3">
        <f>IF('Burn Report'!I61=1,100*'Burn Report'!$C61,0)</f>
        <v>0</v>
      </c>
      <c r="H76">
        <f t="shared" si="10"/>
        <v>100</v>
      </c>
      <c r="J76" s="113">
        <f t="shared" si="11"/>
        <v>43207</v>
      </c>
      <c r="K76">
        <f t="shared" si="12"/>
        <v>3275</v>
      </c>
      <c r="L76">
        <f t="shared" si="13"/>
        <v>2575</v>
      </c>
      <c r="M76">
        <f t="shared" si="14"/>
        <v>1700</v>
      </c>
      <c r="N76">
        <f t="shared" si="15"/>
        <v>2450</v>
      </c>
      <c r="O76">
        <f t="shared" si="16"/>
        <v>2200</v>
      </c>
      <c r="P76">
        <f t="shared" si="17"/>
        <v>3425</v>
      </c>
      <c r="Q76">
        <f>SUM($H$3:H76)</f>
        <v>15625</v>
      </c>
    </row>
    <row r="77" spans="1:17" x14ac:dyDescent="0.25">
      <c r="A77" s="110">
        <f>IF('Burn Report'!A62 = "","",'Burn Report'!A62)</f>
        <v>43207</v>
      </c>
      <c r="B77" s="3">
        <f>IF('Burn Report'!D62=1,100*'Burn Report'!$C62,0)</f>
        <v>0</v>
      </c>
      <c r="C77" s="3">
        <f>IF('Burn Report'!E62=1,100*'Burn Report'!$C62,0)</f>
        <v>0</v>
      </c>
      <c r="D77" s="3">
        <f>IF('Burn Report'!F62=1,100*'Burn Report'!$C62,0)</f>
        <v>200</v>
      </c>
      <c r="E77" s="3">
        <f>IF('Burn Report'!G62=1,100*'Burn Report'!$C62,0)</f>
        <v>0</v>
      </c>
      <c r="F77" s="3">
        <f>IF('Burn Report'!H62=1,100*'Burn Report'!$C62,0)</f>
        <v>0</v>
      </c>
      <c r="G77" s="3">
        <f>IF('Burn Report'!I62=1,100*'Burn Report'!$C62,0)</f>
        <v>0</v>
      </c>
      <c r="H77">
        <f t="shared" si="10"/>
        <v>200</v>
      </c>
      <c r="J77" s="113">
        <f t="shared" si="11"/>
        <v>43207</v>
      </c>
      <c r="K77">
        <f t="shared" si="12"/>
        <v>3275</v>
      </c>
      <c r="L77">
        <f t="shared" si="13"/>
        <v>2575</v>
      </c>
      <c r="M77">
        <f t="shared" si="14"/>
        <v>1900</v>
      </c>
      <c r="N77">
        <f t="shared" si="15"/>
        <v>2450</v>
      </c>
      <c r="O77">
        <f t="shared" si="16"/>
        <v>2200</v>
      </c>
      <c r="P77">
        <f t="shared" si="17"/>
        <v>3425</v>
      </c>
      <c r="Q77">
        <f>SUM($H$3:H77)</f>
        <v>15825</v>
      </c>
    </row>
    <row r="78" spans="1:17" x14ac:dyDescent="0.25">
      <c r="A78" s="110">
        <f>IF('Burn Report'!A63 = "","",'Burn Report'!A63)</f>
        <v>43207</v>
      </c>
      <c r="B78" s="3">
        <f>IF('Burn Report'!D63=1,100*'Burn Report'!$C63,0)</f>
        <v>0</v>
      </c>
      <c r="C78" s="3">
        <f>IF('Burn Report'!E63=1,100*'Burn Report'!$C63,0)</f>
        <v>0</v>
      </c>
      <c r="D78" s="3">
        <f>IF('Burn Report'!F63=1,100*'Burn Report'!$C63,0)</f>
        <v>200</v>
      </c>
      <c r="E78" s="3">
        <f>IF('Burn Report'!G63=1,100*'Burn Report'!$C63,0)</f>
        <v>0</v>
      </c>
      <c r="F78" s="3">
        <f>IF('Burn Report'!H63=1,100*'Burn Report'!$C63,0)</f>
        <v>0</v>
      </c>
      <c r="G78" s="3">
        <f>IF('Burn Report'!I63=1,100*'Burn Report'!$C63,0)</f>
        <v>0</v>
      </c>
      <c r="H78">
        <f t="shared" si="10"/>
        <v>200</v>
      </c>
      <c r="J78" s="113">
        <f t="shared" si="11"/>
        <v>43207</v>
      </c>
      <c r="K78">
        <f t="shared" si="12"/>
        <v>3275</v>
      </c>
      <c r="L78">
        <f t="shared" si="13"/>
        <v>2575</v>
      </c>
      <c r="M78">
        <f t="shared" si="14"/>
        <v>2100</v>
      </c>
      <c r="N78">
        <f t="shared" si="15"/>
        <v>2450</v>
      </c>
      <c r="O78">
        <f t="shared" si="16"/>
        <v>2200</v>
      </c>
      <c r="P78">
        <f t="shared" si="17"/>
        <v>3425</v>
      </c>
      <c r="Q78">
        <f>SUM($H$3:H78)</f>
        <v>16025</v>
      </c>
    </row>
    <row r="79" spans="1:17" x14ac:dyDescent="0.25">
      <c r="A79" s="110">
        <f>IF('Burn Report'!A64 = "","",'Burn Report'!A64)</f>
        <v>43207</v>
      </c>
      <c r="B79" s="3">
        <f>IF('Burn Report'!D64=1,100*'Burn Report'!$C64,0)</f>
        <v>0</v>
      </c>
      <c r="C79" s="3">
        <f>IF('Burn Report'!E64=1,100*'Burn Report'!$C64,0)</f>
        <v>0</v>
      </c>
      <c r="D79" s="3">
        <f>IF('Burn Report'!F64=1,100*'Burn Report'!$C64,0)</f>
        <v>0</v>
      </c>
      <c r="E79" s="3">
        <f>IF('Burn Report'!G64=1,100*'Burn Report'!$C64,0)</f>
        <v>0</v>
      </c>
      <c r="F79" s="3">
        <f>IF('Burn Report'!H64=1,100*'Burn Report'!$C64,0)</f>
        <v>0</v>
      </c>
      <c r="G79" s="3">
        <f>IF('Burn Report'!I64=1,100*'Burn Report'!$C64,0)</f>
        <v>200</v>
      </c>
      <c r="H79">
        <f t="shared" si="10"/>
        <v>200</v>
      </c>
      <c r="J79" s="113">
        <f t="shared" si="11"/>
        <v>43207</v>
      </c>
      <c r="K79">
        <f t="shared" si="12"/>
        <v>3275</v>
      </c>
      <c r="L79">
        <f t="shared" si="13"/>
        <v>2575</v>
      </c>
      <c r="M79">
        <f t="shared" si="14"/>
        <v>2100</v>
      </c>
      <c r="N79">
        <f t="shared" si="15"/>
        <v>2450</v>
      </c>
      <c r="O79">
        <f t="shared" si="16"/>
        <v>2200</v>
      </c>
      <c r="P79">
        <f t="shared" si="17"/>
        <v>3625</v>
      </c>
      <c r="Q79">
        <f>SUM($H$3:H79)</f>
        <v>16225</v>
      </c>
    </row>
    <row r="80" spans="1:17" x14ac:dyDescent="0.25">
      <c r="A80" s="110">
        <f>IF('Burn Report'!A65 = "","",'Burn Report'!A65)</f>
        <v>43208</v>
      </c>
      <c r="B80" s="3">
        <f>IF('Burn Report'!D65=1,100*'Burn Report'!$C65,0)</f>
        <v>0</v>
      </c>
      <c r="C80" s="3">
        <f>IF('Burn Report'!E65=1,100*'Burn Report'!$C65,0)</f>
        <v>0</v>
      </c>
      <c r="D80" s="3">
        <f>IF('Burn Report'!F65=1,100*'Burn Report'!$C65,0)</f>
        <v>0</v>
      </c>
      <c r="E80" s="3">
        <f>IF('Burn Report'!G65=1,100*'Burn Report'!$C65,0)</f>
        <v>0</v>
      </c>
      <c r="F80" s="3">
        <f>IF('Burn Report'!H65=1,100*'Burn Report'!$C65,0)</f>
        <v>0</v>
      </c>
      <c r="G80" s="3">
        <f>IF('Burn Report'!I65=1,100*'Burn Report'!$C65,0)</f>
        <v>100</v>
      </c>
      <c r="H80">
        <f t="shared" si="10"/>
        <v>100</v>
      </c>
      <c r="J80" s="113">
        <f t="shared" si="11"/>
        <v>43208</v>
      </c>
      <c r="K80">
        <f t="shared" si="12"/>
        <v>3275</v>
      </c>
      <c r="L80">
        <f t="shared" si="13"/>
        <v>2575</v>
      </c>
      <c r="M80">
        <f t="shared" si="14"/>
        <v>2100</v>
      </c>
      <c r="N80">
        <f t="shared" si="15"/>
        <v>2450</v>
      </c>
      <c r="O80">
        <f t="shared" si="16"/>
        <v>2200</v>
      </c>
      <c r="P80">
        <f t="shared" si="17"/>
        <v>3725</v>
      </c>
      <c r="Q80">
        <f>SUM($H$3:H80)</f>
        <v>16325</v>
      </c>
    </row>
    <row r="81" spans="1:17" x14ac:dyDescent="0.25">
      <c r="A81" s="110">
        <f>IF('Burn Report'!A66 = "","",'Burn Report'!A66)</f>
        <v>43208</v>
      </c>
      <c r="B81" s="3">
        <f>IF('Burn Report'!D66=1,100*'Burn Report'!$C66,0)</f>
        <v>0</v>
      </c>
      <c r="C81" s="3">
        <f>IF('Burn Report'!E66=1,100*'Burn Report'!$C66,0)</f>
        <v>0</v>
      </c>
      <c r="D81" s="3">
        <f>IF('Burn Report'!F66=1,100*'Burn Report'!$C66,0)</f>
        <v>0</v>
      </c>
      <c r="E81" s="3">
        <f>IF('Burn Report'!G66=1,100*'Burn Report'!$C66,0)</f>
        <v>0</v>
      </c>
      <c r="F81" s="3">
        <f>IF('Burn Report'!H66=1,100*'Burn Report'!$C66,0)</f>
        <v>0</v>
      </c>
      <c r="G81" s="3">
        <f>IF('Burn Report'!I66=1,100*'Burn Report'!$C66,0)</f>
        <v>150</v>
      </c>
      <c r="H81">
        <f t="shared" si="10"/>
        <v>150</v>
      </c>
      <c r="J81" s="113">
        <f t="shared" si="11"/>
        <v>43208</v>
      </c>
      <c r="K81">
        <f t="shared" si="12"/>
        <v>3275</v>
      </c>
      <c r="L81">
        <f t="shared" si="13"/>
        <v>2575</v>
      </c>
      <c r="M81">
        <f t="shared" si="14"/>
        <v>2100</v>
      </c>
      <c r="N81">
        <f t="shared" si="15"/>
        <v>2450</v>
      </c>
      <c r="O81">
        <f t="shared" si="16"/>
        <v>2200</v>
      </c>
      <c r="P81">
        <f t="shared" si="17"/>
        <v>3875</v>
      </c>
      <c r="Q81">
        <f>SUM($H$3:H81)</f>
        <v>16475</v>
      </c>
    </row>
    <row r="82" spans="1:17" x14ac:dyDescent="0.25">
      <c r="A82" s="110">
        <f>IF('Burn Report'!A67 = "","",'Burn Report'!A67)</f>
        <v>43208</v>
      </c>
      <c r="B82" s="3">
        <f>IF('Burn Report'!D67=1,100*'Burn Report'!$C67,0)</f>
        <v>0</v>
      </c>
      <c r="C82" s="3">
        <f>IF('Burn Report'!E67=1,100*'Burn Report'!$C67,0)</f>
        <v>0</v>
      </c>
      <c r="D82" s="3">
        <f>IF('Burn Report'!F67=1,100*'Burn Report'!$C67,0)</f>
        <v>0</v>
      </c>
      <c r="E82" s="3">
        <f>IF('Burn Report'!G67=1,100*'Burn Report'!$C67,0)</f>
        <v>0</v>
      </c>
      <c r="F82" s="3">
        <f>IF('Burn Report'!H67=1,100*'Burn Report'!$C67,0)</f>
        <v>0</v>
      </c>
      <c r="G82" s="3">
        <f>IF('Burn Report'!I67=1,100*'Burn Report'!$C67,0)</f>
        <v>25</v>
      </c>
      <c r="H82">
        <f t="shared" si="10"/>
        <v>25</v>
      </c>
      <c r="J82" s="113">
        <f t="shared" si="11"/>
        <v>43208</v>
      </c>
      <c r="K82">
        <f t="shared" si="12"/>
        <v>3275</v>
      </c>
      <c r="L82">
        <f t="shared" si="13"/>
        <v>2575</v>
      </c>
      <c r="M82">
        <f t="shared" si="14"/>
        <v>2100</v>
      </c>
      <c r="N82">
        <f t="shared" si="15"/>
        <v>2450</v>
      </c>
      <c r="O82">
        <f t="shared" si="16"/>
        <v>2200</v>
      </c>
      <c r="P82">
        <f t="shared" si="17"/>
        <v>3900</v>
      </c>
      <c r="Q82">
        <f>SUM($H$3:H82)</f>
        <v>16500</v>
      </c>
    </row>
    <row r="83" spans="1:17" x14ac:dyDescent="0.25">
      <c r="A83" s="110">
        <f>IF('Burn Report'!A68 = "","",'Burn Report'!A68)</f>
        <v>43208</v>
      </c>
      <c r="B83" s="3">
        <f>IF('Burn Report'!D68=1,100*'Burn Report'!$C68,0)</f>
        <v>150</v>
      </c>
      <c r="C83" s="3">
        <f>IF('Burn Report'!E68=1,100*'Burn Report'!$C68,0)</f>
        <v>0</v>
      </c>
      <c r="D83" s="3">
        <f>IF('Burn Report'!F68=1,100*'Burn Report'!$C68,0)</f>
        <v>0</v>
      </c>
      <c r="E83" s="3">
        <f>IF('Burn Report'!G68=1,100*'Burn Report'!$C68,0)</f>
        <v>0</v>
      </c>
      <c r="F83" s="3">
        <f>IF('Burn Report'!H68=1,100*'Burn Report'!$C68,0)</f>
        <v>0</v>
      </c>
      <c r="G83" s="3">
        <f>IF('Burn Report'!I68=1,100*'Burn Report'!$C68,0)</f>
        <v>0</v>
      </c>
      <c r="H83">
        <f t="shared" si="10"/>
        <v>150</v>
      </c>
      <c r="J83" s="113">
        <f t="shared" si="11"/>
        <v>43208</v>
      </c>
      <c r="K83">
        <f t="shared" si="12"/>
        <v>3425</v>
      </c>
      <c r="L83">
        <f t="shared" si="13"/>
        <v>2575</v>
      </c>
      <c r="M83">
        <f t="shared" si="14"/>
        <v>2100</v>
      </c>
      <c r="N83">
        <f t="shared" si="15"/>
        <v>2450</v>
      </c>
      <c r="O83">
        <f t="shared" si="16"/>
        <v>2200</v>
      </c>
      <c r="P83">
        <f t="shared" si="17"/>
        <v>3900</v>
      </c>
      <c r="Q83">
        <f>SUM($H$3:H83)</f>
        <v>16650</v>
      </c>
    </row>
    <row r="84" spans="1:17" x14ac:dyDescent="0.25">
      <c r="A84" s="110" t="str">
        <f>IF('Burn Report'!A69 = "","",'Burn Report'!A69)</f>
        <v/>
      </c>
      <c r="B84" s="3">
        <f>IF('Burn Report'!D69=1,100*'Burn Report'!$C69,0)</f>
        <v>0</v>
      </c>
      <c r="C84" s="3">
        <f>IF('Burn Report'!E69=1,100*'Burn Report'!$C69,0)</f>
        <v>0</v>
      </c>
      <c r="D84" s="3">
        <f>IF('Burn Report'!F69=1,100*'Burn Report'!$C69,0)</f>
        <v>0</v>
      </c>
      <c r="E84" s="3">
        <f>IF('Burn Report'!G69=1,100*'Burn Report'!$C69,0)</f>
        <v>0</v>
      </c>
      <c r="F84" s="3">
        <f>IF('Burn Report'!H69=1,100*'Burn Report'!$C69,0)</f>
        <v>0</v>
      </c>
      <c r="G84" s="3">
        <f>IF('Burn Report'!I69=1,100*'Burn Report'!$C69,0)</f>
        <v>0</v>
      </c>
      <c r="H84">
        <f t="shared" si="10"/>
        <v>0</v>
      </c>
      <c r="J84" s="113" t="str">
        <f t="shared" si="11"/>
        <v/>
      </c>
      <c r="K84">
        <f t="shared" si="12"/>
        <v>3425</v>
      </c>
      <c r="L84">
        <f t="shared" si="13"/>
        <v>2575</v>
      </c>
      <c r="M84">
        <f t="shared" si="14"/>
        <v>2100</v>
      </c>
      <c r="N84">
        <f t="shared" si="15"/>
        <v>2450</v>
      </c>
      <c r="O84">
        <f t="shared" si="16"/>
        <v>2200</v>
      </c>
      <c r="P84">
        <f t="shared" si="17"/>
        <v>3900</v>
      </c>
      <c r="Q84">
        <f>SUM($H$3:H84)</f>
        <v>16650</v>
      </c>
    </row>
    <row r="85" spans="1:17" x14ac:dyDescent="0.25">
      <c r="A85" s="110" t="str">
        <f>IF('Burn Report'!A70 = "","",'Burn Report'!A70)</f>
        <v/>
      </c>
      <c r="B85" s="3">
        <f>IF('Burn Report'!D70=1,100*'Burn Report'!$C70,0)</f>
        <v>0</v>
      </c>
      <c r="C85" s="3">
        <f>IF('Burn Report'!E70=1,100*'Burn Report'!$C70,0)</f>
        <v>0</v>
      </c>
      <c r="D85" s="3">
        <f>IF('Burn Report'!F70=1,100*'Burn Report'!$C70,0)</f>
        <v>0</v>
      </c>
      <c r="E85" s="3">
        <f>IF('Burn Report'!G70=1,100*'Burn Report'!$C70,0)</f>
        <v>0</v>
      </c>
      <c r="F85" s="3">
        <f>IF('Burn Report'!H70=1,100*'Burn Report'!$C70,0)</f>
        <v>0</v>
      </c>
      <c r="G85" s="3">
        <f>IF('Burn Report'!I70=1,100*'Burn Report'!$C70,0)</f>
        <v>0</v>
      </c>
      <c r="H85">
        <f t="shared" si="10"/>
        <v>0</v>
      </c>
      <c r="J85" s="113" t="str">
        <f t="shared" si="11"/>
        <v/>
      </c>
      <c r="K85">
        <f t="shared" si="12"/>
        <v>3425</v>
      </c>
      <c r="L85">
        <f t="shared" si="13"/>
        <v>2575</v>
      </c>
      <c r="M85">
        <f t="shared" si="14"/>
        <v>2100</v>
      </c>
      <c r="N85">
        <f t="shared" si="15"/>
        <v>2450</v>
      </c>
      <c r="O85">
        <f t="shared" si="16"/>
        <v>2200</v>
      </c>
      <c r="P85">
        <f t="shared" si="17"/>
        <v>3900</v>
      </c>
      <c r="Q85">
        <f>SUM($H$3:H85)</f>
        <v>16650</v>
      </c>
    </row>
    <row r="86" spans="1:17" x14ac:dyDescent="0.25">
      <c r="A86" s="110" t="str">
        <f>IF('Burn Report'!A71 = "","",'Burn Report'!A71)</f>
        <v/>
      </c>
      <c r="B86" s="3">
        <f>IF('Burn Report'!D71=1,100*'Burn Report'!$C71,0)</f>
        <v>0</v>
      </c>
      <c r="C86" s="3">
        <f>IF('Burn Report'!E71=1,100*'Burn Report'!$C71,0)</f>
        <v>0</v>
      </c>
      <c r="D86" s="3">
        <f>IF('Burn Report'!F71=1,100*'Burn Report'!$C71,0)</f>
        <v>0</v>
      </c>
      <c r="E86" s="3">
        <f>IF('Burn Report'!G71=1,100*'Burn Report'!$C71,0)</f>
        <v>0</v>
      </c>
      <c r="F86" s="3">
        <f>IF('Burn Report'!H71=1,100*'Burn Report'!$C71,0)</f>
        <v>0</v>
      </c>
      <c r="G86" s="3">
        <f>IF('Burn Report'!I71=1,100*'Burn Report'!$C71,0)</f>
        <v>0</v>
      </c>
      <c r="H86">
        <f t="shared" si="10"/>
        <v>0</v>
      </c>
      <c r="J86" s="113" t="str">
        <f t="shared" si="11"/>
        <v/>
      </c>
      <c r="K86">
        <f t="shared" si="12"/>
        <v>3425</v>
      </c>
      <c r="L86">
        <f t="shared" si="13"/>
        <v>2575</v>
      </c>
      <c r="M86">
        <f t="shared" si="14"/>
        <v>2100</v>
      </c>
      <c r="N86">
        <f t="shared" si="15"/>
        <v>2450</v>
      </c>
      <c r="O86">
        <f t="shared" si="16"/>
        <v>2200</v>
      </c>
      <c r="P86">
        <f t="shared" si="17"/>
        <v>3900</v>
      </c>
      <c r="Q86">
        <f>SUM($H$3:H86)</f>
        <v>16650</v>
      </c>
    </row>
    <row r="87" spans="1:17" x14ac:dyDescent="0.25">
      <c r="A87" s="110" t="str">
        <f>IF('Burn Report'!A72 = "","",'Burn Report'!A72)</f>
        <v/>
      </c>
      <c r="B87" s="3">
        <f>IF('Burn Report'!D72=1,100*'Burn Report'!$C72,0)</f>
        <v>0</v>
      </c>
      <c r="C87" s="3">
        <f>IF('Burn Report'!E72=1,100*'Burn Report'!$C72,0)</f>
        <v>0</v>
      </c>
      <c r="D87" s="3">
        <f>IF('Burn Report'!F72=1,100*'Burn Report'!$C72,0)</f>
        <v>0</v>
      </c>
      <c r="E87" s="3">
        <f>IF('Burn Report'!G72=1,100*'Burn Report'!$C72,0)</f>
        <v>0</v>
      </c>
      <c r="F87" s="3">
        <f>IF('Burn Report'!H72=1,100*'Burn Report'!$C72,0)</f>
        <v>0</v>
      </c>
      <c r="G87" s="3">
        <f>IF('Burn Report'!I72=1,100*'Burn Report'!$C72,0)</f>
        <v>0</v>
      </c>
      <c r="H87">
        <f t="shared" si="10"/>
        <v>0</v>
      </c>
      <c r="J87" s="113" t="str">
        <f t="shared" si="11"/>
        <v/>
      </c>
      <c r="K87">
        <f t="shared" si="12"/>
        <v>3425</v>
      </c>
      <c r="L87">
        <f t="shared" si="13"/>
        <v>2575</v>
      </c>
      <c r="M87">
        <f t="shared" si="14"/>
        <v>2100</v>
      </c>
      <c r="N87">
        <f t="shared" si="15"/>
        <v>2450</v>
      </c>
      <c r="O87">
        <f t="shared" si="16"/>
        <v>2200</v>
      </c>
      <c r="P87">
        <f t="shared" si="17"/>
        <v>3900</v>
      </c>
      <c r="Q87">
        <f>SUM($H$3:H87)</f>
        <v>16650</v>
      </c>
    </row>
    <row r="88" spans="1:17" x14ac:dyDescent="0.25">
      <c r="A88" s="110" t="str">
        <f>IF('Burn Report'!A73 = "","",'Burn Report'!A73)</f>
        <v/>
      </c>
      <c r="B88" s="3">
        <f>IF('Burn Report'!D73=1,100*'Burn Report'!$C73,0)</f>
        <v>0</v>
      </c>
      <c r="C88" s="3">
        <f>IF('Burn Report'!E73=1,100*'Burn Report'!$C73,0)</f>
        <v>0</v>
      </c>
      <c r="D88" s="3">
        <f>IF('Burn Report'!F73=1,100*'Burn Report'!$C73,0)</f>
        <v>0</v>
      </c>
      <c r="E88" s="3">
        <f>IF('Burn Report'!G73=1,100*'Burn Report'!$C73,0)</f>
        <v>0</v>
      </c>
      <c r="F88" s="3">
        <f>IF('Burn Report'!H73=1,100*'Burn Report'!$C73,0)</f>
        <v>0</v>
      </c>
      <c r="G88" s="3">
        <f>IF('Burn Report'!I73=1,100*'Burn Report'!$C73,0)</f>
        <v>0</v>
      </c>
      <c r="H88">
        <f t="shared" si="10"/>
        <v>0</v>
      </c>
      <c r="J88" s="113" t="str">
        <f t="shared" si="11"/>
        <v/>
      </c>
      <c r="K88">
        <f t="shared" si="12"/>
        <v>3425</v>
      </c>
      <c r="L88">
        <f t="shared" si="13"/>
        <v>2575</v>
      </c>
      <c r="M88">
        <f t="shared" si="14"/>
        <v>2100</v>
      </c>
      <c r="N88">
        <f t="shared" si="15"/>
        <v>2450</v>
      </c>
      <c r="O88">
        <f t="shared" si="16"/>
        <v>2200</v>
      </c>
      <c r="P88">
        <f t="shared" si="17"/>
        <v>3900</v>
      </c>
      <c r="Q88">
        <f>SUM($H$3:H88)</f>
        <v>16650</v>
      </c>
    </row>
    <row r="89" spans="1:17" x14ac:dyDescent="0.25">
      <c r="A89" s="110" t="str">
        <f>IF('Burn Report'!A74 = "","",'Burn Report'!A74)</f>
        <v/>
      </c>
      <c r="B89" s="3">
        <f>IF('Burn Report'!D74=1,100*'Burn Report'!$C74,0)</f>
        <v>0</v>
      </c>
      <c r="C89" s="3">
        <f>IF('Burn Report'!E74=1,100*'Burn Report'!$C74,0)</f>
        <v>0</v>
      </c>
      <c r="D89" s="3">
        <f>IF('Burn Report'!F74=1,100*'Burn Report'!$C74,0)</f>
        <v>0</v>
      </c>
      <c r="E89" s="3">
        <f>IF('Burn Report'!G74=1,100*'Burn Report'!$C74,0)</f>
        <v>0</v>
      </c>
      <c r="F89" s="3">
        <f>IF('Burn Report'!H74=1,100*'Burn Report'!$C74,0)</f>
        <v>0</v>
      </c>
      <c r="G89" s="3">
        <f>IF('Burn Report'!I74=1,100*'Burn Report'!$C74,0)</f>
        <v>0</v>
      </c>
      <c r="H89">
        <f t="shared" si="10"/>
        <v>0</v>
      </c>
      <c r="J89" s="113" t="str">
        <f t="shared" si="11"/>
        <v/>
      </c>
      <c r="K89">
        <f t="shared" si="12"/>
        <v>3425</v>
      </c>
      <c r="L89">
        <f t="shared" si="13"/>
        <v>2575</v>
      </c>
      <c r="M89">
        <f t="shared" si="14"/>
        <v>2100</v>
      </c>
      <c r="N89">
        <f t="shared" si="15"/>
        <v>2450</v>
      </c>
      <c r="O89">
        <f t="shared" si="16"/>
        <v>2200</v>
      </c>
      <c r="P89">
        <f t="shared" si="17"/>
        <v>3900</v>
      </c>
      <c r="Q89">
        <f>SUM($H$3:H89)</f>
        <v>16650</v>
      </c>
    </row>
    <row r="90" spans="1:17" x14ac:dyDescent="0.25">
      <c r="A90" s="110" t="str">
        <f>IF('Burn Report'!A75 = "","",'Burn Report'!A75)</f>
        <v/>
      </c>
      <c r="B90" s="3">
        <f>IF('Burn Report'!D75=1,100*'Burn Report'!$C75,0)</f>
        <v>0</v>
      </c>
      <c r="C90" s="3">
        <f>IF('Burn Report'!E75=1,100*'Burn Report'!$C75,0)</f>
        <v>0</v>
      </c>
      <c r="D90" s="3">
        <f>IF('Burn Report'!F75=1,100*'Burn Report'!$C75,0)</f>
        <v>0</v>
      </c>
      <c r="E90" s="3">
        <f>IF('Burn Report'!G75=1,100*'Burn Report'!$C75,0)</f>
        <v>0</v>
      </c>
      <c r="F90" s="3">
        <f>IF('Burn Report'!H75=1,100*'Burn Report'!$C75,0)</f>
        <v>0</v>
      </c>
      <c r="G90" s="3">
        <f>IF('Burn Report'!I75=1,100*'Burn Report'!$C75,0)</f>
        <v>0</v>
      </c>
      <c r="H90">
        <f t="shared" si="10"/>
        <v>0</v>
      </c>
      <c r="J90" s="113" t="str">
        <f t="shared" si="11"/>
        <v/>
      </c>
      <c r="K90">
        <f t="shared" si="12"/>
        <v>3425</v>
      </c>
      <c r="L90">
        <f t="shared" si="13"/>
        <v>2575</v>
      </c>
      <c r="M90">
        <f t="shared" si="14"/>
        <v>2100</v>
      </c>
      <c r="N90">
        <f t="shared" si="15"/>
        <v>2450</v>
      </c>
      <c r="O90">
        <f t="shared" si="16"/>
        <v>2200</v>
      </c>
      <c r="P90">
        <f t="shared" si="17"/>
        <v>3900</v>
      </c>
      <c r="Q90">
        <f>SUM($H$3:H90)</f>
        <v>16650</v>
      </c>
    </row>
    <row r="91" spans="1:17" x14ac:dyDescent="0.25">
      <c r="A91" s="110" t="str">
        <f>IF('Burn Report'!A76 = "","",'Burn Report'!A76)</f>
        <v/>
      </c>
      <c r="B91" s="3">
        <f>IF('Burn Report'!D76=1,100*'Burn Report'!$C76,0)</f>
        <v>0</v>
      </c>
      <c r="C91" s="3">
        <f>IF('Burn Report'!E76=1,100*'Burn Report'!$C76,0)</f>
        <v>0</v>
      </c>
      <c r="D91" s="3">
        <f>IF('Burn Report'!F76=1,100*'Burn Report'!$C76,0)</f>
        <v>0</v>
      </c>
      <c r="E91" s="3">
        <f>IF('Burn Report'!G76=1,100*'Burn Report'!$C76,0)</f>
        <v>0</v>
      </c>
      <c r="F91" s="3">
        <f>IF('Burn Report'!H76=1,100*'Burn Report'!$C76,0)</f>
        <v>0</v>
      </c>
      <c r="G91" s="3">
        <f>IF('Burn Report'!I76=1,100*'Burn Report'!$C76,0)</f>
        <v>0</v>
      </c>
      <c r="H91">
        <f t="shared" si="10"/>
        <v>0</v>
      </c>
      <c r="J91" s="113" t="str">
        <f t="shared" si="11"/>
        <v/>
      </c>
      <c r="K91">
        <f t="shared" si="12"/>
        <v>3425</v>
      </c>
      <c r="L91">
        <f t="shared" si="13"/>
        <v>2575</v>
      </c>
      <c r="M91">
        <f t="shared" si="14"/>
        <v>2100</v>
      </c>
      <c r="N91">
        <f t="shared" si="15"/>
        <v>2450</v>
      </c>
      <c r="O91">
        <f t="shared" si="16"/>
        <v>2200</v>
      </c>
      <c r="P91">
        <f t="shared" si="17"/>
        <v>3900</v>
      </c>
      <c r="Q91">
        <f>SUM($H$3:H91)</f>
        <v>16650</v>
      </c>
    </row>
    <row r="92" spans="1:17" x14ac:dyDescent="0.25">
      <c r="A92" s="110" t="str">
        <f>IF('Burn Report'!A77 = "","",'Burn Report'!A77)</f>
        <v/>
      </c>
      <c r="B92" s="3">
        <f>IF('Burn Report'!D77=1,100*'Burn Report'!$C77,0)</f>
        <v>0</v>
      </c>
      <c r="C92" s="3">
        <f>IF('Burn Report'!E77=1,100*'Burn Report'!$C77,0)</f>
        <v>0</v>
      </c>
      <c r="D92" s="3">
        <f>IF('Burn Report'!F77=1,100*'Burn Report'!$C77,0)</f>
        <v>0</v>
      </c>
      <c r="E92" s="3">
        <f>IF('Burn Report'!G77=1,100*'Burn Report'!$C77,0)</f>
        <v>0</v>
      </c>
      <c r="F92" s="3">
        <f>IF('Burn Report'!H77=1,100*'Burn Report'!$C77,0)</f>
        <v>0</v>
      </c>
      <c r="G92" s="3">
        <f>IF('Burn Report'!I77=1,100*'Burn Report'!$C77,0)</f>
        <v>0</v>
      </c>
      <c r="H92">
        <f t="shared" si="10"/>
        <v>0</v>
      </c>
      <c r="J92" s="113" t="str">
        <f t="shared" si="11"/>
        <v/>
      </c>
      <c r="K92">
        <f t="shared" si="12"/>
        <v>3425</v>
      </c>
      <c r="L92">
        <f t="shared" si="13"/>
        <v>2575</v>
      </c>
      <c r="M92">
        <f t="shared" si="14"/>
        <v>2100</v>
      </c>
      <c r="N92">
        <f t="shared" si="15"/>
        <v>2450</v>
      </c>
      <c r="O92">
        <f t="shared" si="16"/>
        <v>2200</v>
      </c>
      <c r="P92">
        <f t="shared" si="17"/>
        <v>3900</v>
      </c>
      <c r="Q92">
        <f>SUM($H$3:H92)</f>
        <v>16650</v>
      </c>
    </row>
    <row r="93" spans="1:17" x14ac:dyDescent="0.25">
      <c r="A93" s="110" t="str">
        <f>IF('Burn Report'!A78 = "","",'Burn Report'!A78)</f>
        <v/>
      </c>
      <c r="B93" s="3">
        <f>IF('Burn Report'!D78=1,100*'Burn Report'!$C78,0)</f>
        <v>0</v>
      </c>
      <c r="C93" s="3">
        <f>IF('Burn Report'!E78=1,100*'Burn Report'!$C78,0)</f>
        <v>0</v>
      </c>
      <c r="D93" s="3">
        <f>IF('Burn Report'!F78=1,100*'Burn Report'!$C78,0)</f>
        <v>0</v>
      </c>
      <c r="E93" s="3">
        <f>IF('Burn Report'!G78=1,100*'Burn Report'!$C78,0)</f>
        <v>0</v>
      </c>
      <c r="F93" s="3">
        <f>IF('Burn Report'!H78=1,100*'Burn Report'!$C78,0)</f>
        <v>0</v>
      </c>
      <c r="G93" s="3">
        <f>IF('Burn Report'!I78=1,100*'Burn Report'!$C78,0)</f>
        <v>0</v>
      </c>
      <c r="H93">
        <f t="shared" si="10"/>
        <v>0</v>
      </c>
      <c r="J93" s="113" t="str">
        <f t="shared" si="11"/>
        <v/>
      </c>
      <c r="K93">
        <f t="shared" si="12"/>
        <v>3425</v>
      </c>
      <c r="L93">
        <f t="shared" si="13"/>
        <v>2575</v>
      </c>
      <c r="M93">
        <f t="shared" si="14"/>
        <v>2100</v>
      </c>
      <c r="N93">
        <f t="shared" si="15"/>
        <v>2450</v>
      </c>
      <c r="O93">
        <f t="shared" si="16"/>
        <v>2200</v>
      </c>
      <c r="P93">
        <f t="shared" si="17"/>
        <v>3900</v>
      </c>
      <c r="Q93">
        <f>SUM($H$3:H93)</f>
        <v>16650</v>
      </c>
    </row>
    <row r="94" spans="1:17" x14ac:dyDescent="0.25">
      <c r="A94" s="110" t="str">
        <f>IF('Burn Report'!A79 = "","",'Burn Report'!A79)</f>
        <v/>
      </c>
      <c r="B94" s="3">
        <f>IF('Burn Report'!D79=1,100*'Burn Report'!$C79,0)</f>
        <v>0</v>
      </c>
      <c r="C94" s="3">
        <f>IF('Burn Report'!E79=1,100*'Burn Report'!$C79,0)</f>
        <v>0</v>
      </c>
      <c r="D94" s="3">
        <f>IF('Burn Report'!F79=1,100*'Burn Report'!$C79,0)</f>
        <v>0</v>
      </c>
      <c r="E94" s="3">
        <f>IF('Burn Report'!G79=1,100*'Burn Report'!$C79,0)</f>
        <v>0</v>
      </c>
      <c r="F94" s="3">
        <f>IF('Burn Report'!H79=1,100*'Burn Report'!$C79,0)</f>
        <v>0</v>
      </c>
      <c r="G94" s="3">
        <f>IF('Burn Report'!I79=1,100*'Burn Report'!$C79,0)</f>
        <v>0</v>
      </c>
      <c r="H94">
        <f t="shared" si="10"/>
        <v>0</v>
      </c>
      <c r="J94" s="113" t="str">
        <f t="shared" si="11"/>
        <v/>
      </c>
      <c r="K94">
        <f t="shared" si="12"/>
        <v>3425</v>
      </c>
      <c r="L94">
        <f t="shared" si="13"/>
        <v>2575</v>
      </c>
      <c r="M94">
        <f t="shared" si="14"/>
        <v>2100</v>
      </c>
      <c r="N94">
        <f t="shared" si="15"/>
        <v>2450</v>
      </c>
      <c r="O94">
        <f t="shared" si="16"/>
        <v>2200</v>
      </c>
      <c r="P94">
        <f t="shared" si="17"/>
        <v>3900</v>
      </c>
      <c r="Q94">
        <f>SUM($H$3:H94)</f>
        <v>16650</v>
      </c>
    </row>
    <row r="95" spans="1:17" x14ac:dyDescent="0.25">
      <c r="A95" s="110" t="str">
        <f>IF('Burn Report'!A80 = "","",'Burn Report'!A80)</f>
        <v/>
      </c>
      <c r="B95" s="3">
        <f>IF('Burn Report'!D80=1,100*'Burn Report'!$C80,0)</f>
        <v>0</v>
      </c>
      <c r="C95" s="3">
        <f>IF('Burn Report'!E80=1,100*'Burn Report'!$C80,0)</f>
        <v>0</v>
      </c>
      <c r="D95" s="3">
        <f>IF('Burn Report'!F80=1,100*'Burn Report'!$C80,0)</f>
        <v>0</v>
      </c>
      <c r="E95" s="3">
        <f>IF('Burn Report'!G80=1,100*'Burn Report'!$C80,0)</f>
        <v>0</v>
      </c>
      <c r="F95" s="3">
        <f>IF('Burn Report'!H80=1,100*'Burn Report'!$C80,0)</f>
        <v>0</v>
      </c>
      <c r="G95" s="3">
        <f>IF('Burn Report'!I80=1,100*'Burn Report'!$C80,0)</f>
        <v>0</v>
      </c>
      <c r="H95">
        <f t="shared" si="10"/>
        <v>0</v>
      </c>
      <c r="J95" s="113" t="str">
        <f t="shared" si="11"/>
        <v/>
      </c>
      <c r="K95">
        <f t="shared" si="12"/>
        <v>3425</v>
      </c>
      <c r="L95">
        <f t="shared" si="13"/>
        <v>2575</v>
      </c>
      <c r="M95">
        <f t="shared" si="14"/>
        <v>2100</v>
      </c>
      <c r="N95">
        <f t="shared" si="15"/>
        <v>2450</v>
      </c>
      <c r="O95">
        <f t="shared" si="16"/>
        <v>2200</v>
      </c>
      <c r="P95">
        <f t="shared" si="17"/>
        <v>3900</v>
      </c>
      <c r="Q95">
        <f>SUM($H$3:H95)</f>
        <v>16650</v>
      </c>
    </row>
    <row r="96" spans="1:17" x14ac:dyDescent="0.25">
      <c r="A96" s="110" t="str">
        <f>IF('Burn Report'!A81 = "","",'Burn Report'!A81)</f>
        <v/>
      </c>
      <c r="B96" s="3">
        <f>IF('Burn Report'!D81=1,100*'Burn Report'!$C81,0)</f>
        <v>0</v>
      </c>
      <c r="C96" s="3">
        <f>IF('Burn Report'!E81=1,100*'Burn Report'!$C81,0)</f>
        <v>0</v>
      </c>
      <c r="D96" s="3">
        <f>IF('Burn Report'!F81=1,100*'Burn Report'!$C81,0)</f>
        <v>0</v>
      </c>
      <c r="E96" s="3">
        <f>IF('Burn Report'!G81=1,100*'Burn Report'!$C81,0)</f>
        <v>0</v>
      </c>
      <c r="F96" s="3">
        <f>IF('Burn Report'!H81=1,100*'Burn Report'!$C81,0)</f>
        <v>0</v>
      </c>
      <c r="G96" s="3">
        <f>IF('Burn Report'!I81=1,100*'Burn Report'!$C81,0)</f>
        <v>0</v>
      </c>
      <c r="H96">
        <f t="shared" si="10"/>
        <v>0</v>
      </c>
      <c r="J96" s="113" t="str">
        <f t="shared" si="11"/>
        <v/>
      </c>
      <c r="K96">
        <f t="shared" si="12"/>
        <v>3425</v>
      </c>
      <c r="L96">
        <f t="shared" si="13"/>
        <v>2575</v>
      </c>
      <c r="M96">
        <f t="shared" si="14"/>
        <v>2100</v>
      </c>
      <c r="N96">
        <f t="shared" si="15"/>
        <v>2450</v>
      </c>
      <c r="O96">
        <f t="shared" si="16"/>
        <v>2200</v>
      </c>
      <c r="P96">
        <f t="shared" si="17"/>
        <v>3900</v>
      </c>
      <c r="Q96">
        <f>SUM($H$3:H96)</f>
        <v>16650</v>
      </c>
    </row>
    <row r="97" spans="1:17" x14ac:dyDescent="0.25">
      <c r="A97" s="110" t="str">
        <f>IF('Burn Report'!A126 = "","",'Burn Report'!A126)</f>
        <v/>
      </c>
      <c r="B97" s="114">
        <f>IF('Burn Report'!D126=1,100*'Burn Report'!$C126,0)</f>
        <v>0</v>
      </c>
      <c r="C97" s="114">
        <f>IF('Burn Report'!E126=1,100*'Burn Report'!$C126,0)</f>
        <v>0</v>
      </c>
      <c r="D97" s="114">
        <f>IF('Burn Report'!F126=1,100*'Burn Report'!$C126,0)</f>
        <v>0</v>
      </c>
      <c r="E97" s="114">
        <f>IF('Burn Report'!G126=1,100*'Burn Report'!$C126,0)</f>
        <v>0</v>
      </c>
      <c r="F97" s="114">
        <f>IF('Burn Report'!H126=1,100*'Burn Report'!$C126,0)</f>
        <v>0</v>
      </c>
      <c r="G97" s="114">
        <f>IF('Burn Report'!I126=1,100*'Burn Report'!$C126,0)</f>
        <v>0</v>
      </c>
      <c r="H97">
        <f t="shared" si="10"/>
        <v>0</v>
      </c>
      <c r="J97" s="113" t="str">
        <f t="shared" si="11"/>
        <v/>
      </c>
      <c r="K97">
        <f t="shared" si="12"/>
        <v>3425</v>
      </c>
      <c r="L97">
        <f t="shared" si="13"/>
        <v>2575</v>
      </c>
      <c r="M97">
        <f t="shared" si="14"/>
        <v>2100</v>
      </c>
      <c r="N97">
        <f t="shared" si="15"/>
        <v>2450</v>
      </c>
      <c r="O97">
        <f t="shared" si="16"/>
        <v>2200</v>
      </c>
      <c r="P97">
        <f t="shared" si="17"/>
        <v>3900</v>
      </c>
      <c r="Q97">
        <f>SUM($H$3:H97)</f>
        <v>16650</v>
      </c>
    </row>
    <row r="98" spans="1:17" x14ac:dyDescent="0.25">
      <c r="A98" s="110" t="str">
        <f>IF('Burn Report'!A127 = "","",'Burn Report'!A127)</f>
        <v/>
      </c>
      <c r="B98" s="114">
        <f>IF('Burn Report'!D127=1,100*'Burn Report'!$C127,0)</f>
        <v>0</v>
      </c>
      <c r="C98" s="114">
        <f>IF('Burn Report'!E127=1,100*'Burn Report'!$C127,0)</f>
        <v>0</v>
      </c>
      <c r="D98" s="114">
        <f>IF('Burn Report'!F127=1,100*'Burn Report'!$C127,0)</f>
        <v>0</v>
      </c>
      <c r="E98" s="114">
        <f>IF('Burn Report'!G127=1,100*'Burn Report'!$C127,0)</f>
        <v>0</v>
      </c>
      <c r="F98" s="114">
        <f>IF('Burn Report'!H127=1,100*'Burn Report'!$C127,0)</f>
        <v>0</v>
      </c>
      <c r="G98" s="114">
        <f>IF('Burn Report'!I127=1,100*'Burn Report'!$C127,0)</f>
        <v>0</v>
      </c>
      <c r="H98">
        <f t="shared" si="10"/>
        <v>0</v>
      </c>
      <c r="J98" s="113" t="str">
        <f t="shared" si="11"/>
        <v/>
      </c>
      <c r="K98">
        <f t="shared" si="12"/>
        <v>3425</v>
      </c>
      <c r="L98">
        <f t="shared" si="13"/>
        <v>2575</v>
      </c>
      <c r="M98">
        <f t="shared" si="14"/>
        <v>2100</v>
      </c>
      <c r="N98">
        <f t="shared" si="15"/>
        <v>2450</v>
      </c>
      <c r="O98">
        <f t="shared" si="16"/>
        <v>2200</v>
      </c>
      <c r="P98">
        <f t="shared" si="17"/>
        <v>3900</v>
      </c>
      <c r="Q98">
        <f>SUM($H$3:H98)</f>
        <v>16650</v>
      </c>
    </row>
    <row r="99" spans="1:17" x14ac:dyDescent="0.25">
      <c r="A99" s="110" t="str">
        <f>IF('Burn Report'!A128 = "","",'Burn Report'!A128)</f>
        <v/>
      </c>
      <c r="B99" s="114">
        <f>IF('Burn Report'!D128=1,100*'Burn Report'!$C128,0)</f>
        <v>0</v>
      </c>
      <c r="C99" s="114">
        <f>IF('Burn Report'!E128=1,100*'Burn Report'!$C128,0)</f>
        <v>0</v>
      </c>
      <c r="D99" s="114">
        <f>IF('Burn Report'!F128=1,100*'Burn Report'!$C128,0)</f>
        <v>0</v>
      </c>
      <c r="E99" s="114">
        <f>IF('Burn Report'!G128=1,100*'Burn Report'!$C128,0)</f>
        <v>0</v>
      </c>
      <c r="F99" s="114">
        <f>IF('Burn Report'!H128=1,100*'Burn Report'!$C128,0)</f>
        <v>0</v>
      </c>
      <c r="G99" s="114">
        <f>IF('Burn Report'!I128=1,100*'Burn Report'!$C128,0)</f>
        <v>0</v>
      </c>
      <c r="H99">
        <f t="shared" si="10"/>
        <v>0</v>
      </c>
      <c r="J99" s="113" t="str">
        <f t="shared" si="11"/>
        <v/>
      </c>
      <c r="K99">
        <f t="shared" si="12"/>
        <v>3425</v>
      </c>
      <c r="L99">
        <f t="shared" si="13"/>
        <v>2575</v>
      </c>
      <c r="M99">
        <f t="shared" si="14"/>
        <v>2100</v>
      </c>
      <c r="N99">
        <f t="shared" si="15"/>
        <v>2450</v>
      </c>
      <c r="O99">
        <f t="shared" si="16"/>
        <v>2200</v>
      </c>
      <c r="P99">
        <f t="shared" si="17"/>
        <v>3900</v>
      </c>
      <c r="Q99">
        <f>SUM($H$3:H99)</f>
        <v>16650</v>
      </c>
    </row>
    <row r="100" spans="1:17" x14ac:dyDescent="0.25">
      <c r="A100" s="110" t="str">
        <f>IF('Burn Report'!A129 = "","",'Burn Report'!A129)</f>
        <v/>
      </c>
      <c r="B100" s="114">
        <f>IF('Burn Report'!D129=1,100*'Burn Report'!$C129,0)</f>
        <v>0</v>
      </c>
      <c r="C100" s="114">
        <f>IF('Burn Report'!E129=1,100*'Burn Report'!$C129,0)</f>
        <v>0</v>
      </c>
      <c r="D100" s="114">
        <f>IF('Burn Report'!F129=1,100*'Burn Report'!$C129,0)</f>
        <v>0</v>
      </c>
      <c r="E100" s="114">
        <f>IF('Burn Report'!G129=1,100*'Burn Report'!$C129,0)</f>
        <v>0</v>
      </c>
      <c r="F100" s="114">
        <f>IF('Burn Report'!H129=1,100*'Burn Report'!$C129,0)</f>
        <v>0</v>
      </c>
      <c r="G100" s="114">
        <f>IF('Burn Report'!I129=1,100*'Burn Report'!$C129,0)</f>
        <v>0</v>
      </c>
      <c r="H100">
        <f t="shared" si="10"/>
        <v>0</v>
      </c>
      <c r="J100" s="113" t="str">
        <f t="shared" si="11"/>
        <v/>
      </c>
      <c r="K100">
        <f t="shared" si="12"/>
        <v>3425</v>
      </c>
      <c r="L100">
        <f t="shared" si="13"/>
        <v>2575</v>
      </c>
      <c r="M100">
        <f t="shared" si="14"/>
        <v>2100</v>
      </c>
      <c r="N100">
        <f t="shared" si="15"/>
        <v>2450</v>
      </c>
      <c r="O100">
        <f t="shared" si="16"/>
        <v>2200</v>
      </c>
      <c r="P100">
        <f t="shared" si="17"/>
        <v>3900</v>
      </c>
      <c r="Q100">
        <f>SUM($H$3:H100)</f>
        <v>16650</v>
      </c>
    </row>
    <row r="101" spans="1:17" x14ac:dyDescent="0.25">
      <c r="A101" s="110" t="str">
        <f>IF('Burn Report'!A130 = "","",'Burn Report'!A130)</f>
        <v/>
      </c>
      <c r="B101" s="114">
        <f>IF('Burn Report'!D130=1,100*'Burn Report'!$C130,0)</f>
        <v>0</v>
      </c>
      <c r="C101" s="114">
        <f>IF('Burn Report'!E130=1,100*'Burn Report'!$C130,0)</f>
        <v>0</v>
      </c>
      <c r="D101" s="114">
        <f>IF('Burn Report'!F130=1,100*'Burn Report'!$C130,0)</f>
        <v>0</v>
      </c>
      <c r="E101" s="114">
        <f>IF('Burn Report'!G130=1,100*'Burn Report'!$C130,0)</f>
        <v>0</v>
      </c>
      <c r="F101" s="114">
        <f>IF('Burn Report'!H130=1,100*'Burn Report'!$C130,0)</f>
        <v>0</v>
      </c>
      <c r="G101" s="114">
        <f>IF('Burn Report'!I130=1,100*'Burn Report'!$C130,0)</f>
        <v>0</v>
      </c>
      <c r="H101">
        <f t="shared" si="10"/>
        <v>0</v>
      </c>
      <c r="J101" s="113" t="str">
        <f t="shared" si="11"/>
        <v/>
      </c>
      <c r="K101">
        <f t="shared" si="12"/>
        <v>3425</v>
      </c>
      <c r="L101">
        <f t="shared" si="13"/>
        <v>2575</v>
      </c>
      <c r="M101">
        <f t="shared" si="14"/>
        <v>2100</v>
      </c>
      <c r="N101">
        <f t="shared" si="15"/>
        <v>2450</v>
      </c>
      <c r="O101">
        <f t="shared" si="16"/>
        <v>2200</v>
      </c>
      <c r="P101">
        <f t="shared" si="17"/>
        <v>3900</v>
      </c>
      <c r="Q101">
        <f>SUM($H$3:H101)</f>
        <v>16650</v>
      </c>
    </row>
    <row r="102" spans="1:17" x14ac:dyDescent="0.25">
      <c r="A102" s="110" t="str">
        <f>IF('Burn Report'!A131 = "","",'Burn Report'!A131)</f>
        <v/>
      </c>
      <c r="B102" s="114">
        <f>IF('Burn Report'!D131=1,100*'Burn Report'!$C131,0)</f>
        <v>0</v>
      </c>
      <c r="C102" s="114">
        <f>IF('Burn Report'!E131=1,100*'Burn Report'!$C131,0)</f>
        <v>0</v>
      </c>
      <c r="D102" s="114">
        <f>IF('Burn Report'!F131=1,100*'Burn Report'!$C131,0)</f>
        <v>0</v>
      </c>
      <c r="E102" s="114">
        <f>IF('Burn Report'!G131=1,100*'Burn Report'!$C131,0)</f>
        <v>0</v>
      </c>
      <c r="F102" s="114">
        <f>IF('Burn Report'!H131=1,100*'Burn Report'!$C131,0)</f>
        <v>0</v>
      </c>
      <c r="G102" s="114">
        <f>IF('Burn Report'!I131=1,100*'Burn Report'!$C131,0)</f>
        <v>0</v>
      </c>
      <c r="H102">
        <f t="shared" si="10"/>
        <v>0</v>
      </c>
      <c r="J102" s="113" t="str">
        <f t="shared" si="11"/>
        <v/>
      </c>
      <c r="K102">
        <f t="shared" si="12"/>
        <v>3425</v>
      </c>
      <c r="L102">
        <f t="shared" si="13"/>
        <v>2575</v>
      </c>
      <c r="M102">
        <f t="shared" si="14"/>
        <v>2100</v>
      </c>
      <c r="N102">
        <f t="shared" si="15"/>
        <v>2450</v>
      </c>
      <c r="O102">
        <f t="shared" si="16"/>
        <v>2200</v>
      </c>
      <c r="P102">
        <f t="shared" si="17"/>
        <v>3900</v>
      </c>
      <c r="Q102">
        <f>SUM($H$3:H102)</f>
        <v>16650</v>
      </c>
    </row>
    <row r="103" spans="1:17" x14ac:dyDescent="0.25">
      <c r="A103" s="110" t="str">
        <f>IF('Burn Report'!A132 = "","",'Burn Report'!A132)</f>
        <v/>
      </c>
      <c r="B103" s="114">
        <f>IF('Burn Report'!D132=1,100*'Burn Report'!$C132,0)</f>
        <v>0</v>
      </c>
      <c r="C103" s="114">
        <f>IF('Burn Report'!E132=1,100*'Burn Report'!$C132,0)</f>
        <v>0</v>
      </c>
      <c r="D103" s="114">
        <f>IF('Burn Report'!F132=1,100*'Burn Report'!$C132,0)</f>
        <v>0</v>
      </c>
      <c r="E103" s="114">
        <f>IF('Burn Report'!G132=1,100*'Burn Report'!$C132,0)</f>
        <v>0</v>
      </c>
      <c r="F103" s="114">
        <f>IF('Burn Report'!H132=1,100*'Burn Report'!$C132,0)</f>
        <v>0</v>
      </c>
      <c r="G103" s="114">
        <f>IF('Burn Report'!I132=1,100*'Burn Report'!$C132,0)</f>
        <v>0</v>
      </c>
      <c r="H103">
        <f t="shared" si="10"/>
        <v>0</v>
      </c>
      <c r="J103" s="113" t="str">
        <f t="shared" si="11"/>
        <v/>
      </c>
      <c r="K103">
        <f t="shared" si="12"/>
        <v>3425</v>
      </c>
      <c r="L103">
        <f t="shared" si="13"/>
        <v>2575</v>
      </c>
      <c r="M103">
        <f t="shared" si="14"/>
        <v>2100</v>
      </c>
      <c r="N103">
        <f t="shared" si="15"/>
        <v>2450</v>
      </c>
      <c r="O103">
        <f t="shared" si="16"/>
        <v>2200</v>
      </c>
      <c r="P103">
        <f t="shared" si="17"/>
        <v>3900</v>
      </c>
      <c r="Q103">
        <f>SUM($H$3:H103)</f>
        <v>16650</v>
      </c>
    </row>
    <row r="104" spans="1:17" x14ac:dyDescent="0.25">
      <c r="A104" s="110" t="str">
        <f>IF('Burn Report'!A133 = "","",'Burn Report'!A133)</f>
        <v/>
      </c>
      <c r="B104" s="114">
        <f>IF('Burn Report'!D133=1,100*'Burn Report'!$C133,0)</f>
        <v>0</v>
      </c>
      <c r="C104" s="114">
        <f>IF('Burn Report'!E133=1,100*'Burn Report'!$C133,0)</f>
        <v>0</v>
      </c>
      <c r="D104" s="114">
        <f>IF('Burn Report'!F133=1,100*'Burn Report'!$C133,0)</f>
        <v>0</v>
      </c>
      <c r="E104" s="114">
        <f>IF('Burn Report'!G133=1,100*'Burn Report'!$C133,0)</f>
        <v>0</v>
      </c>
      <c r="F104" s="114">
        <f>IF('Burn Report'!H133=1,100*'Burn Report'!$C133,0)</f>
        <v>0</v>
      </c>
      <c r="G104" s="114">
        <f>IF('Burn Report'!I133=1,100*'Burn Report'!$C133,0)</f>
        <v>0</v>
      </c>
      <c r="H104">
        <f t="shared" si="10"/>
        <v>0</v>
      </c>
      <c r="J104" s="113" t="str">
        <f t="shared" si="11"/>
        <v/>
      </c>
      <c r="K104">
        <f t="shared" si="12"/>
        <v>3425</v>
      </c>
      <c r="L104">
        <f t="shared" si="13"/>
        <v>2575</v>
      </c>
      <c r="M104">
        <f t="shared" si="14"/>
        <v>2100</v>
      </c>
      <c r="N104">
        <f t="shared" si="15"/>
        <v>2450</v>
      </c>
      <c r="O104">
        <f t="shared" si="16"/>
        <v>2200</v>
      </c>
      <c r="P104">
        <f t="shared" si="17"/>
        <v>3900</v>
      </c>
      <c r="Q104">
        <f>SUM($H$3:H104)</f>
        <v>16650</v>
      </c>
    </row>
    <row r="105" spans="1:17" x14ac:dyDescent="0.25">
      <c r="A105" s="110" t="str">
        <f>IF('Burn Report'!A134 = "","",'Burn Report'!A134)</f>
        <v/>
      </c>
      <c r="B105" s="114">
        <f>IF('Burn Report'!D134=1,100*'Burn Report'!$C134,0)</f>
        <v>0</v>
      </c>
      <c r="C105" s="114">
        <f>IF('Burn Report'!E134=1,100*'Burn Report'!$C134,0)</f>
        <v>0</v>
      </c>
      <c r="D105" s="114">
        <f>IF('Burn Report'!F134=1,100*'Burn Report'!$C134,0)</f>
        <v>0</v>
      </c>
      <c r="E105" s="114">
        <f>IF('Burn Report'!G134=1,100*'Burn Report'!$C134,0)</f>
        <v>0</v>
      </c>
      <c r="F105" s="114">
        <f>IF('Burn Report'!H134=1,100*'Burn Report'!$C134,0)</f>
        <v>0</v>
      </c>
      <c r="G105" s="114">
        <f>IF('Burn Report'!I134=1,100*'Burn Report'!$C134,0)</f>
        <v>0</v>
      </c>
      <c r="H105">
        <f t="shared" si="10"/>
        <v>0</v>
      </c>
      <c r="J105" s="113" t="str">
        <f t="shared" si="11"/>
        <v/>
      </c>
      <c r="K105">
        <f t="shared" si="12"/>
        <v>3425</v>
      </c>
      <c r="L105">
        <f t="shared" si="13"/>
        <v>2575</v>
      </c>
      <c r="M105">
        <f t="shared" si="14"/>
        <v>2100</v>
      </c>
      <c r="N105">
        <f t="shared" si="15"/>
        <v>2450</v>
      </c>
      <c r="O105">
        <f t="shared" si="16"/>
        <v>2200</v>
      </c>
      <c r="P105">
        <f t="shared" si="17"/>
        <v>3900</v>
      </c>
      <c r="Q105">
        <f>SUM($H$3:H105)</f>
        <v>16650</v>
      </c>
    </row>
    <row r="106" spans="1:17" x14ac:dyDescent="0.25">
      <c r="A106" s="110" t="str">
        <f>IF('Burn Report'!A135 = "","",'Burn Report'!A135)</f>
        <v/>
      </c>
      <c r="B106" s="114">
        <f>IF('Burn Report'!D135=1,100*'Burn Report'!$C135,0)</f>
        <v>0</v>
      </c>
      <c r="C106" s="114">
        <f>IF('Burn Report'!E135=1,100*'Burn Report'!$C135,0)</f>
        <v>0</v>
      </c>
      <c r="D106" s="114">
        <f>IF('Burn Report'!F135=1,100*'Burn Report'!$C135,0)</f>
        <v>0</v>
      </c>
      <c r="E106" s="114">
        <f>IF('Burn Report'!G135=1,100*'Burn Report'!$C135,0)</f>
        <v>0</v>
      </c>
      <c r="F106" s="114">
        <f>IF('Burn Report'!H135=1,100*'Burn Report'!$C135,0)</f>
        <v>0</v>
      </c>
      <c r="G106" s="114">
        <f>IF('Burn Report'!I135=1,100*'Burn Report'!$C135,0)</f>
        <v>0</v>
      </c>
      <c r="H106">
        <f t="shared" si="10"/>
        <v>0</v>
      </c>
      <c r="J106" s="113" t="str">
        <f t="shared" si="11"/>
        <v/>
      </c>
      <c r="K106">
        <f t="shared" si="12"/>
        <v>3425</v>
      </c>
      <c r="L106">
        <f t="shared" si="13"/>
        <v>2575</v>
      </c>
      <c r="M106">
        <f t="shared" si="14"/>
        <v>2100</v>
      </c>
      <c r="N106">
        <f t="shared" si="15"/>
        <v>2450</v>
      </c>
      <c r="O106">
        <f t="shared" si="16"/>
        <v>2200</v>
      </c>
      <c r="P106">
        <f t="shared" si="17"/>
        <v>3900</v>
      </c>
      <c r="Q106">
        <f>SUM($H$3:H106)</f>
        <v>16650</v>
      </c>
    </row>
    <row r="107" spans="1:17" x14ac:dyDescent="0.25">
      <c r="A107" s="110" t="str">
        <f>IF('Burn Report'!A136 = "","",'Burn Report'!A136)</f>
        <v/>
      </c>
      <c r="B107" s="114">
        <f>IF('Burn Report'!D136=1,100*'Burn Report'!$C136,0)</f>
        <v>0</v>
      </c>
      <c r="C107" s="114">
        <f>IF('Burn Report'!E136=1,100*'Burn Report'!$C136,0)</f>
        <v>0</v>
      </c>
      <c r="D107" s="114">
        <f>IF('Burn Report'!F136=1,100*'Burn Report'!$C136,0)</f>
        <v>0</v>
      </c>
      <c r="E107" s="114">
        <f>IF('Burn Report'!G136=1,100*'Burn Report'!$C136,0)</f>
        <v>0</v>
      </c>
      <c r="F107" s="114">
        <f>IF('Burn Report'!H136=1,100*'Burn Report'!$C136,0)</f>
        <v>0</v>
      </c>
      <c r="G107" s="114">
        <f>IF('Burn Report'!I136=1,100*'Burn Report'!$C136,0)</f>
        <v>0</v>
      </c>
      <c r="H107">
        <f t="shared" si="10"/>
        <v>0</v>
      </c>
      <c r="J107" s="113" t="str">
        <f t="shared" si="11"/>
        <v/>
      </c>
      <c r="K107">
        <f t="shared" si="12"/>
        <v>3425</v>
      </c>
      <c r="L107">
        <f t="shared" si="13"/>
        <v>2575</v>
      </c>
      <c r="M107">
        <f t="shared" si="14"/>
        <v>2100</v>
      </c>
      <c r="N107">
        <f t="shared" si="15"/>
        <v>2450</v>
      </c>
      <c r="O107">
        <f t="shared" si="16"/>
        <v>2200</v>
      </c>
      <c r="P107">
        <f t="shared" si="17"/>
        <v>3900</v>
      </c>
      <c r="Q107">
        <f>SUM($H$3:H107)</f>
        <v>16650</v>
      </c>
    </row>
    <row r="108" spans="1:17" x14ac:dyDescent="0.25">
      <c r="A108" s="110" t="str">
        <f>IF('Burn Report'!A137 = "","",'Burn Report'!A137)</f>
        <v/>
      </c>
      <c r="B108" s="114">
        <f>IF('Burn Report'!D137=1,100*'Burn Report'!$C137,0)</f>
        <v>0</v>
      </c>
      <c r="C108" s="114">
        <f>IF('Burn Report'!E137=1,100*'Burn Report'!$C137,0)</f>
        <v>0</v>
      </c>
      <c r="D108" s="114">
        <f>IF('Burn Report'!F137=1,100*'Burn Report'!$C137,0)</f>
        <v>0</v>
      </c>
      <c r="E108" s="114">
        <f>IF('Burn Report'!G137=1,100*'Burn Report'!$C137,0)</f>
        <v>0</v>
      </c>
      <c r="F108" s="114">
        <f>IF('Burn Report'!H137=1,100*'Burn Report'!$C137,0)</f>
        <v>0</v>
      </c>
      <c r="G108" s="114">
        <f>IF('Burn Report'!I137=1,100*'Burn Report'!$C137,0)</f>
        <v>0</v>
      </c>
      <c r="H108">
        <f t="shared" si="10"/>
        <v>0</v>
      </c>
      <c r="J108" s="113" t="str">
        <f t="shared" si="11"/>
        <v/>
      </c>
      <c r="K108">
        <f t="shared" si="12"/>
        <v>3425</v>
      </c>
      <c r="L108">
        <f t="shared" si="13"/>
        <v>2575</v>
      </c>
      <c r="M108">
        <f t="shared" si="14"/>
        <v>2100</v>
      </c>
      <c r="N108">
        <f t="shared" si="15"/>
        <v>2450</v>
      </c>
      <c r="O108">
        <f t="shared" si="16"/>
        <v>2200</v>
      </c>
      <c r="P108">
        <f t="shared" si="17"/>
        <v>3900</v>
      </c>
      <c r="Q108">
        <f>SUM($H$3:H108)</f>
        <v>16650</v>
      </c>
    </row>
    <row r="109" spans="1:17" x14ac:dyDescent="0.25">
      <c r="A109" s="110" t="str">
        <f>IF('Burn Report'!A138 = "","",'Burn Report'!A138)</f>
        <v/>
      </c>
      <c r="B109" s="114">
        <f>IF('Burn Report'!D138=1,100*'Burn Report'!$C138,0)</f>
        <v>0</v>
      </c>
      <c r="C109" s="114">
        <f>IF('Burn Report'!E138=1,100*'Burn Report'!$C138,0)</f>
        <v>0</v>
      </c>
      <c r="D109" s="114">
        <f>IF('Burn Report'!F138=1,100*'Burn Report'!$C138,0)</f>
        <v>0</v>
      </c>
      <c r="E109" s="114">
        <f>IF('Burn Report'!G138=1,100*'Burn Report'!$C138,0)</f>
        <v>0</v>
      </c>
      <c r="F109" s="114">
        <f>IF('Burn Report'!H138=1,100*'Burn Report'!$C138,0)</f>
        <v>0</v>
      </c>
      <c r="G109" s="114">
        <f>IF('Burn Report'!I138=1,100*'Burn Report'!$C138,0)</f>
        <v>0</v>
      </c>
      <c r="H109">
        <f t="shared" si="10"/>
        <v>0</v>
      </c>
      <c r="J109" s="113" t="str">
        <f t="shared" si="11"/>
        <v/>
      </c>
      <c r="K109">
        <f t="shared" si="12"/>
        <v>3425</v>
      </c>
      <c r="L109">
        <f t="shared" si="13"/>
        <v>2575</v>
      </c>
      <c r="M109">
        <f t="shared" si="14"/>
        <v>2100</v>
      </c>
      <c r="N109">
        <f t="shared" si="15"/>
        <v>2450</v>
      </c>
      <c r="O109">
        <f t="shared" si="16"/>
        <v>2200</v>
      </c>
      <c r="P109">
        <f t="shared" si="17"/>
        <v>3900</v>
      </c>
      <c r="Q109">
        <f>SUM($H$3:H109)</f>
        <v>16650</v>
      </c>
    </row>
    <row r="110" spans="1:17" x14ac:dyDescent="0.25">
      <c r="A110" s="110" t="str">
        <f>IF('Burn Report'!A139 = "","",'Burn Report'!A139)</f>
        <v/>
      </c>
      <c r="B110" s="114">
        <f>IF('Burn Report'!D139=1,100*'Burn Report'!$C139,0)</f>
        <v>0</v>
      </c>
      <c r="C110" s="114">
        <f>IF('Burn Report'!E139=1,100*'Burn Report'!$C139,0)</f>
        <v>0</v>
      </c>
      <c r="D110" s="114">
        <f>IF('Burn Report'!F139=1,100*'Burn Report'!$C139,0)</f>
        <v>0</v>
      </c>
      <c r="E110" s="114">
        <f>IF('Burn Report'!G139=1,100*'Burn Report'!$C139,0)</f>
        <v>0</v>
      </c>
      <c r="F110" s="114">
        <f>IF('Burn Report'!H139=1,100*'Burn Report'!$C139,0)</f>
        <v>0</v>
      </c>
      <c r="G110" s="114">
        <f>IF('Burn Report'!I139=1,100*'Burn Report'!$C139,0)</f>
        <v>0</v>
      </c>
      <c r="H110">
        <f t="shared" si="10"/>
        <v>0</v>
      </c>
      <c r="J110" s="113" t="str">
        <f t="shared" si="11"/>
        <v/>
      </c>
      <c r="K110">
        <f t="shared" si="12"/>
        <v>3425</v>
      </c>
      <c r="L110">
        <f t="shared" si="13"/>
        <v>2575</v>
      </c>
      <c r="M110">
        <f t="shared" si="14"/>
        <v>2100</v>
      </c>
      <c r="N110">
        <f t="shared" si="15"/>
        <v>2450</v>
      </c>
      <c r="O110">
        <f t="shared" si="16"/>
        <v>2200</v>
      </c>
      <c r="P110">
        <f t="shared" si="17"/>
        <v>3900</v>
      </c>
      <c r="Q110">
        <f>SUM($H$3:H110)</f>
        <v>16650</v>
      </c>
    </row>
    <row r="111" spans="1:17" x14ac:dyDescent="0.25">
      <c r="A111" s="110" t="str">
        <f>IF('Burn Report'!A140 = "","",'Burn Report'!A140)</f>
        <v/>
      </c>
      <c r="B111" s="114">
        <f>IF('Burn Report'!D140=1,100*'Burn Report'!$C140,0)</f>
        <v>0</v>
      </c>
      <c r="C111" s="114">
        <f>IF('Burn Report'!E140=1,100*'Burn Report'!$C140,0)</f>
        <v>0</v>
      </c>
      <c r="D111" s="114">
        <f>IF('Burn Report'!F140=1,100*'Burn Report'!$C140,0)</f>
        <v>0</v>
      </c>
      <c r="E111" s="114">
        <f>IF('Burn Report'!G140=1,100*'Burn Report'!$C140,0)</f>
        <v>0</v>
      </c>
      <c r="F111" s="114">
        <f>IF('Burn Report'!H140=1,100*'Burn Report'!$C140,0)</f>
        <v>0</v>
      </c>
      <c r="G111" s="114">
        <f>IF('Burn Report'!I140=1,100*'Burn Report'!$C140,0)</f>
        <v>0</v>
      </c>
      <c r="H111">
        <f t="shared" si="10"/>
        <v>0</v>
      </c>
      <c r="J111" s="113" t="str">
        <f t="shared" si="11"/>
        <v/>
      </c>
      <c r="K111">
        <f t="shared" si="12"/>
        <v>3425</v>
      </c>
      <c r="L111">
        <f t="shared" si="13"/>
        <v>2575</v>
      </c>
      <c r="M111">
        <f t="shared" si="14"/>
        <v>2100</v>
      </c>
      <c r="N111">
        <f t="shared" si="15"/>
        <v>2450</v>
      </c>
      <c r="O111">
        <f t="shared" si="16"/>
        <v>2200</v>
      </c>
      <c r="P111">
        <f t="shared" si="17"/>
        <v>3900</v>
      </c>
      <c r="Q111">
        <f>SUM($H$3:H111)</f>
        <v>16650</v>
      </c>
    </row>
    <row r="112" spans="1:17" x14ac:dyDescent="0.25">
      <c r="A112" s="110" t="str">
        <f>IF('Burn Report'!A141 = "","",'Burn Report'!A141)</f>
        <v/>
      </c>
      <c r="B112" s="114">
        <f>IF('Burn Report'!D141=1,100*'Burn Report'!$C141,0)</f>
        <v>0</v>
      </c>
      <c r="C112" s="114">
        <f>IF('Burn Report'!E141=1,100*'Burn Report'!$C141,0)</f>
        <v>0</v>
      </c>
      <c r="D112" s="114">
        <f>IF('Burn Report'!F141=1,100*'Burn Report'!$C141,0)</f>
        <v>0</v>
      </c>
      <c r="E112" s="114">
        <f>IF('Burn Report'!G141=1,100*'Burn Report'!$C141,0)</f>
        <v>0</v>
      </c>
      <c r="F112" s="114">
        <f>IF('Burn Report'!H141=1,100*'Burn Report'!$C141,0)</f>
        <v>0</v>
      </c>
      <c r="G112" s="114">
        <f>IF('Burn Report'!I141=1,100*'Burn Report'!$C141,0)</f>
        <v>0</v>
      </c>
      <c r="H112">
        <f t="shared" si="10"/>
        <v>0</v>
      </c>
      <c r="J112" s="113" t="str">
        <f t="shared" si="11"/>
        <v/>
      </c>
      <c r="K112">
        <f t="shared" si="12"/>
        <v>3425</v>
      </c>
      <c r="L112">
        <f t="shared" si="13"/>
        <v>2575</v>
      </c>
      <c r="M112">
        <f t="shared" si="14"/>
        <v>2100</v>
      </c>
      <c r="N112">
        <f t="shared" si="15"/>
        <v>2450</v>
      </c>
      <c r="O112">
        <f t="shared" si="16"/>
        <v>2200</v>
      </c>
      <c r="P112">
        <f t="shared" si="17"/>
        <v>3900</v>
      </c>
      <c r="Q112">
        <f>SUM($H$3:H112)</f>
        <v>16650</v>
      </c>
    </row>
    <row r="113" spans="1:17" x14ac:dyDescent="0.25">
      <c r="A113" s="110" t="str">
        <f>IF('Burn Report'!A142 = "","",'Burn Report'!A142)</f>
        <v/>
      </c>
      <c r="B113" s="114">
        <f>IF('Burn Report'!D142=1,100*'Burn Report'!$C142,0)</f>
        <v>0</v>
      </c>
      <c r="C113" s="114">
        <f>IF('Burn Report'!E142=1,100*'Burn Report'!$C142,0)</f>
        <v>0</v>
      </c>
      <c r="D113" s="114">
        <f>IF('Burn Report'!F142=1,100*'Burn Report'!$C142,0)</f>
        <v>0</v>
      </c>
      <c r="E113" s="114">
        <f>IF('Burn Report'!G142=1,100*'Burn Report'!$C142,0)</f>
        <v>0</v>
      </c>
      <c r="F113" s="114">
        <f>IF('Burn Report'!H142=1,100*'Burn Report'!$C142,0)</f>
        <v>0</v>
      </c>
      <c r="G113" s="114">
        <f>IF('Burn Report'!I142=1,100*'Burn Report'!$C142,0)</f>
        <v>0</v>
      </c>
      <c r="H113">
        <f t="shared" si="10"/>
        <v>0</v>
      </c>
      <c r="J113" s="113" t="str">
        <f t="shared" si="11"/>
        <v/>
      </c>
      <c r="K113">
        <f t="shared" si="12"/>
        <v>3425</v>
      </c>
      <c r="L113">
        <f t="shared" si="13"/>
        <v>2575</v>
      </c>
      <c r="M113">
        <f t="shared" si="14"/>
        <v>2100</v>
      </c>
      <c r="N113">
        <f t="shared" si="15"/>
        <v>2450</v>
      </c>
      <c r="O113">
        <f t="shared" si="16"/>
        <v>2200</v>
      </c>
      <c r="P113">
        <f t="shared" si="17"/>
        <v>3900</v>
      </c>
      <c r="Q113">
        <f>SUM($H$3:H113)</f>
        <v>16650</v>
      </c>
    </row>
    <row r="114" spans="1:17" x14ac:dyDescent="0.25">
      <c r="A114" s="110" t="str">
        <f>IF('Burn Report'!A143 = "","",'Burn Report'!A143)</f>
        <v/>
      </c>
      <c r="B114" s="114">
        <f>IF('Burn Report'!D143=1,100*'Burn Report'!$C143,0)</f>
        <v>0</v>
      </c>
      <c r="C114" s="114">
        <f>IF('Burn Report'!E143=1,100*'Burn Report'!$C143,0)</f>
        <v>0</v>
      </c>
      <c r="D114" s="114">
        <f>IF('Burn Report'!F143=1,100*'Burn Report'!$C143,0)</f>
        <v>0</v>
      </c>
      <c r="E114" s="114">
        <f>IF('Burn Report'!G143=1,100*'Burn Report'!$C143,0)</f>
        <v>0</v>
      </c>
      <c r="F114" s="114">
        <f>IF('Burn Report'!H143=1,100*'Burn Report'!$C143,0)</f>
        <v>0</v>
      </c>
      <c r="G114" s="114">
        <f>IF('Burn Report'!I143=1,100*'Burn Report'!$C143,0)</f>
        <v>0</v>
      </c>
      <c r="H114">
        <f t="shared" si="10"/>
        <v>0</v>
      </c>
      <c r="J114" s="113" t="str">
        <f t="shared" si="11"/>
        <v/>
      </c>
      <c r="K114">
        <f t="shared" si="12"/>
        <v>3425</v>
      </c>
      <c r="L114">
        <f t="shared" si="13"/>
        <v>2575</v>
      </c>
      <c r="M114">
        <f t="shared" si="14"/>
        <v>2100</v>
      </c>
      <c r="N114">
        <f t="shared" si="15"/>
        <v>2450</v>
      </c>
      <c r="O114">
        <f t="shared" si="16"/>
        <v>2200</v>
      </c>
      <c r="P114">
        <f t="shared" si="17"/>
        <v>3900</v>
      </c>
      <c r="Q114">
        <f>SUM($H$3:H114)</f>
        <v>16650</v>
      </c>
    </row>
    <row r="115" spans="1:17" x14ac:dyDescent="0.25">
      <c r="A115" s="110" t="str">
        <f>IF('Burn Report'!A144 = "","",'Burn Report'!A144)</f>
        <v/>
      </c>
      <c r="B115" s="114">
        <f>IF('Burn Report'!D144=1,100*'Burn Report'!$C144,0)</f>
        <v>0</v>
      </c>
      <c r="C115" s="114">
        <f>IF('Burn Report'!E144=1,100*'Burn Report'!$C144,0)</f>
        <v>0</v>
      </c>
      <c r="D115" s="114">
        <f>IF('Burn Report'!F144=1,100*'Burn Report'!$C144,0)</f>
        <v>0</v>
      </c>
      <c r="E115" s="114">
        <f>IF('Burn Report'!G144=1,100*'Burn Report'!$C144,0)</f>
        <v>0</v>
      </c>
      <c r="F115" s="114">
        <f>IF('Burn Report'!H144=1,100*'Burn Report'!$C144,0)</f>
        <v>0</v>
      </c>
      <c r="G115" s="114">
        <f>IF('Burn Report'!I144=1,100*'Burn Report'!$C144,0)</f>
        <v>0</v>
      </c>
      <c r="H115">
        <f t="shared" si="10"/>
        <v>0</v>
      </c>
      <c r="J115" s="113" t="str">
        <f t="shared" si="11"/>
        <v/>
      </c>
      <c r="K115">
        <f t="shared" si="12"/>
        <v>3425</v>
      </c>
      <c r="L115">
        <f t="shared" si="13"/>
        <v>2575</v>
      </c>
      <c r="M115">
        <f t="shared" si="14"/>
        <v>2100</v>
      </c>
      <c r="N115">
        <f t="shared" si="15"/>
        <v>2450</v>
      </c>
      <c r="O115">
        <f t="shared" si="16"/>
        <v>2200</v>
      </c>
      <c r="P115">
        <f t="shared" si="17"/>
        <v>3900</v>
      </c>
      <c r="Q115">
        <f>SUM($H$3:H115)</f>
        <v>16650</v>
      </c>
    </row>
    <row r="116" spans="1:17" x14ac:dyDescent="0.25">
      <c r="A116" s="110" t="str">
        <f>IF('Burn Report'!A145 = "","",'Burn Report'!A145)</f>
        <v/>
      </c>
      <c r="B116" s="114">
        <f>IF('Burn Report'!D145=1,100*'Burn Report'!$C145,0)</f>
        <v>0</v>
      </c>
      <c r="C116" s="114">
        <f>IF('Burn Report'!E145=1,100*'Burn Report'!$C145,0)</f>
        <v>0</v>
      </c>
      <c r="D116" s="114">
        <f>IF('Burn Report'!F145=1,100*'Burn Report'!$C145,0)</f>
        <v>0</v>
      </c>
      <c r="E116" s="114">
        <f>IF('Burn Report'!G145=1,100*'Burn Report'!$C145,0)</f>
        <v>0</v>
      </c>
      <c r="F116" s="114">
        <f>IF('Burn Report'!H145=1,100*'Burn Report'!$C145,0)</f>
        <v>0</v>
      </c>
      <c r="G116" s="114">
        <f>IF('Burn Report'!I145=1,100*'Burn Report'!$C145,0)</f>
        <v>0</v>
      </c>
      <c r="H116">
        <f t="shared" ref="H116:H145" si="18">IF(SUM(B116:G116)=0,0,SUM(B116:G116))</f>
        <v>0</v>
      </c>
      <c r="J116" s="113" t="str">
        <f t="shared" si="11"/>
        <v/>
      </c>
      <c r="K116">
        <f t="shared" si="12"/>
        <v>3425</v>
      </c>
      <c r="L116">
        <f t="shared" si="13"/>
        <v>2575</v>
      </c>
      <c r="M116">
        <f t="shared" si="14"/>
        <v>2100</v>
      </c>
      <c r="N116">
        <f t="shared" si="15"/>
        <v>2450</v>
      </c>
      <c r="O116">
        <f t="shared" si="16"/>
        <v>2200</v>
      </c>
      <c r="P116">
        <f t="shared" si="17"/>
        <v>3900</v>
      </c>
      <c r="Q116">
        <f>SUM($H$3:H116)</f>
        <v>16650</v>
      </c>
    </row>
    <row r="117" spans="1:17" x14ac:dyDescent="0.25">
      <c r="A117" s="110" t="str">
        <f>IF('Burn Report'!A146 = "","",'Burn Report'!A146)</f>
        <v/>
      </c>
      <c r="B117" s="114">
        <f>IF('Burn Report'!D146=1,100*'Burn Report'!$C146,0)</f>
        <v>0</v>
      </c>
      <c r="C117" s="114">
        <f>IF('Burn Report'!E146=1,100*'Burn Report'!$C146,0)</f>
        <v>0</v>
      </c>
      <c r="D117" s="114">
        <f>IF('Burn Report'!F146=1,100*'Burn Report'!$C146,0)</f>
        <v>0</v>
      </c>
      <c r="E117" s="114">
        <f>IF('Burn Report'!G146=1,100*'Burn Report'!$C146,0)</f>
        <v>0</v>
      </c>
      <c r="F117" s="114">
        <f>IF('Burn Report'!H146=1,100*'Burn Report'!$C146,0)</f>
        <v>0</v>
      </c>
      <c r="G117" s="114">
        <f>IF('Burn Report'!I146=1,100*'Burn Report'!$C146,0)</f>
        <v>0</v>
      </c>
      <c r="H117">
        <f t="shared" si="18"/>
        <v>0</v>
      </c>
      <c r="J117" s="113" t="str">
        <f t="shared" si="11"/>
        <v/>
      </c>
      <c r="K117">
        <f t="shared" si="12"/>
        <v>3425</v>
      </c>
      <c r="L117">
        <f t="shared" si="13"/>
        <v>2575</v>
      </c>
      <c r="M117">
        <f t="shared" si="14"/>
        <v>2100</v>
      </c>
      <c r="N117">
        <f t="shared" si="15"/>
        <v>2450</v>
      </c>
      <c r="O117">
        <f t="shared" si="16"/>
        <v>2200</v>
      </c>
      <c r="P117">
        <f t="shared" si="17"/>
        <v>3900</v>
      </c>
      <c r="Q117">
        <f>SUM($H$3:H117)</f>
        <v>16650</v>
      </c>
    </row>
    <row r="118" spans="1:17" x14ac:dyDescent="0.25">
      <c r="A118" s="110" t="str">
        <f>IF('Burn Report'!A147 = "","",'Burn Report'!A147)</f>
        <v/>
      </c>
      <c r="B118" s="114">
        <f>IF('Burn Report'!D147=1,100*'Burn Report'!$C147,0)</f>
        <v>0</v>
      </c>
      <c r="C118" s="114">
        <f>IF('Burn Report'!E147=1,100*'Burn Report'!$C147,0)</f>
        <v>0</v>
      </c>
      <c r="D118" s="114">
        <f>IF('Burn Report'!F147=1,100*'Burn Report'!$C147,0)</f>
        <v>0</v>
      </c>
      <c r="E118" s="114">
        <f>IF('Burn Report'!G147=1,100*'Burn Report'!$C147,0)</f>
        <v>0</v>
      </c>
      <c r="F118" s="114">
        <f>IF('Burn Report'!H147=1,100*'Burn Report'!$C147,0)</f>
        <v>0</v>
      </c>
      <c r="G118" s="114">
        <f>IF('Burn Report'!I147=1,100*'Burn Report'!$C147,0)</f>
        <v>0</v>
      </c>
      <c r="H118">
        <f t="shared" si="18"/>
        <v>0</v>
      </c>
      <c r="J118" s="113" t="str">
        <f t="shared" si="11"/>
        <v/>
      </c>
      <c r="K118">
        <f t="shared" si="12"/>
        <v>3425</v>
      </c>
      <c r="L118">
        <f t="shared" si="13"/>
        <v>2575</v>
      </c>
      <c r="M118">
        <f t="shared" si="14"/>
        <v>2100</v>
      </c>
      <c r="N118">
        <f t="shared" si="15"/>
        <v>2450</v>
      </c>
      <c r="O118">
        <f t="shared" si="16"/>
        <v>2200</v>
      </c>
      <c r="P118">
        <f t="shared" si="17"/>
        <v>3900</v>
      </c>
      <c r="Q118">
        <f>SUM($H$3:H118)</f>
        <v>16650</v>
      </c>
    </row>
    <row r="119" spans="1:17" x14ac:dyDescent="0.25">
      <c r="A119" s="110" t="str">
        <f>IF('Burn Report'!A148 = "","",'Burn Report'!A148)</f>
        <v/>
      </c>
      <c r="B119" s="114">
        <f>IF('Burn Report'!D148=1,100*'Burn Report'!$C148,0)</f>
        <v>0</v>
      </c>
      <c r="C119" s="114">
        <f>IF('Burn Report'!E148=1,100*'Burn Report'!$C148,0)</f>
        <v>0</v>
      </c>
      <c r="D119" s="114">
        <f>IF('Burn Report'!F148=1,100*'Burn Report'!$C148,0)</f>
        <v>0</v>
      </c>
      <c r="E119" s="114">
        <f>IF('Burn Report'!G148=1,100*'Burn Report'!$C148,0)</f>
        <v>0</v>
      </c>
      <c r="F119" s="114">
        <f>IF('Burn Report'!H148=1,100*'Burn Report'!$C148,0)</f>
        <v>0</v>
      </c>
      <c r="G119" s="114">
        <f>IF('Burn Report'!I148=1,100*'Burn Report'!$C148,0)</f>
        <v>0</v>
      </c>
      <c r="H119">
        <f t="shared" si="18"/>
        <v>0</v>
      </c>
      <c r="J119" s="113" t="str">
        <f t="shared" si="11"/>
        <v/>
      </c>
      <c r="K119">
        <f t="shared" si="12"/>
        <v>3425</v>
      </c>
      <c r="L119">
        <f t="shared" si="13"/>
        <v>2575</v>
      </c>
      <c r="M119">
        <f t="shared" si="14"/>
        <v>2100</v>
      </c>
      <c r="N119">
        <f t="shared" si="15"/>
        <v>2450</v>
      </c>
      <c r="O119">
        <f t="shared" si="16"/>
        <v>2200</v>
      </c>
      <c r="P119">
        <f t="shared" si="17"/>
        <v>3900</v>
      </c>
      <c r="Q119">
        <f>SUM($H$3:H119)</f>
        <v>16650</v>
      </c>
    </row>
    <row r="120" spans="1:17" x14ac:dyDescent="0.25">
      <c r="A120" s="110" t="str">
        <f>IF('Burn Report'!A149 = "","",'Burn Report'!A149)</f>
        <v/>
      </c>
      <c r="B120" s="114">
        <f>IF('Burn Report'!D149=1,100*'Burn Report'!$C149,0)</f>
        <v>0</v>
      </c>
      <c r="C120" s="114">
        <f>IF('Burn Report'!E149=1,100*'Burn Report'!$C149,0)</f>
        <v>0</v>
      </c>
      <c r="D120" s="114">
        <f>IF('Burn Report'!F149=1,100*'Burn Report'!$C149,0)</f>
        <v>0</v>
      </c>
      <c r="E120" s="114">
        <f>IF('Burn Report'!G149=1,100*'Burn Report'!$C149,0)</f>
        <v>0</v>
      </c>
      <c r="F120" s="114">
        <f>IF('Burn Report'!H149=1,100*'Burn Report'!$C149,0)</f>
        <v>0</v>
      </c>
      <c r="G120" s="114">
        <f>IF('Burn Report'!I149=1,100*'Burn Report'!$C149,0)</f>
        <v>0</v>
      </c>
      <c r="H120">
        <f t="shared" si="18"/>
        <v>0</v>
      </c>
      <c r="J120" s="113" t="str">
        <f t="shared" si="11"/>
        <v/>
      </c>
      <c r="K120">
        <f t="shared" si="12"/>
        <v>3425</v>
      </c>
      <c r="L120">
        <f t="shared" si="13"/>
        <v>2575</v>
      </c>
      <c r="M120">
        <f t="shared" si="14"/>
        <v>2100</v>
      </c>
      <c r="N120">
        <f t="shared" si="15"/>
        <v>2450</v>
      </c>
      <c r="O120">
        <f t="shared" si="16"/>
        <v>2200</v>
      </c>
      <c r="P120">
        <f t="shared" si="17"/>
        <v>3900</v>
      </c>
      <c r="Q120">
        <f>SUM($H$3:H120)</f>
        <v>16650</v>
      </c>
    </row>
    <row r="121" spans="1:17" x14ac:dyDescent="0.25">
      <c r="A121" s="110" t="str">
        <f>IF('Burn Report'!A150 = "","",'Burn Report'!A150)</f>
        <v/>
      </c>
      <c r="B121" s="114">
        <f>IF('Burn Report'!D150=1,100*'Burn Report'!$C150,0)</f>
        <v>0</v>
      </c>
      <c r="C121" s="114">
        <f>IF('Burn Report'!E150=1,100*'Burn Report'!$C150,0)</f>
        <v>0</v>
      </c>
      <c r="D121" s="114">
        <f>IF('Burn Report'!F150=1,100*'Burn Report'!$C150,0)</f>
        <v>0</v>
      </c>
      <c r="E121" s="114">
        <f>IF('Burn Report'!G150=1,100*'Burn Report'!$C150,0)</f>
        <v>0</v>
      </c>
      <c r="F121" s="114">
        <f>IF('Burn Report'!H150=1,100*'Burn Report'!$C150,0)</f>
        <v>0</v>
      </c>
      <c r="G121" s="114">
        <f>IF('Burn Report'!I150=1,100*'Burn Report'!$C150,0)</f>
        <v>0</v>
      </c>
      <c r="H121">
        <f t="shared" si="18"/>
        <v>0</v>
      </c>
      <c r="J121" s="113" t="str">
        <f t="shared" si="11"/>
        <v/>
      </c>
      <c r="K121">
        <f t="shared" si="12"/>
        <v>3425</v>
      </c>
      <c r="L121">
        <f t="shared" si="13"/>
        <v>2575</v>
      </c>
      <c r="M121">
        <f t="shared" si="14"/>
        <v>2100</v>
      </c>
      <c r="N121">
        <f t="shared" si="15"/>
        <v>2450</v>
      </c>
      <c r="O121">
        <f t="shared" si="16"/>
        <v>2200</v>
      </c>
      <c r="P121">
        <f t="shared" si="17"/>
        <v>3900</v>
      </c>
      <c r="Q121">
        <f>SUM($H$3:H121)</f>
        <v>16650</v>
      </c>
    </row>
    <row r="122" spans="1:17" x14ac:dyDescent="0.25">
      <c r="A122" s="110" t="str">
        <f>IF('Burn Report'!A151 = "","",'Burn Report'!A151)</f>
        <v/>
      </c>
      <c r="B122" s="114">
        <f>IF('Burn Report'!D151=1,100*'Burn Report'!$C151,0)</f>
        <v>0</v>
      </c>
      <c r="C122" s="114">
        <f>IF('Burn Report'!E151=1,100*'Burn Report'!$C151,0)</f>
        <v>0</v>
      </c>
      <c r="D122" s="114">
        <f>IF('Burn Report'!F151=1,100*'Burn Report'!$C151,0)</f>
        <v>0</v>
      </c>
      <c r="E122" s="114">
        <f>IF('Burn Report'!G151=1,100*'Burn Report'!$C151,0)</f>
        <v>0</v>
      </c>
      <c r="F122" s="114">
        <f>IF('Burn Report'!H151=1,100*'Burn Report'!$C151,0)</f>
        <v>0</v>
      </c>
      <c r="G122" s="114">
        <f>IF('Burn Report'!I151=1,100*'Burn Report'!$C151,0)</f>
        <v>0</v>
      </c>
      <c r="H122">
        <f t="shared" si="18"/>
        <v>0</v>
      </c>
      <c r="J122" s="113" t="str">
        <f t="shared" si="11"/>
        <v/>
      </c>
      <c r="K122">
        <f t="shared" si="12"/>
        <v>3425</v>
      </c>
      <c r="L122">
        <f t="shared" si="13"/>
        <v>2575</v>
      </c>
      <c r="M122">
        <f t="shared" si="14"/>
        <v>2100</v>
      </c>
      <c r="N122">
        <f t="shared" si="15"/>
        <v>2450</v>
      </c>
      <c r="O122">
        <f t="shared" si="16"/>
        <v>2200</v>
      </c>
      <c r="P122">
        <f t="shared" si="17"/>
        <v>3900</v>
      </c>
      <c r="Q122">
        <f>SUM($H$3:H122)</f>
        <v>16650</v>
      </c>
    </row>
    <row r="123" spans="1:17" x14ac:dyDescent="0.25">
      <c r="A123" s="110" t="str">
        <f>IF('Burn Report'!A152 = "","",'Burn Report'!A152)</f>
        <v/>
      </c>
      <c r="B123" s="114">
        <f>IF('Burn Report'!D152=1,100*'Burn Report'!$C152,0)</f>
        <v>0</v>
      </c>
      <c r="C123" s="114">
        <f>IF('Burn Report'!E152=1,100*'Burn Report'!$C152,0)</f>
        <v>0</v>
      </c>
      <c r="D123" s="114">
        <f>IF('Burn Report'!F152=1,100*'Burn Report'!$C152,0)</f>
        <v>0</v>
      </c>
      <c r="E123" s="114">
        <f>IF('Burn Report'!G152=1,100*'Burn Report'!$C152,0)</f>
        <v>0</v>
      </c>
      <c r="F123" s="114">
        <f>IF('Burn Report'!H152=1,100*'Burn Report'!$C152,0)</f>
        <v>0</v>
      </c>
      <c r="G123" s="114">
        <f>IF('Burn Report'!I152=1,100*'Burn Report'!$C152,0)</f>
        <v>0</v>
      </c>
      <c r="H123">
        <f t="shared" si="18"/>
        <v>0</v>
      </c>
      <c r="J123" s="113" t="str">
        <f t="shared" si="11"/>
        <v/>
      </c>
      <c r="K123">
        <f t="shared" si="12"/>
        <v>3425</v>
      </c>
      <c r="L123">
        <f t="shared" si="13"/>
        <v>2575</v>
      </c>
      <c r="M123">
        <f t="shared" si="14"/>
        <v>2100</v>
      </c>
      <c r="N123">
        <f t="shared" si="15"/>
        <v>2450</v>
      </c>
      <c r="O123">
        <f t="shared" si="16"/>
        <v>2200</v>
      </c>
      <c r="P123">
        <f t="shared" si="17"/>
        <v>3900</v>
      </c>
      <c r="Q123">
        <f>SUM($H$3:H123)</f>
        <v>16650</v>
      </c>
    </row>
    <row r="124" spans="1:17" x14ac:dyDescent="0.25">
      <c r="A124" s="110" t="str">
        <f>IF('Burn Report'!A153 = "","",'Burn Report'!A153)</f>
        <v/>
      </c>
      <c r="B124" s="114">
        <f>IF('Burn Report'!D153=1,100*'Burn Report'!$C153,0)</f>
        <v>0</v>
      </c>
      <c r="C124" s="114">
        <f>IF('Burn Report'!E153=1,100*'Burn Report'!$C153,0)</f>
        <v>0</v>
      </c>
      <c r="D124" s="114">
        <f>IF('Burn Report'!F153=1,100*'Burn Report'!$C153,0)</f>
        <v>0</v>
      </c>
      <c r="E124" s="114">
        <f>IF('Burn Report'!G153=1,100*'Burn Report'!$C153,0)</f>
        <v>0</v>
      </c>
      <c r="F124" s="114">
        <f>IF('Burn Report'!H153=1,100*'Burn Report'!$C153,0)</f>
        <v>0</v>
      </c>
      <c r="G124" s="114">
        <f>IF('Burn Report'!I153=1,100*'Burn Report'!$C153,0)</f>
        <v>0</v>
      </c>
      <c r="H124">
        <f t="shared" si="18"/>
        <v>0</v>
      </c>
      <c r="J124" s="113" t="str">
        <f t="shared" si="11"/>
        <v/>
      </c>
      <c r="K124">
        <f t="shared" si="12"/>
        <v>3425</v>
      </c>
      <c r="L124">
        <f t="shared" si="13"/>
        <v>2575</v>
      </c>
      <c r="M124">
        <f t="shared" si="14"/>
        <v>2100</v>
      </c>
      <c r="N124">
        <f t="shared" si="15"/>
        <v>2450</v>
      </c>
      <c r="O124">
        <f t="shared" si="16"/>
        <v>2200</v>
      </c>
      <c r="P124">
        <f t="shared" si="17"/>
        <v>3900</v>
      </c>
      <c r="Q124">
        <f>SUM($H$3:H124)</f>
        <v>16650</v>
      </c>
    </row>
    <row r="125" spans="1:17" x14ac:dyDescent="0.25">
      <c r="A125" s="110" t="str">
        <f>IF('Burn Report'!A154 = "","",'Burn Report'!A154)</f>
        <v/>
      </c>
      <c r="B125" s="114">
        <f>IF('Burn Report'!D154=1,100*'Burn Report'!$C154,0)</f>
        <v>0</v>
      </c>
      <c r="C125" s="114">
        <f>IF('Burn Report'!E154=1,100*'Burn Report'!$C154,0)</f>
        <v>0</v>
      </c>
      <c r="D125" s="114">
        <f>IF('Burn Report'!F154=1,100*'Burn Report'!$C154,0)</f>
        <v>0</v>
      </c>
      <c r="E125" s="114">
        <f>IF('Burn Report'!G154=1,100*'Burn Report'!$C154,0)</f>
        <v>0</v>
      </c>
      <c r="F125" s="114">
        <f>IF('Burn Report'!H154=1,100*'Burn Report'!$C154,0)</f>
        <v>0</v>
      </c>
      <c r="G125" s="114">
        <f>IF('Burn Report'!I154=1,100*'Burn Report'!$C154,0)</f>
        <v>0</v>
      </c>
      <c r="H125">
        <f t="shared" si="18"/>
        <v>0</v>
      </c>
      <c r="J125" s="113" t="str">
        <f t="shared" si="11"/>
        <v/>
      </c>
      <c r="K125">
        <f t="shared" si="12"/>
        <v>3425</v>
      </c>
      <c r="L125">
        <f t="shared" si="13"/>
        <v>2575</v>
      </c>
      <c r="M125">
        <f t="shared" si="14"/>
        <v>2100</v>
      </c>
      <c r="N125">
        <f t="shared" si="15"/>
        <v>2450</v>
      </c>
      <c r="O125">
        <f t="shared" si="16"/>
        <v>2200</v>
      </c>
      <c r="P125">
        <f t="shared" si="17"/>
        <v>3900</v>
      </c>
      <c r="Q125">
        <f>SUM($H$3:H125)</f>
        <v>16650</v>
      </c>
    </row>
    <row r="126" spans="1:17" x14ac:dyDescent="0.25">
      <c r="A126" s="110" t="str">
        <f>IF('Burn Report'!A155 = "","",'Burn Report'!A155)</f>
        <v/>
      </c>
      <c r="B126" s="114">
        <f>IF('Burn Report'!D155=1,100*'Burn Report'!$C155,0)</f>
        <v>0</v>
      </c>
      <c r="C126" s="114">
        <f>IF('Burn Report'!E155=1,100*'Burn Report'!$C155,0)</f>
        <v>0</v>
      </c>
      <c r="D126" s="114">
        <f>IF('Burn Report'!F155=1,100*'Burn Report'!$C155,0)</f>
        <v>0</v>
      </c>
      <c r="E126" s="114">
        <f>IF('Burn Report'!G155=1,100*'Burn Report'!$C155,0)</f>
        <v>0</v>
      </c>
      <c r="F126" s="114">
        <f>IF('Burn Report'!H155=1,100*'Burn Report'!$C155,0)</f>
        <v>0</v>
      </c>
      <c r="G126" s="114">
        <f>IF('Burn Report'!I155=1,100*'Burn Report'!$C155,0)</f>
        <v>0</v>
      </c>
      <c r="H126">
        <f t="shared" si="18"/>
        <v>0</v>
      </c>
      <c r="J126" s="113" t="str">
        <f t="shared" si="11"/>
        <v/>
      </c>
      <c r="K126">
        <f t="shared" si="12"/>
        <v>3425</v>
      </c>
      <c r="L126">
        <f t="shared" si="13"/>
        <v>2575</v>
      </c>
      <c r="M126">
        <f t="shared" si="14"/>
        <v>2100</v>
      </c>
      <c r="N126">
        <f t="shared" si="15"/>
        <v>2450</v>
      </c>
      <c r="O126">
        <f t="shared" si="16"/>
        <v>2200</v>
      </c>
      <c r="P126">
        <f t="shared" si="17"/>
        <v>3900</v>
      </c>
      <c r="Q126">
        <f>SUM($H$3:H126)</f>
        <v>16650</v>
      </c>
    </row>
    <row r="127" spans="1:17" x14ac:dyDescent="0.25">
      <c r="A127" s="110" t="str">
        <f>IF('Burn Report'!A156 = "","",'Burn Report'!A156)</f>
        <v/>
      </c>
      <c r="B127" s="114">
        <f>IF('Burn Report'!D156=1,100*'Burn Report'!$C156,0)</f>
        <v>0</v>
      </c>
      <c r="C127" s="114">
        <f>IF('Burn Report'!E156=1,100*'Burn Report'!$C156,0)</f>
        <v>0</v>
      </c>
      <c r="D127" s="114">
        <f>IF('Burn Report'!F156=1,100*'Burn Report'!$C156,0)</f>
        <v>0</v>
      </c>
      <c r="E127" s="114">
        <f>IF('Burn Report'!G156=1,100*'Burn Report'!$C156,0)</f>
        <v>0</v>
      </c>
      <c r="F127" s="114">
        <f>IF('Burn Report'!H156=1,100*'Burn Report'!$C156,0)</f>
        <v>0</v>
      </c>
      <c r="G127" s="114">
        <f>IF('Burn Report'!I156=1,100*'Burn Report'!$C156,0)</f>
        <v>0</v>
      </c>
      <c r="H127">
        <f t="shared" si="18"/>
        <v>0</v>
      </c>
      <c r="J127" s="113" t="str">
        <f t="shared" si="11"/>
        <v/>
      </c>
      <c r="K127">
        <f t="shared" si="12"/>
        <v>3425</v>
      </c>
      <c r="L127">
        <f t="shared" si="13"/>
        <v>2575</v>
      </c>
      <c r="M127">
        <f t="shared" si="14"/>
        <v>2100</v>
      </c>
      <c r="N127">
        <f t="shared" si="15"/>
        <v>2450</v>
      </c>
      <c r="O127">
        <f t="shared" si="16"/>
        <v>2200</v>
      </c>
      <c r="P127">
        <f t="shared" si="17"/>
        <v>3900</v>
      </c>
      <c r="Q127">
        <f>SUM($H$3:H127)</f>
        <v>16650</v>
      </c>
    </row>
    <row r="128" spans="1:17" x14ac:dyDescent="0.25">
      <c r="A128" s="110" t="str">
        <f>IF('Burn Report'!A157 = "","",'Burn Report'!A157)</f>
        <v/>
      </c>
      <c r="B128" s="114">
        <f>IF('Burn Report'!D157=1,100*'Burn Report'!$C157,0)</f>
        <v>0</v>
      </c>
      <c r="C128" s="114">
        <f>IF('Burn Report'!E157=1,100*'Burn Report'!$C157,0)</f>
        <v>0</v>
      </c>
      <c r="D128" s="114">
        <f>IF('Burn Report'!F157=1,100*'Burn Report'!$C157,0)</f>
        <v>0</v>
      </c>
      <c r="E128" s="114">
        <f>IF('Burn Report'!G157=1,100*'Burn Report'!$C157,0)</f>
        <v>0</v>
      </c>
      <c r="F128" s="114">
        <f>IF('Burn Report'!H157=1,100*'Burn Report'!$C157,0)</f>
        <v>0</v>
      </c>
      <c r="G128" s="114">
        <f>IF('Burn Report'!I157=1,100*'Burn Report'!$C157,0)</f>
        <v>0</v>
      </c>
      <c r="H128">
        <f t="shared" si="18"/>
        <v>0</v>
      </c>
      <c r="J128" s="113" t="str">
        <f t="shared" si="11"/>
        <v/>
      </c>
      <c r="K128">
        <f t="shared" si="12"/>
        <v>3425</v>
      </c>
      <c r="L128">
        <f t="shared" si="13"/>
        <v>2575</v>
      </c>
      <c r="M128">
        <f t="shared" si="14"/>
        <v>2100</v>
      </c>
      <c r="N128">
        <f t="shared" si="15"/>
        <v>2450</v>
      </c>
      <c r="O128">
        <f t="shared" si="16"/>
        <v>2200</v>
      </c>
      <c r="P128">
        <f t="shared" si="17"/>
        <v>3900</v>
      </c>
      <c r="Q128">
        <f>SUM($H$3:H128)</f>
        <v>16650</v>
      </c>
    </row>
    <row r="129" spans="1:17" x14ac:dyDescent="0.25">
      <c r="A129" s="110" t="str">
        <f>IF('Burn Report'!A158 = "","",'Burn Report'!A158)</f>
        <v/>
      </c>
      <c r="B129" s="114">
        <f>IF('Burn Report'!D158=1,100*'Burn Report'!$C158,0)</f>
        <v>0</v>
      </c>
      <c r="C129" s="114">
        <f>IF('Burn Report'!E158=1,100*'Burn Report'!$C158,0)</f>
        <v>0</v>
      </c>
      <c r="D129" s="114">
        <f>IF('Burn Report'!F158=1,100*'Burn Report'!$C158,0)</f>
        <v>0</v>
      </c>
      <c r="E129" s="114">
        <f>IF('Burn Report'!G158=1,100*'Burn Report'!$C158,0)</f>
        <v>0</v>
      </c>
      <c r="F129" s="114">
        <f>IF('Burn Report'!H158=1,100*'Burn Report'!$C158,0)</f>
        <v>0</v>
      </c>
      <c r="G129" s="114">
        <f>IF('Burn Report'!I158=1,100*'Burn Report'!$C158,0)</f>
        <v>0</v>
      </c>
      <c r="H129">
        <f t="shared" si="18"/>
        <v>0</v>
      </c>
      <c r="J129" s="113" t="str">
        <f t="shared" si="11"/>
        <v/>
      </c>
      <c r="K129">
        <f t="shared" si="12"/>
        <v>3425</v>
      </c>
      <c r="L129">
        <f t="shared" si="13"/>
        <v>2575</v>
      </c>
      <c r="M129">
        <f t="shared" si="14"/>
        <v>2100</v>
      </c>
      <c r="N129">
        <f t="shared" si="15"/>
        <v>2450</v>
      </c>
      <c r="O129">
        <f t="shared" si="16"/>
        <v>2200</v>
      </c>
      <c r="P129">
        <f t="shared" si="17"/>
        <v>3900</v>
      </c>
      <c r="Q129">
        <f>SUM($H$3:H129)</f>
        <v>16650</v>
      </c>
    </row>
    <row r="130" spans="1:17" x14ac:dyDescent="0.25">
      <c r="A130" s="110" t="str">
        <f>IF('Burn Report'!A159 = "","",'Burn Report'!A159)</f>
        <v/>
      </c>
      <c r="B130" s="114">
        <f>IF('Burn Report'!D159=1,100*'Burn Report'!$C159,0)</f>
        <v>0</v>
      </c>
      <c r="C130" s="114">
        <f>IF('Burn Report'!E159=1,100*'Burn Report'!$C159,0)</f>
        <v>0</v>
      </c>
      <c r="D130" s="114">
        <f>IF('Burn Report'!F159=1,100*'Burn Report'!$C159,0)</f>
        <v>0</v>
      </c>
      <c r="E130" s="114">
        <f>IF('Burn Report'!G159=1,100*'Burn Report'!$C159,0)</f>
        <v>0</v>
      </c>
      <c r="F130" s="114">
        <f>IF('Burn Report'!H159=1,100*'Burn Report'!$C159,0)</f>
        <v>0</v>
      </c>
      <c r="G130" s="114">
        <f>IF('Burn Report'!I159=1,100*'Burn Report'!$C159,0)</f>
        <v>0</v>
      </c>
      <c r="H130">
        <f t="shared" si="18"/>
        <v>0</v>
      </c>
      <c r="J130" s="113" t="str">
        <f t="shared" si="11"/>
        <v/>
      </c>
      <c r="K130">
        <f t="shared" si="12"/>
        <v>3425</v>
      </c>
      <c r="L130">
        <f t="shared" si="13"/>
        <v>2575</v>
      </c>
      <c r="M130">
        <f t="shared" si="14"/>
        <v>2100</v>
      </c>
      <c r="N130">
        <f t="shared" si="15"/>
        <v>2450</v>
      </c>
      <c r="O130">
        <f t="shared" si="16"/>
        <v>2200</v>
      </c>
      <c r="P130">
        <f t="shared" si="17"/>
        <v>3900</v>
      </c>
      <c r="Q130">
        <f>SUM($H$3:H130)</f>
        <v>16650</v>
      </c>
    </row>
    <row r="131" spans="1:17" x14ac:dyDescent="0.25">
      <c r="A131" s="110" t="str">
        <f>IF('Burn Report'!A160 = "","",'Burn Report'!A160)</f>
        <v/>
      </c>
      <c r="B131" s="114">
        <f>IF('Burn Report'!D160=1,100*'Burn Report'!$C160,0)</f>
        <v>0</v>
      </c>
      <c r="C131" s="114">
        <f>IF('Burn Report'!E160=1,100*'Burn Report'!$C160,0)</f>
        <v>0</v>
      </c>
      <c r="D131" s="114">
        <f>IF('Burn Report'!F160=1,100*'Burn Report'!$C160,0)</f>
        <v>0</v>
      </c>
      <c r="E131" s="114">
        <f>IF('Burn Report'!G160=1,100*'Burn Report'!$C160,0)</f>
        <v>0</v>
      </c>
      <c r="F131" s="114">
        <f>IF('Burn Report'!H160=1,100*'Burn Report'!$C160,0)</f>
        <v>0</v>
      </c>
      <c r="G131" s="114">
        <f>IF('Burn Report'!I160=1,100*'Burn Report'!$C160,0)</f>
        <v>0</v>
      </c>
      <c r="H131">
        <f t="shared" si="18"/>
        <v>0</v>
      </c>
      <c r="J131" s="113" t="str">
        <f t="shared" si="11"/>
        <v/>
      </c>
      <c r="K131">
        <f t="shared" si="12"/>
        <v>3425</v>
      </c>
      <c r="L131">
        <f t="shared" si="13"/>
        <v>2575</v>
      </c>
      <c r="M131">
        <f t="shared" si="14"/>
        <v>2100</v>
      </c>
      <c r="N131">
        <f t="shared" si="15"/>
        <v>2450</v>
      </c>
      <c r="O131">
        <f t="shared" si="16"/>
        <v>2200</v>
      </c>
      <c r="P131">
        <f t="shared" si="17"/>
        <v>3900</v>
      </c>
      <c r="Q131">
        <f>SUM($H$3:H131)</f>
        <v>16650</v>
      </c>
    </row>
    <row r="132" spans="1:17" x14ac:dyDescent="0.25">
      <c r="A132" s="110" t="str">
        <f>IF('Burn Report'!A161 = "","",'Burn Report'!A161)</f>
        <v/>
      </c>
      <c r="B132" s="114">
        <f>IF('Burn Report'!D161=1,100*'Burn Report'!$C161,0)</f>
        <v>0</v>
      </c>
      <c r="C132" s="114">
        <f>IF('Burn Report'!E161=1,100*'Burn Report'!$C161,0)</f>
        <v>0</v>
      </c>
      <c r="D132" s="114">
        <f>IF('Burn Report'!F161=1,100*'Burn Report'!$C161,0)</f>
        <v>0</v>
      </c>
      <c r="E132" s="114">
        <f>IF('Burn Report'!G161=1,100*'Burn Report'!$C161,0)</f>
        <v>0</v>
      </c>
      <c r="F132" s="114">
        <f>IF('Burn Report'!H161=1,100*'Burn Report'!$C161,0)</f>
        <v>0</v>
      </c>
      <c r="G132" s="114">
        <f>IF('Burn Report'!I161=1,100*'Burn Report'!$C161,0)</f>
        <v>0</v>
      </c>
      <c r="H132">
        <f t="shared" si="18"/>
        <v>0</v>
      </c>
      <c r="J132" s="113" t="str">
        <f t="shared" ref="J132:J145" si="19">IF(A132="","",A132)</f>
        <v/>
      </c>
      <c r="K132">
        <f t="shared" si="12"/>
        <v>3425</v>
      </c>
      <c r="L132">
        <f t="shared" si="13"/>
        <v>2575</v>
      </c>
      <c r="M132">
        <f t="shared" si="14"/>
        <v>2100</v>
      </c>
      <c r="N132">
        <f t="shared" si="15"/>
        <v>2450</v>
      </c>
      <c r="O132">
        <f t="shared" si="16"/>
        <v>2200</v>
      </c>
      <c r="P132">
        <f t="shared" si="17"/>
        <v>3900</v>
      </c>
      <c r="Q132">
        <f>SUM($H$3:H132)</f>
        <v>16650</v>
      </c>
    </row>
    <row r="133" spans="1:17" x14ac:dyDescent="0.25">
      <c r="A133" s="110" t="str">
        <f>IF('Burn Report'!A162 = "","",'Burn Report'!A162)</f>
        <v/>
      </c>
      <c r="B133" s="114">
        <f>IF('Burn Report'!D162=1,100*'Burn Report'!$C162,0)</f>
        <v>0</v>
      </c>
      <c r="C133" s="114">
        <f>IF('Burn Report'!E162=1,100*'Burn Report'!$C162,0)</f>
        <v>0</v>
      </c>
      <c r="D133" s="114">
        <f>IF('Burn Report'!F162=1,100*'Burn Report'!$C162,0)</f>
        <v>0</v>
      </c>
      <c r="E133" s="114">
        <f>IF('Burn Report'!G162=1,100*'Burn Report'!$C162,0)</f>
        <v>0</v>
      </c>
      <c r="F133" s="114">
        <f>IF('Burn Report'!H162=1,100*'Burn Report'!$C162,0)</f>
        <v>0</v>
      </c>
      <c r="G133" s="114">
        <f>IF('Burn Report'!I162=1,100*'Burn Report'!$C162,0)</f>
        <v>0</v>
      </c>
      <c r="H133">
        <f t="shared" si="18"/>
        <v>0</v>
      </c>
      <c r="J133" s="113" t="str">
        <f t="shared" si="19"/>
        <v/>
      </c>
      <c r="K133">
        <f t="shared" ref="K133:K145" si="20">IF(B133&lt;&gt;0,B133+K132,K132)</f>
        <v>3425</v>
      </c>
      <c r="L133">
        <f t="shared" ref="L133:L145" si="21">IF(C133&lt;&gt;0,C133+L132,L132)</f>
        <v>2575</v>
      </c>
      <c r="M133">
        <f t="shared" ref="M133:M145" si="22">IF(D133&lt;&gt;0,D133+M132,M132)</f>
        <v>2100</v>
      </c>
      <c r="N133">
        <f t="shared" ref="N133:N145" si="23">IF(E133&lt;&gt;0,E133+N132,N132)</f>
        <v>2450</v>
      </c>
      <c r="O133">
        <f t="shared" ref="O133:O145" si="24">IF(F133&lt;&gt;0,F133+O132,O132)</f>
        <v>2200</v>
      </c>
      <c r="P133">
        <f t="shared" ref="P133:P145" si="25">IF(G133&lt;&gt;0,G133+P132,P132)</f>
        <v>3900</v>
      </c>
      <c r="Q133">
        <f>SUM($H$3:H133)</f>
        <v>16650</v>
      </c>
    </row>
    <row r="134" spans="1:17" x14ac:dyDescent="0.25">
      <c r="A134" s="110" t="str">
        <f>IF('Burn Report'!A163 = "","",'Burn Report'!A163)</f>
        <v/>
      </c>
      <c r="B134" s="114">
        <f>IF('Burn Report'!D163=1,100*'Burn Report'!$C163,0)</f>
        <v>0</v>
      </c>
      <c r="C134" s="114">
        <f>IF('Burn Report'!E163=1,100*'Burn Report'!$C163,0)</f>
        <v>0</v>
      </c>
      <c r="D134" s="114">
        <f>IF('Burn Report'!F163=1,100*'Burn Report'!$C163,0)</f>
        <v>0</v>
      </c>
      <c r="E134" s="114">
        <f>IF('Burn Report'!G163=1,100*'Burn Report'!$C163,0)</f>
        <v>0</v>
      </c>
      <c r="F134" s="114">
        <f>IF('Burn Report'!H163=1,100*'Burn Report'!$C163,0)</f>
        <v>0</v>
      </c>
      <c r="G134" s="114">
        <f>IF('Burn Report'!I163=1,100*'Burn Report'!$C163,0)</f>
        <v>0</v>
      </c>
      <c r="H134">
        <f t="shared" si="18"/>
        <v>0</v>
      </c>
      <c r="J134" s="113" t="str">
        <f t="shared" si="19"/>
        <v/>
      </c>
      <c r="K134">
        <f t="shared" si="20"/>
        <v>3425</v>
      </c>
      <c r="L134">
        <f t="shared" si="21"/>
        <v>2575</v>
      </c>
      <c r="M134">
        <f t="shared" si="22"/>
        <v>2100</v>
      </c>
      <c r="N134">
        <f t="shared" si="23"/>
        <v>2450</v>
      </c>
      <c r="O134">
        <f t="shared" si="24"/>
        <v>2200</v>
      </c>
      <c r="P134">
        <f t="shared" si="25"/>
        <v>3900</v>
      </c>
      <c r="Q134">
        <f>SUM($H$3:H134)</f>
        <v>16650</v>
      </c>
    </row>
    <row r="135" spans="1:17" x14ac:dyDescent="0.25">
      <c r="A135" s="110" t="str">
        <f>IF('Burn Report'!A164 = "","",'Burn Report'!A164)</f>
        <v/>
      </c>
      <c r="B135" s="114">
        <f>IF('Burn Report'!D164=1,100*'Burn Report'!$C164,0)</f>
        <v>0</v>
      </c>
      <c r="C135" s="114">
        <f>IF('Burn Report'!E164=1,100*'Burn Report'!$C164,0)</f>
        <v>0</v>
      </c>
      <c r="D135" s="114">
        <f>IF('Burn Report'!F164=1,100*'Burn Report'!$C164,0)</f>
        <v>0</v>
      </c>
      <c r="E135" s="114">
        <f>IF('Burn Report'!G164=1,100*'Burn Report'!$C164,0)</f>
        <v>0</v>
      </c>
      <c r="F135" s="114">
        <f>IF('Burn Report'!H164=1,100*'Burn Report'!$C164,0)</f>
        <v>0</v>
      </c>
      <c r="G135" s="114">
        <f>IF('Burn Report'!I164=1,100*'Burn Report'!$C164,0)</f>
        <v>0</v>
      </c>
      <c r="H135">
        <f t="shared" si="18"/>
        <v>0</v>
      </c>
      <c r="J135" s="113" t="str">
        <f t="shared" si="19"/>
        <v/>
      </c>
      <c r="K135">
        <f t="shared" si="20"/>
        <v>3425</v>
      </c>
      <c r="L135">
        <f t="shared" si="21"/>
        <v>2575</v>
      </c>
      <c r="M135">
        <f t="shared" si="22"/>
        <v>2100</v>
      </c>
      <c r="N135">
        <f t="shared" si="23"/>
        <v>2450</v>
      </c>
      <c r="O135">
        <f t="shared" si="24"/>
        <v>2200</v>
      </c>
      <c r="P135">
        <f t="shared" si="25"/>
        <v>3900</v>
      </c>
      <c r="Q135">
        <f>SUM($H$3:H135)</f>
        <v>16650</v>
      </c>
    </row>
    <row r="136" spans="1:17" x14ac:dyDescent="0.25">
      <c r="A136" s="110" t="str">
        <f>IF('Burn Report'!A165 = "","",'Burn Report'!A165)</f>
        <v/>
      </c>
      <c r="B136" s="114">
        <f>IF('Burn Report'!D165=1,100*'Burn Report'!$C165,0)</f>
        <v>0</v>
      </c>
      <c r="C136" s="114">
        <f>IF('Burn Report'!E165=1,100*'Burn Report'!$C165,0)</f>
        <v>0</v>
      </c>
      <c r="D136" s="114">
        <f>IF('Burn Report'!F165=1,100*'Burn Report'!$C165,0)</f>
        <v>0</v>
      </c>
      <c r="E136" s="114">
        <f>IF('Burn Report'!G165=1,100*'Burn Report'!$C165,0)</f>
        <v>0</v>
      </c>
      <c r="F136" s="114">
        <f>IF('Burn Report'!H165=1,100*'Burn Report'!$C165,0)</f>
        <v>0</v>
      </c>
      <c r="G136" s="114">
        <f>IF('Burn Report'!I165=1,100*'Burn Report'!$C165,0)</f>
        <v>0</v>
      </c>
      <c r="H136">
        <f t="shared" si="18"/>
        <v>0</v>
      </c>
      <c r="J136" s="113" t="str">
        <f t="shared" si="19"/>
        <v/>
      </c>
      <c r="K136">
        <f t="shared" si="20"/>
        <v>3425</v>
      </c>
      <c r="L136">
        <f t="shared" si="21"/>
        <v>2575</v>
      </c>
      <c r="M136">
        <f t="shared" si="22"/>
        <v>2100</v>
      </c>
      <c r="N136">
        <f t="shared" si="23"/>
        <v>2450</v>
      </c>
      <c r="O136">
        <f t="shared" si="24"/>
        <v>2200</v>
      </c>
      <c r="P136">
        <f t="shared" si="25"/>
        <v>3900</v>
      </c>
      <c r="Q136">
        <f>SUM($H$3:H136)</f>
        <v>16650</v>
      </c>
    </row>
    <row r="137" spans="1:17" x14ac:dyDescent="0.25">
      <c r="A137" s="110" t="str">
        <f>IF('Burn Report'!A166 = "","",'Burn Report'!A166)</f>
        <v/>
      </c>
      <c r="B137" s="114">
        <f>IF('Burn Report'!D166=1,100*'Burn Report'!$C166,0)</f>
        <v>0</v>
      </c>
      <c r="C137" s="114">
        <f>IF('Burn Report'!E166=1,100*'Burn Report'!$C166,0)</f>
        <v>0</v>
      </c>
      <c r="D137" s="114">
        <f>IF('Burn Report'!F166=1,100*'Burn Report'!$C166,0)</f>
        <v>0</v>
      </c>
      <c r="E137" s="114">
        <f>IF('Burn Report'!G166=1,100*'Burn Report'!$C166,0)</f>
        <v>0</v>
      </c>
      <c r="F137" s="114">
        <f>IF('Burn Report'!H166=1,100*'Burn Report'!$C166,0)</f>
        <v>0</v>
      </c>
      <c r="G137" s="114">
        <f>IF('Burn Report'!I166=1,100*'Burn Report'!$C166,0)</f>
        <v>0</v>
      </c>
      <c r="H137">
        <f t="shared" si="18"/>
        <v>0</v>
      </c>
      <c r="J137" s="113" t="str">
        <f t="shared" si="19"/>
        <v/>
      </c>
      <c r="K137">
        <f t="shared" si="20"/>
        <v>3425</v>
      </c>
      <c r="L137">
        <f t="shared" si="21"/>
        <v>2575</v>
      </c>
      <c r="M137">
        <f t="shared" si="22"/>
        <v>2100</v>
      </c>
      <c r="N137">
        <f t="shared" si="23"/>
        <v>2450</v>
      </c>
      <c r="O137">
        <f t="shared" si="24"/>
        <v>2200</v>
      </c>
      <c r="P137">
        <f t="shared" si="25"/>
        <v>3900</v>
      </c>
      <c r="Q137">
        <f>SUM($H$3:H137)</f>
        <v>16650</v>
      </c>
    </row>
    <row r="138" spans="1:17" x14ac:dyDescent="0.25">
      <c r="A138" s="110" t="str">
        <f>IF('Burn Report'!A167 = "","",'Burn Report'!A167)</f>
        <v/>
      </c>
      <c r="B138" s="114">
        <f>IF('Burn Report'!D167=1,100*'Burn Report'!$C167,0)</f>
        <v>0</v>
      </c>
      <c r="C138" s="114">
        <f>IF('Burn Report'!E167=1,100*'Burn Report'!$C167,0)</f>
        <v>0</v>
      </c>
      <c r="D138" s="114">
        <f>IF('Burn Report'!F167=1,100*'Burn Report'!$C167,0)</f>
        <v>0</v>
      </c>
      <c r="E138" s="114">
        <f>IF('Burn Report'!G167=1,100*'Burn Report'!$C167,0)</f>
        <v>0</v>
      </c>
      <c r="F138" s="114">
        <f>IF('Burn Report'!H167=1,100*'Burn Report'!$C167,0)</f>
        <v>0</v>
      </c>
      <c r="G138" s="114">
        <f>IF('Burn Report'!I167=1,100*'Burn Report'!$C167,0)</f>
        <v>0</v>
      </c>
      <c r="H138">
        <f t="shared" si="18"/>
        <v>0</v>
      </c>
      <c r="J138" s="113" t="str">
        <f t="shared" si="19"/>
        <v/>
      </c>
      <c r="K138">
        <f t="shared" si="20"/>
        <v>3425</v>
      </c>
      <c r="L138">
        <f t="shared" si="21"/>
        <v>2575</v>
      </c>
      <c r="M138">
        <f t="shared" si="22"/>
        <v>2100</v>
      </c>
      <c r="N138">
        <f t="shared" si="23"/>
        <v>2450</v>
      </c>
      <c r="O138">
        <f t="shared" si="24"/>
        <v>2200</v>
      </c>
      <c r="P138">
        <f t="shared" si="25"/>
        <v>3900</v>
      </c>
      <c r="Q138">
        <f>SUM($H$3:H138)</f>
        <v>16650</v>
      </c>
    </row>
    <row r="139" spans="1:17" x14ac:dyDescent="0.25">
      <c r="A139" s="110" t="str">
        <f>IF('Burn Report'!A168 = "","",'Burn Report'!A168)</f>
        <v/>
      </c>
      <c r="B139" s="114">
        <f>IF('Burn Report'!D168=1,100*'Burn Report'!$C168,0)</f>
        <v>0</v>
      </c>
      <c r="C139" s="114">
        <f>IF('Burn Report'!E168=1,100*'Burn Report'!$C168,0)</f>
        <v>0</v>
      </c>
      <c r="D139" s="114">
        <f>IF('Burn Report'!F168=1,100*'Burn Report'!$C168,0)</f>
        <v>0</v>
      </c>
      <c r="E139" s="114">
        <f>IF('Burn Report'!G168=1,100*'Burn Report'!$C168,0)</f>
        <v>0</v>
      </c>
      <c r="F139" s="114">
        <f>IF('Burn Report'!H168=1,100*'Burn Report'!$C168,0)</f>
        <v>0</v>
      </c>
      <c r="G139" s="114">
        <f>IF('Burn Report'!I168=1,100*'Burn Report'!$C168,0)</f>
        <v>0</v>
      </c>
      <c r="H139">
        <f t="shared" si="18"/>
        <v>0</v>
      </c>
      <c r="J139" s="113" t="str">
        <f t="shared" si="19"/>
        <v/>
      </c>
      <c r="K139">
        <f t="shared" si="20"/>
        <v>3425</v>
      </c>
      <c r="L139">
        <f t="shared" si="21"/>
        <v>2575</v>
      </c>
      <c r="M139">
        <f t="shared" si="22"/>
        <v>2100</v>
      </c>
      <c r="N139">
        <f t="shared" si="23"/>
        <v>2450</v>
      </c>
      <c r="O139">
        <f t="shared" si="24"/>
        <v>2200</v>
      </c>
      <c r="P139">
        <f t="shared" si="25"/>
        <v>3900</v>
      </c>
      <c r="Q139">
        <f>SUM($H$3:H139)</f>
        <v>16650</v>
      </c>
    </row>
    <row r="140" spans="1:17" x14ac:dyDescent="0.25">
      <c r="A140" s="113" t="str">
        <f>'Meeting Metrics'!A20</f>
        <v/>
      </c>
      <c r="B140" s="115">
        <f>'Meeting Metrics'!B20</f>
        <v>0</v>
      </c>
      <c r="C140" s="115">
        <f>'Meeting Metrics'!C20</f>
        <v>0</v>
      </c>
      <c r="D140" s="115">
        <f>'Meeting Metrics'!D20</f>
        <v>0</v>
      </c>
      <c r="E140" s="115">
        <f>'Meeting Metrics'!E20</f>
        <v>0</v>
      </c>
      <c r="F140" s="115">
        <f>'Meeting Metrics'!F20</f>
        <v>0</v>
      </c>
      <c r="G140" s="115">
        <f>'Meeting Metrics'!G20</f>
        <v>0</v>
      </c>
      <c r="H140">
        <f t="shared" si="18"/>
        <v>0</v>
      </c>
      <c r="J140" s="113" t="str">
        <f t="shared" si="19"/>
        <v/>
      </c>
      <c r="K140">
        <f t="shared" si="20"/>
        <v>3425</v>
      </c>
      <c r="L140">
        <f t="shared" si="21"/>
        <v>2575</v>
      </c>
      <c r="M140">
        <f t="shared" si="22"/>
        <v>2100</v>
      </c>
      <c r="N140">
        <f t="shared" si="23"/>
        <v>2450</v>
      </c>
      <c r="O140">
        <f t="shared" si="24"/>
        <v>2200</v>
      </c>
      <c r="P140">
        <f t="shared" si="25"/>
        <v>3900</v>
      </c>
      <c r="Q140">
        <f>SUM($H$3:H140)</f>
        <v>16650</v>
      </c>
    </row>
    <row r="141" spans="1:17" x14ac:dyDescent="0.25">
      <c r="A141" s="113" t="str">
        <f>'Meeting Metrics'!A21</f>
        <v/>
      </c>
      <c r="B141" s="115">
        <f>'Meeting Metrics'!B21</f>
        <v>0</v>
      </c>
      <c r="C141" s="115">
        <f>'Meeting Metrics'!C21</f>
        <v>0</v>
      </c>
      <c r="D141" s="115">
        <f>'Meeting Metrics'!D21</f>
        <v>0</v>
      </c>
      <c r="E141" s="115">
        <f>'Meeting Metrics'!E21</f>
        <v>0</v>
      </c>
      <c r="F141" s="115">
        <f>'Meeting Metrics'!F21</f>
        <v>0</v>
      </c>
      <c r="G141" s="115">
        <f>'Meeting Metrics'!G21</f>
        <v>0</v>
      </c>
      <c r="H141">
        <f t="shared" si="18"/>
        <v>0</v>
      </c>
      <c r="J141" s="113" t="str">
        <f t="shared" si="19"/>
        <v/>
      </c>
      <c r="K141">
        <f t="shared" si="20"/>
        <v>3425</v>
      </c>
      <c r="L141">
        <f t="shared" si="21"/>
        <v>2575</v>
      </c>
      <c r="M141">
        <f t="shared" si="22"/>
        <v>2100</v>
      </c>
      <c r="N141">
        <f t="shared" si="23"/>
        <v>2450</v>
      </c>
      <c r="O141">
        <f t="shared" si="24"/>
        <v>2200</v>
      </c>
      <c r="P141">
        <f t="shared" si="25"/>
        <v>3900</v>
      </c>
      <c r="Q141">
        <f>SUM($H$3:H141)</f>
        <v>16650</v>
      </c>
    </row>
    <row r="142" spans="1:17" x14ac:dyDescent="0.25">
      <c r="A142" s="113" t="str">
        <f>'Meeting Metrics'!A22</f>
        <v/>
      </c>
      <c r="B142" s="115">
        <f>'Meeting Metrics'!B22</f>
        <v>0</v>
      </c>
      <c r="C142" s="115">
        <f>'Meeting Metrics'!C22</f>
        <v>0</v>
      </c>
      <c r="D142" s="115">
        <f>'Meeting Metrics'!D22</f>
        <v>0</v>
      </c>
      <c r="E142" s="115">
        <f>'Meeting Metrics'!E22</f>
        <v>0</v>
      </c>
      <c r="F142" s="115">
        <f>'Meeting Metrics'!F22</f>
        <v>0</v>
      </c>
      <c r="G142" s="115">
        <f>'Meeting Metrics'!G22</f>
        <v>0</v>
      </c>
      <c r="H142">
        <f t="shared" si="18"/>
        <v>0</v>
      </c>
      <c r="J142" s="113" t="str">
        <f t="shared" si="19"/>
        <v/>
      </c>
      <c r="K142">
        <f t="shared" si="20"/>
        <v>3425</v>
      </c>
      <c r="L142">
        <f t="shared" si="21"/>
        <v>2575</v>
      </c>
      <c r="M142">
        <f t="shared" si="22"/>
        <v>2100</v>
      </c>
      <c r="N142">
        <f t="shared" si="23"/>
        <v>2450</v>
      </c>
      <c r="O142">
        <f t="shared" si="24"/>
        <v>2200</v>
      </c>
      <c r="P142">
        <f t="shared" si="25"/>
        <v>3900</v>
      </c>
      <c r="Q142">
        <f>SUM($H$3:H142)</f>
        <v>16650</v>
      </c>
    </row>
    <row r="143" spans="1:17" x14ac:dyDescent="0.25">
      <c r="A143" s="113" t="str">
        <f>'Meeting Metrics'!A23</f>
        <v/>
      </c>
      <c r="B143" s="115">
        <f>'Meeting Metrics'!B23</f>
        <v>0</v>
      </c>
      <c r="C143" s="115">
        <f>'Meeting Metrics'!C23</f>
        <v>0</v>
      </c>
      <c r="D143" s="115">
        <f>'Meeting Metrics'!D23</f>
        <v>0</v>
      </c>
      <c r="E143" s="115">
        <f>'Meeting Metrics'!E23</f>
        <v>0</v>
      </c>
      <c r="F143" s="115">
        <f>'Meeting Metrics'!F23</f>
        <v>0</v>
      </c>
      <c r="G143" s="115">
        <f>'Meeting Metrics'!G23</f>
        <v>0</v>
      </c>
      <c r="H143">
        <f t="shared" si="18"/>
        <v>0</v>
      </c>
      <c r="J143" s="113" t="str">
        <f t="shared" si="19"/>
        <v/>
      </c>
      <c r="K143">
        <f t="shared" si="20"/>
        <v>3425</v>
      </c>
      <c r="L143">
        <f t="shared" si="21"/>
        <v>2575</v>
      </c>
      <c r="M143">
        <f t="shared" si="22"/>
        <v>2100</v>
      </c>
      <c r="N143">
        <f t="shared" si="23"/>
        <v>2450</v>
      </c>
      <c r="O143">
        <f t="shared" si="24"/>
        <v>2200</v>
      </c>
      <c r="P143">
        <f t="shared" si="25"/>
        <v>3900</v>
      </c>
      <c r="Q143">
        <f>SUM($H$3:H143)</f>
        <v>16650</v>
      </c>
    </row>
    <row r="144" spans="1:17" x14ac:dyDescent="0.25">
      <c r="A144" s="113" t="str">
        <f>'Meeting Metrics'!A24</f>
        <v/>
      </c>
      <c r="B144" s="115">
        <f>'Meeting Metrics'!B24</f>
        <v>0</v>
      </c>
      <c r="C144" s="115">
        <f>'Meeting Metrics'!C24</f>
        <v>0</v>
      </c>
      <c r="D144" s="115">
        <f>'Meeting Metrics'!D24</f>
        <v>0</v>
      </c>
      <c r="E144" s="115">
        <f>'Meeting Metrics'!E24</f>
        <v>0</v>
      </c>
      <c r="F144" s="115">
        <f>'Meeting Metrics'!F24</f>
        <v>0</v>
      </c>
      <c r="G144" s="115">
        <f>'Meeting Metrics'!G24</f>
        <v>0</v>
      </c>
      <c r="H144">
        <f t="shared" si="18"/>
        <v>0</v>
      </c>
      <c r="J144" s="113" t="str">
        <f t="shared" si="19"/>
        <v/>
      </c>
      <c r="K144">
        <f t="shared" si="20"/>
        <v>3425</v>
      </c>
      <c r="L144">
        <f t="shared" si="21"/>
        <v>2575</v>
      </c>
      <c r="M144">
        <f t="shared" si="22"/>
        <v>2100</v>
      </c>
      <c r="N144">
        <f t="shared" si="23"/>
        <v>2450</v>
      </c>
      <c r="O144">
        <f t="shared" si="24"/>
        <v>2200</v>
      </c>
      <c r="P144">
        <f t="shared" si="25"/>
        <v>3900</v>
      </c>
      <c r="Q144">
        <f>SUM($H$3:H144)</f>
        <v>16650</v>
      </c>
    </row>
    <row r="145" spans="1:17" x14ac:dyDescent="0.25">
      <c r="A145" s="113" t="str">
        <f>'Meeting Metrics'!A25</f>
        <v/>
      </c>
      <c r="B145" s="115">
        <f>'Meeting Metrics'!B25</f>
        <v>0</v>
      </c>
      <c r="C145" s="115">
        <f>'Meeting Metrics'!C25</f>
        <v>0</v>
      </c>
      <c r="D145" s="115">
        <f>'Meeting Metrics'!D25</f>
        <v>0</v>
      </c>
      <c r="E145" s="115">
        <f>'Meeting Metrics'!E25</f>
        <v>0</v>
      </c>
      <c r="F145" s="115">
        <f>'Meeting Metrics'!F25</f>
        <v>0</v>
      </c>
      <c r="G145" s="115">
        <f>'Meeting Metrics'!G25</f>
        <v>0</v>
      </c>
      <c r="H145">
        <f t="shared" si="18"/>
        <v>0</v>
      </c>
      <c r="J145" s="113" t="str">
        <f t="shared" si="19"/>
        <v/>
      </c>
      <c r="K145">
        <f t="shared" si="20"/>
        <v>3425</v>
      </c>
      <c r="L145">
        <f t="shared" si="21"/>
        <v>2575</v>
      </c>
      <c r="M145">
        <f t="shared" si="22"/>
        <v>2100</v>
      </c>
      <c r="N145">
        <f t="shared" si="23"/>
        <v>2450</v>
      </c>
      <c r="O145">
        <f t="shared" si="24"/>
        <v>2200</v>
      </c>
      <c r="P145">
        <f t="shared" si="25"/>
        <v>3900</v>
      </c>
      <c r="Q145">
        <f>SUM($H$3:H145)</f>
        <v>16650</v>
      </c>
    </row>
    <row r="146" spans="1:17" x14ac:dyDescent="0.25">
      <c r="A146" s="110"/>
      <c r="B146" s="3"/>
      <c r="C146" s="3"/>
      <c r="D146" s="3"/>
      <c r="E146" s="3"/>
      <c r="F146" s="3"/>
      <c r="G146" s="3"/>
      <c r="H146" s="110"/>
      <c r="I146" s="110" t="str">
        <f>IF('Burn Report'!Q3 = "","",'Burn Report'!Q3)</f>
        <v/>
      </c>
      <c r="J146" s="110" t="str">
        <f>IF('Burn Report'!R3 = "","",'Burn Report'!R3)</f>
        <v/>
      </c>
      <c r="K146" s="110" t="str">
        <f>IF('Burn Report'!S3 = "","",'Burn Report'!S3)</f>
        <v/>
      </c>
      <c r="L146" s="110" t="str">
        <f>IF('Burn Report'!T3 = "","",'Burn Report'!T3)</f>
        <v/>
      </c>
      <c r="M146" s="110" t="str">
        <f>IF('Burn Report'!U3 = "","",'Burn Report'!U3)</f>
        <v/>
      </c>
      <c r="N146" s="110" t="str">
        <f>IF('Burn Report'!V3 = "","",'Burn Report'!V3)</f>
        <v/>
      </c>
      <c r="O146" s="110" t="str">
        <f>IF('Burn Report'!W3 = "","",'Burn Report'!W3)</f>
        <v/>
      </c>
      <c r="P146" s="110" t="str">
        <f>IF('Burn Report'!X3 = "","",'Burn Report'!X3)</f>
        <v/>
      </c>
      <c r="Q146" s="110" t="str">
        <f>IF('Burn Report'!Y3 = "","",'Burn Report'!Y3)</f>
        <v/>
      </c>
    </row>
    <row r="147" spans="1:17" x14ac:dyDescent="0.25">
      <c r="B147" s="115"/>
      <c r="C147" s="115"/>
      <c r="D147" s="115"/>
      <c r="E147" s="115"/>
      <c r="F147" s="115"/>
      <c r="G147" s="115"/>
    </row>
    <row r="148" spans="1:17" x14ac:dyDescent="0.25">
      <c r="B148" s="115"/>
      <c r="C148" s="115"/>
      <c r="D148" s="115"/>
      <c r="E148" s="115"/>
      <c r="F148" s="115"/>
      <c r="G148" s="115"/>
    </row>
    <row r="149" spans="1:17" x14ac:dyDescent="0.25">
      <c r="B149" s="115"/>
      <c r="C149" s="115"/>
      <c r="D149" s="115"/>
      <c r="E149" s="115"/>
      <c r="F149" s="115"/>
      <c r="G149" s="115"/>
    </row>
    <row r="150" spans="1:17" x14ac:dyDescent="0.25">
      <c r="B150" s="115"/>
      <c r="C150" s="115"/>
      <c r="D150" s="115"/>
      <c r="E150" s="115"/>
      <c r="F150" s="115"/>
      <c r="G150" s="115"/>
    </row>
    <row r="151" spans="1:17" x14ac:dyDescent="0.25">
      <c r="B151" s="115"/>
      <c r="C151" s="115"/>
      <c r="D151" s="115"/>
      <c r="E151" s="115"/>
      <c r="F151" s="115"/>
      <c r="G151" s="115"/>
    </row>
    <row r="152" spans="1:17" x14ac:dyDescent="0.25">
      <c r="B152" s="115"/>
      <c r="C152" s="115"/>
      <c r="D152" s="115"/>
      <c r="E152" s="115"/>
      <c r="F152" s="115"/>
      <c r="G152" s="115"/>
    </row>
    <row r="153" spans="1:17" x14ac:dyDescent="0.25">
      <c r="B153" s="115"/>
      <c r="C153" s="115"/>
      <c r="D153" s="115"/>
      <c r="E153" s="115"/>
      <c r="F153" s="115"/>
      <c r="G153" s="115"/>
    </row>
    <row r="154" spans="1:17" x14ac:dyDescent="0.25">
      <c r="B154" s="115"/>
      <c r="C154" s="115"/>
      <c r="D154" s="115"/>
      <c r="E154" s="115"/>
      <c r="F154" s="115"/>
      <c r="G154" s="115"/>
    </row>
    <row r="155" spans="1:17" x14ac:dyDescent="0.25">
      <c r="B155" s="115"/>
      <c r="C155" s="115"/>
      <c r="D155" s="115"/>
      <c r="E155" s="115"/>
      <c r="F155" s="115"/>
      <c r="G155" s="115"/>
    </row>
    <row r="156" spans="1:17" x14ac:dyDescent="0.25">
      <c r="B156" s="115"/>
      <c r="C156" s="115"/>
      <c r="D156" s="115"/>
      <c r="E156" s="115"/>
      <c r="F156" s="115"/>
      <c r="G156" s="115"/>
    </row>
  </sheetData>
  <autoFilter ref="A2:G2">
    <sortState ref="A3:Q146">
      <sortCondition ref="A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Burn Report</vt:lpstr>
      <vt:lpstr>Meeting Costs</vt:lpstr>
      <vt:lpstr>Total Metrics</vt:lpstr>
      <vt:lpstr>Task Metrics</vt:lpstr>
      <vt:lpstr>Meeting Metrics</vt:lpstr>
      <vt:lpstr>Total Data</vt:lpstr>
      <vt:lpstr>'Meeting Costs'!_FilterDatabase_0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Fusilli (RIT Student)</cp:lastModifiedBy>
  <cp:revision>7</cp:revision>
  <dcterms:created xsi:type="dcterms:W3CDTF">2006-09-16T00:00:00Z</dcterms:created>
  <dcterms:modified xsi:type="dcterms:W3CDTF">2018-04-19T23:14:05Z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