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we\Documents\Bulk\"/>
    </mc:Choice>
  </mc:AlternateContent>
  <xr:revisionPtr revIDLastSave="0" documentId="13_ncr:1_{1DCBD540-8438-444F-8122-A526257776FA}" xr6:coauthVersionLast="47" xr6:coauthVersionMax="47" xr10:uidLastSave="{00000000-0000-0000-0000-000000000000}"/>
  <bookViews>
    <workbookView xWindow="-103" yWindow="-103" windowWidth="16663" windowHeight="8863" xr2:uid="{92A65689-3B98-49F1-8763-7ECCE0ECF189}"/>
  </bookViews>
  <sheets>
    <sheet name="Basic" sheetId="2" r:id="rId1"/>
    <sheet name="Send Contract" sheetId="8" r:id="rId2"/>
    <sheet name="Attachments" sheetId="3" state="hidden" r:id="rId3"/>
    <sheet name="Emails" sheetId="4" r:id="rId4"/>
    <sheet name="CC" sheetId="5" r:id="rId5"/>
    <sheet name="Contacts" sheetId="6" r:id="rId6"/>
    <sheet name="Body" sheetId="7" r:id="rId7"/>
    <sheet name="LB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AB3" i="2"/>
  <c r="AB4" i="2"/>
  <c r="AB5" i="2"/>
  <c r="AB6" i="2"/>
  <c r="AB2" i="2"/>
  <c r="AA6" i="2"/>
  <c r="AA5" i="2"/>
  <c r="AA4" i="2"/>
  <c r="AA3" i="2"/>
  <c r="AA2" i="2"/>
  <c r="C13" i="3"/>
  <c r="C12" i="3"/>
  <c r="C11" i="3"/>
  <c r="C10" i="3"/>
  <c r="C9" i="3"/>
  <c r="C8" i="3"/>
  <c r="C7" i="3"/>
  <c r="C6" i="3"/>
  <c r="C5" i="3"/>
  <c r="C4" i="3"/>
  <c r="C3" i="3"/>
  <c r="C2" i="3"/>
  <c r="H6" i="2"/>
  <c r="H5" i="2"/>
  <c r="K5" i="2" s="1"/>
  <c r="H4" i="2"/>
  <c r="H3" i="2"/>
  <c r="G3" i="7" s="1"/>
  <c r="H2" i="2"/>
  <c r="G4" i="7"/>
  <c r="L3" i="2"/>
  <c r="G2" i="7"/>
  <c r="G5" i="7"/>
  <c r="G6" i="7"/>
  <c r="G7" i="7"/>
  <c r="H7" i="7"/>
  <c r="I7" i="7" s="1"/>
  <c r="J7" i="7" s="1"/>
  <c r="K7" i="7" s="1"/>
  <c r="G8" i="7"/>
  <c r="H8" i="7" s="1"/>
  <c r="I8" i="7" s="1"/>
  <c r="J8" i="7" s="1"/>
  <c r="K8" i="7" s="1"/>
  <c r="G9" i="7"/>
  <c r="H9" i="7" s="1"/>
  <c r="I9" i="7" s="1"/>
  <c r="J9" i="7" s="1"/>
  <c r="K9" i="7" s="1"/>
  <c r="G10" i="7"/>
  <c r="H10" i="7" s="1"/>
  <c r="I10" i="7" s="1"/>
  <c r="J10" i="7" s="1"/>
  <c r="K10" i="7" s="1"/>
  <c r="G11" i="7"/>
  <c r="H11" i="7" s="1"/>
  <c r="I11" i="7" s="1"/>
  <c r="J11" i="7" s="1"/>
  <c r="K11" i="7" s="1"/>
  <c r="G12" i="7"/>
  <c r="H12" i="7"/>
  <c r="I12" i="7" s="1"/>
  <c r="J12" i="7" s="1"/>
  <c r="K12" i="7" s="1"/>
  <c r="G13" i="7"/>
  <c r="H13" i="7" s="1"/>
  <c r="I13" i="7" s="1"/>
  <c r="J13" i="7" s="1"/>
  <c r="K13" i="7" s="1"/>
  <c r="G14" i="7"/>
  <c r="H14" i="7"/>
  <c r="I14" i="7" s="1"/>
  <c r="J14" i="7" s="1"/>
  <c r="K14" i="7" s="1"/>
  <c r="G15" i="7"/>
  <c r="H15" i="7"/>
  <c r="I15" i="7" s="1"/>
  <c r="J15" i="7" s="1"/>
  <c r="K15" i="7" s="1"/>
  <c r="G16" i="7"/>
  <c r="H16" i="7"/>
  <c r="I16" i="7" s="1"/>
  <c r="J16" i="7" s="1"/>
  <c r="K16" i="7" s="1"/>
  <c r="G17" i="7"/>
  <c r="H17" i="7" s="1"/>
  <c r="I17" i="7" s="1"/>
  <c r="J17" i="7" s="1"/>
  <c r="K17" i="7" s="1"/>
  <c r="G18" i="7"/>
  <c r="H18" i="7" s="1"/>
  <c r="I18" i="7" s="1"/>
  <c r="J18" i="7" s="1"/>
  <c r="K18" i="7" s="1"/>
  <c r="G19" i="7"/>
  <c r="H19" i="7" s="1"/>
  <c r="I19" i="7" s="1"/>
  <c r="J19" i="7" s="1"/>
  <c r="K19" i="7" s="1"/>
  <c r="G20" i="7"/>
  <c r="H20" i="7"/>
  <c r="I20" i="7" s="1"/>
  <c r="J20" i="7" s="1"/>
  <c r="K20" i="7" s="1"/>
  <c r="G21" i="7"/>
  <c r="H21" i="7" s="1"/>
  <c r="I21" i="7" s="1"/>
  <c r="J21" i="7" s="1"/>
  <c r="K21" i="7" s="1"/>
  <c r="G22" i="7"/>
  <c r="H22" i="7"/>
  <c r="I22" i="7" s="1"/>
  <c r="J22" i="7" s="1"/>
  <c r="K22" i="7" s="1"/>
  <c r="G23" i="7"/>
  <c r="H23" i="7" s="1"/>
  <c r="I23" i="7" s="1"/>
  <c r="J23" i="7" s="1"/>
  <c r="K23" i="7" s="1"/>
  <c r="G24" i="7"/>
  <c r="H24" i="7"/>
  <c r="I24" i="7" s="1"/>
  <c r="J24" i="7" s="1"/>
  <c r="K24" i="7" s="1"/>
  <c r="G25" i="7"/>
  <c r="H25" i="7" s="1"/>
  <c r="I25" i="7" s="1"/>
  <c r="J25" i="7" s="1"/>
  <c r="K25" i="7" s="1"/>
  <c r="G26" i="7"/>
  <c r="H26" i="7" s="1"/>
  <c r="I26" i="7" s="1"/>
  <c r="J26" i="7" s="1"/>
  <c r="K26" i="7" s="1"/>
  <c r="G27" i="7"/>
  <c r="H27" i="7" s="1"/>
  <c r="I27" i="7" s="1"/>
  <c r="J27" i="7" s="1"/>
  <c r="K27" i="7" s="1"/>
  <c r="G28" i="7"/>
  <c r="H28" i="7" s="1"/>
  <c r="I28" i="7" s="1"/>
  <c r="J28" i="7" s="1"/>
  <c r="K28" i="7" s="1"/>
  <c r="G29" i="7"/>
  <c r="H29" i="7" s="1"/>
  <c r="I29" i="7" s="1"/>
  <c r="J29" i="7" s="1"/>
  <c r="K29" i="7" s="1"/>
  <c r="E2" i="2"/>
  <c r="E3" i="2"/>
  <c r="E4" i="2"/>
  <c r="E5" i="2"/>
  <c r="E6" i="2"/>
  <c r="I33" i="5" a="1"/>
  <c r="I33" i="5" s="1"/>
  <c r="H33" i="5" a="1"/>
  <c r="H33" i="5" s="1"/>
  <c r="F33" i="5"/>
  <c r="A33" i="5"/>
  <c r="I32" i="5" a="1"/>
  <c r="I32" i="5" s="1"/>
  <c r="H32" i="5" a="1"/>
  <c r="H32" i="5" s="1"/>
  <c r="F32" i="5"/>
  <c r="A32" i="5"/>
  <c r="I31" i="5" a="1"/>
  <c r="I31" i="5" s="1"/>
  <c r="H31" i="5" a="1"/>
  <c r="H31" i="5" s="1"/>
  <c r="F31" i="5"/>
  <c r="A31" i="5"/>
  <c r="I30" i="5" a="1"/>
  <c r="I30" i="5" s="1"/>
  <c r="H30" i="5" a="1"/>
  <c r="H30" i="5" s="1"/>
  <c r="F30" i="5"/>
  <c r="A30" i="5"/>
  <c r="I29" i="5" a="1"/>
  <c r="I29" i="5" s="1"/>
  <c r="H29" i="5" a="1"/>
  <c r="H29" i="5" s="1"/>
  <c r="F29" i="5"/>
  <c r="A29" i="5"/>
  <c r="I28" i="5" a="1"/>
  <c r="I28" i="5" s="1"/>
  <c r="H28" i="5" a="1"/>
  <c r="H28" i="5" s="1"/>
  <c r="F28" i="5"/>
  <c r="A28" i="5"/>
  <c r="I27" i="5" a="1"/>
  <c r="I27" i="5" s="1"/>
  <c r="H27" i="5" a="1"/>
  <c r="H27" i="5" s="1"/>
  <c r="F27" i="5"/>
  <c r="A27" i="5"/>
  <c r="I26" i="5" a="1"/>
  <c r="I26" i="5" s="1"/>
  <c r="H26" i="5" a="1"/>
  <c r="H26" i="5" s="1"/>
  <c r="F26" i="5"/>
  <c r="A26" i="5"/>
  <c r="I25" i="5" a="1"/>
  <c r="I25" i="5" s="1"/>
  <c r="H25" i="5" a="1"/>
  <c r="H25" i="5" s="1"/>
  <c r="F25" i="5"/>
  <c r="A25" i="5"/>
  <c r="I24" i="5" a="1"/>
  <c r="I24" i="5" s="1"/>
  <c r="H24" i="5" a="1"/>
  <c r="H24" i="5" s="1"/>
  <c r="F24" i="5"/>
  <c r="A24" i="5"/>
  <c r="I23" i="5" a="1"/>
  <c r="I23" i="5" s="1"/>
  <c r="H23" i="5" a="1"/>
  <c r="H23" i="5" s="1"/>
  <c r="F23" i="5"/>
  <c r="A23" i="5"/>
  <c r="I22" i="5" a="1"/>
  <c r="I22" i="5" s="1"/>
  <c r="H22" i="5" a="1"/>
  <c r="H22" i="5" s="1"/>
  <c r="F22" i="5"/>
  <c r="A22" i="5"/>
  <c r="I21" i="5" a="1"/>
  <c r="I21" i="5" s="1"/>
  <c r="H21" i="5" a="1"/>
  <c r="H21" i="5" s="1"/>
  <c r="F21" i="5"/>
  <c r="A21" i="5"/>
  <c r="I20" i="5" a="1"/>
  <c r="I20" i="5" s="1"/>
  <c r="H20" i="5" a="1"/>
  <c r="H20" i="5" s="1"/>
  <c r="F20" i="5"/>
  <c r="A20" i="5"/>
  <c r="I19" i="5" a="1"/>
  <c r="I19" i="5" s="1"/>
  <c r="H19" i="5" a="1"/>
  <c r="H19" i="5" s="1"/>
  <c r="F19" i="5"/>
  <c r="A19" i="5"/>
  <c r="I18" i="5" a="1"/>
  <c r="I18" i="5" s="1"/>
  <c r="H18" i="5" a="1"/>
  <c r="H18" i="5" s="1"/>
  <c r="F18" i="5"/>
  <c r="A18" i="5"/>
  <c r="I17" i="5" a="1"/>
  <c r="I17" i="5" s="1"/>
  <c r="H17" i="5" a="1"/>
  <c r="H17" i="5" s="1"/>
  <c r="F17" i="5"/>
  <c r="A17" i="5"/>
  <c r="I16" i="5" a="1"/>
  <c r="I16" i="5" s="1"/>
  <c r="H16" i="5" a="1"/>
  <c r="H16" i="5" s="1"/>
  <c r="F16" i="5"/>
  <c r="A16" i="5"/>
  <c r="I15" i="5" a="1"/>
  <c r="I15" i="5" s="1"/>
  <c r="H15" i="5" a="1"/>
  <c r="H15" i="5" s="1"/>
  <c r="F15" i="5"/>
  <c r="A15" i="5"/>
  <c r="I14" i="5" a="1"/>
  <c r="I14" i="5" s="1"/>
  <c r="H14" i="5" a="1"/>
  <c r="H14" i="5" s="1"/>
  <c r="F14" i="5"/>
  <c r="A14" i="5"/>
  <c r="F35" i="4"/>
  <c r="E35" i="4" a="1"/>
  <c r="E35" i="4" s="1"/>
  <c r="C35" i="4" s="1"/>
  <c r="B35" i="4"/>
  <c r="A35" i="4"/>
  <c r="F34" i="4"/>
  <c r="E34" i="4" a="1"/>
  <c r="E34" i="4" s="1"/>
  <c r="C34" i="4" s="1"/>
  <c r="B34" i="4"/>
  <c r="A34" i="4"/>
  <c r="F33" i="4"/>
  <c r="E33" i="4" a="1"/>
  <c r="E33" i="4" s="1"/>
  <c r="C33" i="4" s="1"/>
  <c r="B33" i="4"/>
  <c r="A33" i="4"/>
  <c r="F32" i="4"/>
  <c r="E32" i="4" a="1"/>
  <c r="E32" i="4" s="1"/>
  <c r="C32" i="4" s="1"/>
  <c r="B32" i="4"/>
  <c r="A32" i="4"/>
  <c r="F31" i="4"/>
  <c r="E31" i="4" a="1"/>
  <c r="E31" i="4" s="1"/>
  <c r="C31" i="4" s="1"/>
  <c r="B31" i="4"/>
  <c r="A31" i="4"/>
  <c r="F30" i="4"/>
  <c r="E30" i="4" a="1"/>
  <c r="E30" i="4" s="1"/>
  <c r="C30" i="4" s="1"/>
  <c r="B30" i="4"/>
  <c r="A30" i="4"/>
  <c r="F29" i="4"/>
  <c r="E29" i="4" a="1"/>
  <c r="E29" i="4" s="1"/>
  <c r="C29" i="4" s="1"/>
  <c r="B29" i="4"/>
  <c r="A29" i="4"/>
  <c r="F28" i="4"/>
  <c r="E28" i="4" a="1"/>
  <c r="E28" i="4" s="1"/>
  <c r="C28" i="4" s="1"/>
  <c r="B28" i="4"/>
  <c r="A28" i="4"/>
  <c r="F27" i="4"/>
  <c r="E27" i="4" a="1"/>
  <c r="E27" i="4" s="1"/>
  <c r="C27" i="4" s="1"/>
  <c r="B27" i="4"/>
  <c r="A27" i="4"/>
  <c r="F26" i="4"/>
  <c r="E26" i="4" a="1"/>
  <c r="E26" i="4" s="1"/>
  <c r="C26" i="4" s="1"/>
  <c r="B26" i="4"/>
  <c r="A26" i="4"/>
  <c r="F25" i="4"/>
  <c r="E25" i="4" a="1"/>
  <c r="E25" i="4" s="1"/>
  <c r="C25" i="4" s="1"/>
  <c r="B25" i="4"/>
  <c r="A25" i="4"/>
  <c r="F24" i="4"/>
  <c r="E24" i="4" a="1"/>
  <c r="E24" i="4" s="1"/>
  <c r="C24" i="4" s="1"/>
  <c r="B24" i="4"/>
  <c r="A24" i="4"/>
  <c r="F23" i="4"/>
  <c r="E23" i="4" a="1"/>
  <c r="E23" i="4" s="1"/>
  <c r="C23" i="4" s="1"/>
  <c r="B23" i="4"/>
  <c r="A23" i="4"/>
  <c r="F22" i="4"/>
  <c r="E22" i="4" a="1"/>
  <c r="E22" i="4" s="1"/>
  <c r="C22" i="4" s="1"/>
  <c r="B22" i="4"/>
  <c r="A22" i="4"/>
  <c r="F21" i="4"/>
  <c r="E21" i="4" a="1"/>
  <c r="E21" i="4" s="1"/>
  <c r="C21" i="4" s="1"/>
  <c r="B21" i="4"/>
  <c r="A21" i="4"/>
  <c r="F20" i="4"/>
  <c r="E20" i="4" a="1"/>
  <c r="E20" i="4" s="1"/>
  <c r="C20" i="4" s="1"/>
  <c r="B20" i="4"/>
  <c r="A20" i="4"/>
  <c r="F19" i="4"/>
  <c r="E19" i="4" a="1"/>
  <c r="E19" i="4" s="1"/>
  <c r="C19" i="4" s="1"/>
  <c r="B19" i="4"/>
  <c r="A19" i="4"/>
  <c r="F18" i="4"/>
  <c r="E18" i="4" a="1"/>
  <c r="E18" i="4" s="1"/>
  <c r="C18" i="4" s="1"/>
  <c r="B18" i="4"/>
  <c r="A18" i="4"/>
  <c r="F17" i="4"/>
  <c r="E17" i="4" a="1"/>
  <c r="E17" i="4" s="1"/>
  <c r="C17" i="4" s="1"/>
  <c r="B17" i="4"/>
  <c r="A17" i="4"/>
  <c r="F16" i="4"/>
  <c r="E16" i="4" a="1"/>
  <c r="E16" i="4" s="1"/>
  <c r="C16" i="4" s="1"/>
  <c r="B16" i="4"/>
  <c r="A16" i="4"/>
  <c r="F15" i="4"/>
  <c r="E15" i="4" a="1"/>
  <c r="E15" i="4" s="1"/>
  <c r="C15" i="4" s="1"/>
  <c r="B15" i="4"/>
  <c r="A15" i="4"/>
  <c r="F14" i="4"/>
  <c r="E14" i="4" a="1"/>
  <c r="E14" i="4" s="1"/>
  <c r="C14" i="4" s="1"/>
  <c r="B14" i="4"/>
  <c r="A14" i="4"/>
  <c r="J4" i="2"/>
  <c r="B4" i="2" s="1"/>
  <c r="K6" i="2"/>
  <c r="L2" i="2"/>
  <c r="A2" i="5"/>
  <c r="A3" i="5"/>
  <c r="A4" i="5"/>
  <c r="A5" i="5"/>
  <c r="A6" i="5"/>
  <c r="A7" i="5"/>
  <c r="A8" i="5"/>
  <c r="A9" i="5"/>
  <c r="A10" i="5"/>
  <c r="A11" i="5"/>
  <c r="A12" i="5"/>
  <c r="A13" i="5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L4" i="2" l="1"/>
  <c r="U4" i="2" s="1" a="1"/>
  <c r="U4" i="2" s="1"/>
  <c r="K3" i="2"/>
  <c r="K2" i="2"/>
  <c r="J5" i="2"/>
  <c r="B5" i="2" s="1"/>
  <c r="I5" i="2"/>
  <c r="B33" i="5"/>
  <c r="I4" i="2"/>
  <c r="Q4" i="2" s="1" a="1"/>
  <c r="Q4" i="2" s="1"/>
  <c r="F3" i="5"/>
  <c r="B32" i="5"/>
  <c r="B19" i="5"/>
  <c r="I2" i="2"/>
  <c r="J2" i="2"/>
  <c r="B2" i="2" s="1"/>
  <c r="B25" i="5"/>
  <c r="B29" i="5"/>
  <c r="B24" i="5"/>
  <c r="B27" i="5"/>
  <c r="B26" i="5"/>
  <c r="B14" i="5"/>
  <c r="B16" i="5"/>
  <c r="B21" i="5"/>
  <c r="B15" i="5"/>
  <c r="B20" i="5"/>
  <c r="B17" i="5"/>
  <c r="B22" i="5"/>
  <c r="B31" i="5"/>
  <c r="B28" i="5"/>
  <c r="B30" i="5"/>
  <c r="B18" i="5"/>
  <c r="B23" i="5"/>
  <c r="I6" i="2"/>
  <c r="I6" i="5" s="1" a="1"/>
  <c r="I6" i="5" s="1"/>
  <c r="J6" i="2"/>
  <c r="B6" i="2" s="1"/>
  <c r="L6" i="2"/>
  <c r="E6" i="4" s="1" a="1"/>
  <c r="E6" i="4" s="1"/>
  <c r="N4" i="2" a="1"/>
  <c r="N4" i="2" s="1"/>
  <c r="V4" i="2" a="1"/>
  <c r="V4" i="2" s="1"/>
  <c r="Z4" i="2" a="1"/>
  <c r="Z4" i="2" s="1"/>
  <c r="O4" i="2" a="1"/>
  <c r="O4" i="2" s="1"/>
  <c r="S4" i="2" a="1"/>
  <c r="S4" i="2" s="1"/>
  <c r="W4" i="2" a="1"/>
  <c r="W4" i="2" s="1"/>
  <c r="L5" i="2"/>
  <c r="P4" i="2" a="1"/>
  <c r="P4" i="2" s="1"/>
  <c r="K4" i="2"/>
  <c r="J3" i="2"/>
  <c r="B3" i="2" s="1"/>
  <c r="I3" i="2"/>
  <c r="X3" i="2" s="1" a="1"/>
  <c r="X3" i="2" s="1"/>
  <c r="R4" i="2" a="1"/>
  <c r="R4" i="2" s="1"/>
  <c r="E12" i="4" a="1"/>
  <c r="E12" i="4" s="1"/>
  <c r="H13" i="5" a="1"/>
  <c r="H13" i="5" s="1"/>
  <c r="R2" i="2" a="1"/>
  <c r="R2" i="2" s="1"/>
  <c r="H7" i="5" a="1"/>
  <c r="H7" i="5" s="1"/>
  <c r="E13" i="4" a="1"/>
  <c r="E13" i="4" s="1"/>
  <c r="V2" i="2" a="1"/>
  <c r="V2" i="2" s="1"/>
  <c r="I12" i="5" a="1"/>
  <c r="I12" i="5" s="1"/>
  <c r="H12" i="5" a="1"/>
  <c r="H12" i="5" s="1"/>
  <c r="E11" i="4" a="1"/>
  <c r="E11" i="4" s="1"/>
  <c r="F11" i="5"/>
  <c r="F11" i="4"/>
  <c r="H11" i="5" a="1"/>
  <c r="H11" i="5" s="1"/>
  <c r="I11" i="5" a="1"/>
  <c r="I11" i="5" s="1"/>
  <c r="I9" i="5" a="1"/>
  <c r="I9" i="5" s="1"/>
  <c r="H8" i="5" a="1"/>
  <c r="H8" i="5" s="1"/>
  <c r="I8" i="5" a="1"/>
  <c r="I8" i="5" s="1"/>
  <c r="E7" i="4" a="1"/>
  <c r="E7" i="4" s="1"/>
  <c r="F7" i="4"/>
  <c r="F7" i="5"/>
  <c r="F6" i="5"/>
  <c r="F6" i="4"/>
  <c r="H6" i="5" a="1"/>
  <c r="H6" i="5" s="1"/>
  <c r="F5" i="4"/>
  <c r="I5" i="5" a="1"/>
  <c r="I5" i="5" s="1"/>
  <c r="F4" i="4"/>
  <c r="C4" i="4" s="1"/>
  <c r="A4" i="2" s="1"/>
  <c r="Z2" i="2" a="1"/>
  <c r="Z2" i="2" s="1"/>
  <c r="F8" i="5"/>
  <c r="I4" i="5" a="1"/>
  <c r="I4" i="5" s="1"/>
  <c r="U2" i="2" a="1"/>
  <c r="U2" i="2" s="1"/>
  <c r="F8" i="4"/>
  <c r="F12" i="4"/>
  <c r="F10" i="4"/>
  <c r="I13" i="5" a="1"/>
  <c r="I13" i="5" s="1"/>
  <c r="F12" i="5"/>
  <c r="I7" i="5" a="1"/>
  <c r="I7" i="5" s="1"/>
  <c r="H4" i="5" a="1"/>
  <c r="H4" i="5" s="1"/>
  <c r="Y2" i="2" a="1"/>
  <c r="Y2" i="2" s="1"/>
  <c r="T2" i="2" a="1"/>
  <c r="T2" i="2" s="1"/>
  <c r="M2" i="2" a="1"/>
  <c r="M2" i="2" s="1"/>
  <c r="F10" i="5"/>
  <c r="H2" i="5" a="1"/>
  <c r="H2" i="5" s="1"/>
  <c r="F13" i="4"/>
  <c r="F2" i="4"/>
  <c r="F13" i="5"/>
  <c r="F2" i="5"/>
  <c r="W2" i="2" a="1"/>
  <c r="W2" i="2" s="1"/>
  <c r="E2" i="4" a="1"/>
  <c r="E2" i="4" s="1"/>
  <c r="F3" i="4"/>
  <c r="F9" i="4"/>
  <c r="F9" i="5"/>
  <c r="C12" i="4" l="1"/>
  <c r="Y4" i="2" a="1"/>
  <c r="Y4" i="2" s="1"/>
  <c r="X4" i="2" a="1"/>
  <c r="X4" i="2" s="1"/>
  <c r="M4" i="2" a="1"/>
  <c r="M4" i="2" s="1"/>
  <c r="H4" i="7" s="1"/>
  <c r="F4" i="5"/>
  <c r="T4" i="2" a="1"/>
  <c r="T4" i="2" s="1"/>
  <c r="W3" i="2" a="1"/>
  <c r="W3" i="2" s="1"/>
  <c r="I3" i="5" a="1"/>
  <c r="I3" i="5" s="1"/>
  <c r="C2" i="4"/>
  <c r="A2" i="2" s="1"/>
  <c r="I2" i="5" a="1"/>
  <c r="I2" i="5" s="1"/>
  <c r="B2" i="5" s="1"/>
  <c r="D2" i="2" s="1"/>
  <c r="P2" i="2" a="1"/>
  <c r="P2" i="2" s="1"/>
  <c r="Q2" i="2" a="1"/>
  <c r="Q2" i="2" s="1"/>
  <c r="H5" i="5" a="1"/>
  <c r="H5" i="5" s="1"/>
  <c r="O3" i="2" a="1"/>
  <c r="O3" i="2" s="1"/>
  <c r="Z3" i="2" a="1"/>
  <c r="Z3" i="2" s="1"/>
  <c r="B7" i="5"/>
  <c r="N3" i="2" a="1"/>
  <c r="N3" i="2" s="1"/>
  <c r="U3" i="2" a="1"/>
  <c r="U3" i="2" s="1"/>
  <c r="O2" i="2" a="1"/>
  <c r="O2" i="2" s="1"/>
  <c r="E3" i="4" a="1"/>
  <c r="E3" i="4" s="1"/>
  <c r="C3" i="4" s="1"/>
  <c r="A3" i="2" s="1"/>
  <c r="M3" i="2" a="1"/>
  <c r="M3" i="2" s="1"/>
  <c r="N2" i="2" a="1"/>
  <c r="N2" i="2" s="1"/>
  <c r="C11" i="4"/>
  <c r="B8" i="5"/>
  <c r="E5" i="4" a="1"/>
  <c r="E5" i="4" s="1"/>
  <c r="C5" i="4" s="1"/>
  <c r="A5" i="2" s="1"/>
  <c r="H10" i="5" a="1"/>
  <c r="H10" i="5" s="1"/>
  <c r="P5" i="2" a="1"/>
  <c r="P5" i="2" s="1"/>
  <c r="H9" i="5" a="1"/>
  <c r="H9" i="5" s="1"/>
  <c r="B9" i="5" s="1"/>
  <c r="H3" i="5" a="1"/>
  <c r="H3" i="5" s="1"/>
  <c r="B3" i="5" s="1"/>
  <c r="D3" i="2" s="1"/>
  <c r="B13" i="5"/>
  <c r="F5" i="5"/>
  <c r="Y3" i="2" a="1"/>
  <c r="Y3" i="2" s="1"/>
  <c r="T3" i="2" a="1"/>
  <c r="T3" i="2" s="1"/>
  <c r="E10" i="4" a="1"/>
  <c r="E10" i="4" s="1"/>
  <c r="C10" i="4" s="1"/>
  <c r="S3" i="2" a="1"/>
  <c r="S3" i="2" s="1"/>
  <c r="E9" i="4" a="1"/>
  <c r="E9" i="4" s="1"/>
  <c r="C9" i="4" s="1"/>
  <c r="I10" i="5" a="1"/>
  <c r="I10" i="5" s="1"/>
  <c r="V3" i="2" a="1"/>
  <c r="V3" i="2" s="1"/>
  <c r="Q3" i="2" a="1"/>
  <c r="Q3" i="2" s="1"/>
  <c r="R3" i="2" a="1"/>
  <c r="R3" i="2" s="1"/>
  <c r="P3" i="2" a="1"/>
  <c r="P3" i="2" s="1"/>
  <c r="N5" i="2" a="1"/>
  <c r="N5" i="2" s="1"/>
  <c r="R5" i="2" a="1"/>
  <c r="R5" i="2" s="1"/>
  <c r="O5" i="2" a="1"/>
  <c r="O5" i="2" s="1"/>
  <c r="S5" i="2" a="1"/>
  <c r="S5" i="2" s="1"/>
  <c r="W5" i="2" a="1"/>
  <c r="W5" i="2" s="1"/>
  <c r="T5" i="2" a="1"/>
  <c r="T5" i="2" s="1"/>
  <c r="X5" i="2" a="1"/>
  <c r="X5" i="2" s="1"/>
  <c r="M5" i="2" a="1"/>
  <c r="M5" i="2" s="1"/>
  <c r="Q5" i="2" a="1"/>
  <c r="Q5" i="2" s="1"/>
  <c r="U5" i="2" a="1"/>
  <c r="U5" i="2" s="1"/>
  <c r="V5" i="2" a="1"/>
  <c r="V5" i="2" s="1"/>
  <c r="Y5" i="2" a="1"/>
  <c r="Y5" i="2" s="1"/>
  <c r="Z5" i="2" a="1"/>
  <c r="Z5" i="2" s="1"/>
  <c r="N6" i="2" a="1"/>
  <c r="N6" i="2" s="1"/>
  <c r="V6" i="2" a="1"/>
  <c r="V6" i="2" s="1"/>
  <c r="Z6" i="2" a="1"/>
  <c r="Z6" i="2" s="1"/>
  <c r="O6" i="2" a="1"/>
  <c r="O6" i="2" s="1"/>
  <c r="S6" i="2" a="1"/>
  <c r="S6" i="2" s="1"/>
  <c r="W6" i="2" a="1"/>
  <c r="W6" i="2" s="1"/>
  <c r="M6" i="2" a="1"/>
  <c r="M6" i="2" s="1"/>
  <c r="U6" i="2" a="1"/>
  <c r="U6" i="2" s="1"/>
  <c r="Y6" i="2" a="1"/>
  <c r="Y6" i="2" s="1"/>
  <c r="X6" i="2" a="1"/>
  <c r="X6" i="2" s="1"/>
  <c r="T6" i="2" a="1"/>
  <c r="T6" i="2" s="1"/>
  <c r="R6" i="2" a="1"/>
  <c r="R6" i="2" s="1"/>
  <c r="Q6" i="2" a="1"/>
  <c r="Q6" i="2" s="1"/>
  <c r="P6" i="2" a="1"/>
  <c r="P6" i="2" s="1"/>
  <c r="S2" i="2" a="1"/>
  <c r="S2" i="2" s="1"/>
  <c r="X2" i="2" a="1"/>
  <c r="X2" i="2" s="1"/>
  <c r="E8" i="4" a="1"/>
  <c r="E8" i="4" s="1"/>
  <c r="C8" i="4" s="1"/>
  <c r="B5" i="5"/>
  <c r="D5" i="2" s="1"/>
  <c r="B11" i="5"/>
  <c r="C13" i="4"/>
  <c r="C6" i="4"/>
  <c r="A6" i="2" s="1"/>
  <c r="B12" i="5"/>
  <c r="B4" i="5"/>
  <c r="B6" i="5"/>
  <c r="D6" i="2" s="1"/>
  <c r="C7" i="4"/>
  <c r="B10" i="5" l="1"/>
  <c r="I4" i="7"/>
  <c r="J4" i="7" s="1"/>
  <c r="K4" i="7" s="1"/>
  <c r="C4" i="2" s="1"/>
  <c r="H3" i="7"/>
  <c r="I3" i="7" s="1"/>
  <c r="J3" i="7" s="1"/>
  <c r="K3" i="7" s="1"/>
  <c r="C3" i="2" s="1"/>
  <c r="H2" i="7"/>
  <c r="I2" i="7" s="1"/>
  <c r="J2" i="7" s="1"/>
  <c r="K2" i="7" s="1"/>
  <c r="C2" i="2" s="1"/>
  <c r="H5" i="7"/>
  <c r="I5" i="7" s="1"/>
  <c r="J5" i="7" s="1"/>
  <c r="K5" i="7" s="1"/>
  <c r="C5" i="2" s="1"/>
  <c r="H6" i="7"/>
  <c r="I6" i="7" s="1"/>
  <c r="J6" i="7" s="1"/>
  <c r="K6" i="7" s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<sst xmlns="http://schemas.openxmlformats.org/spreadsheetml/2006/main" count="4162" uniqueCount="1150">
  <si>
    <t>LB</t>
  </si>
  <si>
    <t>Seller contract routed as a complete PDF to-</t>
  </si>
  <si>
    <t>Buyer contract routed as a complete PDF to-</t>
  </si>
  <si>
    <t>Send seller contract to-</t>
  </si>
  <si>
    <t>The name of authorized signer for the seller is-</t>
  </si>
  <si>
    <t>Send buyer contract to-</t>
  </si>
  <si>
    <t>The name of authorized signer for the buyer is-</t>
  </si>
  <si>
    <t>Escrow Email</t>
  </si>
  <si>
    <t>Escrow Agent</t>
  </si>
  <si>
    <t>Title Comp</t>
  </si>
  <si>
    <t>Closing Date</t>
  </si>
  <si>
    <t>Due Diligence Period</t>
  </si>
  <si>
    <t>Entity Name</t>
  </si>
  <si>
    <t>Market</t>
  </si>
  <si>
    <t>Long Address</t>
  </si>
  <si>
    <t>Short Address</t>
  </si>
  <si>
    <t>Buyer</t>
  </si>
  <si>
    <t>ORID</t>
  </si>
  <si>
    <t>CC</t>
  </si>
  <si>
    <t>Email HTML Body</t>
  </si>
  <si>
    <t>Subject</t>
  </si>
  <si>
    <t>Email Addresses</t>
  </si>
  <si>
    <t>C:/Users/zacharywe/Documents/T&amp;C/Sylvan Road - Terms and Conditions Addendum to Real Estate Purchase Agreement 03.27.20 .docx</t>
  </si>
  <si>
    <t>C:/Users/zacharywe/Documents/T&amp;C/Sparrow - Terms and Conditions Addendum to Real Estate Purchase Agreement 5.25.21.docx</t>
  </si>
  <si>
    <t>C:/Users/zacharywe/Documents/T&amp;C/Second Avenue - Terms and Conditions Addendum to Real Estate Purchase Agreement 4.12.21.docx</t>
  </si>
  <si>
    <t>C:/Users/zacharywe/Documents/T&amp;C/Progress - Terms and Conditions Addendum to Real Estate Purchase Agreement [12.11.20].docx</t>
  </si>
  <si>
    <t>C:/Users/zacharywe/Documents/T&amp;C/Open House - Terms and Conditions Addendum to Real Estate Purchase Agreement [05.25.21].docx</t>
  </si>
  <si>
    <t>C:/Users/zacharywe/Documents/T&amp;C/MCH - Terms and Conditions Addendum to Real Estate Purchase Agreement 06.16.2021.docx</t>
  </si>
  <si>
    <t>C:/Users/zacharywe/Documents/T&amp;C/Invitation Homes - Terms and Conditions Addendum to Real Estate Purchase Agreement [12.8.2020].docx</t>
  </si>
  <si>
    <t>C:/Users/zacharywe/Documents/T&amp;C/Hudson Homes - Terms and Conditions Addendum to Real Estate Purchase Agreement 2.16.21.docx</t>
  </si>
  <si>
    <t>C:/Users/zacharywe/Documents/T&amp;C/Tricon - Terms and Conditions Addendum to Real Estate Purchase Agreement 10.30.2019.docx</t>
  </si>
  <si>
    <t>C:/Users/zacharywe/Documents/T&amp;C/Divvy - Terms and Conditions Addendum to Real Estate Purchase Agreement 5.25.21.docx</t>
  </si>
  <si>
    <t>C:/Users/zacharywe/Documents/T&amp;C/Atlas - Terms and Conditions Addendum to Real Estate Purchase Agreement 6.3.21.docx</t>
  </si>
  <si>
    <t>C:/Users/zacharywe/Documents/T&amp;C/AH4R - Terms and Conditions Addendum to Real Estate Purchase Agreement 08.09.2021.docx</t>
  </si>
  <si>
    <t>Attachments</t>
  </si>
  <si>
    <t>bflores@sovereignrealestategroup.com</t>
  </si>
  <si>
    <t>Broker Partner/MSM</t>
  </si>
  <si>
    <t>Final3</t>
  </si>
  <si>
    <t>Final2</t>
  </si>
  <si>
    <t>Final1</t>
  </si>
  <si>
    <t>forsale@zillowgroup.com</t>
  </si>
  <si>
    <t>TMXDirectChannel@zillowgroup.com</t>
  </si>
  <si>
    <t>DSC</t>
  </si>
  <si>
    <t>Additional Buyers (if applicable)</t>
  </si>
  <si>
    <t>Zillow TM</t>
  </si>
  <si>
    <t>HMA Alias (if applicable)</t>
  </si>
  <si>
    <t>B2</t>
  </si>
  <si>
    <t>B1</t>
  </si>
  <si>
    <t>HMA</t>
  </si>
  <si>
    <t>Always</t>
  </si>
  <si>
    <t>davidtr@zillowgroup.com</t>
  </si>
  <si>
    <t>David Tramontana</t>
  </si>
  <si>
    <t>21 calendar days from effective date</t>
  </si>
  <si>
    <t>AtlantaZOListings@zillowgroup.com</t>
  </si>
  <si>
    <t>resale_atl@zillowgroup.com</t>
  </si>
  <si>
    <t>offers-atl@zillow.com</t>
  </si>
  <si>
    <t>tmxdirectchannel@zillowgroup.com</t>
  </si>
  <si>
    <t>transactions@meadowrow.co</t>
  </si>
  <si>
    <t>Curry Magadia</t>
  </si>
  <si>
    <t>10 calendar days from effective date</t>
  </si>
  <si>
    <t>teamga@blueprinttitle.com</t>
  </si>
  <si>
    <t>McDonnell Law</t>
  </si>
  <si>
    <t>Blueprint Title</t>
  </si>
  <si>
    <t>bids@upandup.co</t>
  </si>
  <si>
    <t>Needham Hurst</t>
  </si>
  <si>
    <t>HV INV GA l LLC</t>
  </si>
  <si>
    <t>Up&amp;UpAtlanta</t>
  </si>
  <si>
    <t>Atlanta</t>
  </si>
  <si>
    <t>Up&amp;Up</t>
  </si>
  <si>
    <t>rajp@zillowgroup.com</t>
  </si>
  <si>
    <t>Raj Patel</t>
  </si>
  <si>
    <t>ohclosings@starlightindyhomes.com</t>
  </si>
  <si>
    <t>cincinnatizolistings@zillowgroup.com</t>
  </si>
  <si>
    <t>resale_cin@zillowgroup.com</t>
  </si>
  <si>
    <t>mmaley@comey.com</t>
  </si>
  <si>
    <t>mburen@starlightindyhomes.com</t>
  </si>
  <si>
    <t>ahinton@contracttitle.com</t>
  </si>
  <si>
    <t>Ashley Hinton</t>
  </si>
  <si>
    <t>Contract Processing and Title</t>
  </si>
  <si>
    <t>jburen@starlightindyhomes.com</t>
  </si>
  <si>
    <t>Jason Litwack</t>
  </si>
  <si>
    <t>MCH SFR Property Owner 1 LLC</t>
  </si>
  <si>
    <t>MCHCincinnati</t>
  </si>
  <si>
    <t>Cincinnati</t>
  </si>
  <si>
    <t>MCH</t>
  </si>
  <si>
    <t>charlotteZOlistings@zillowgroup.com</t>
  </si>
  <si>
    <t>resale_clt@zillowgroup.com</t>
  </si>
  <si>
    <t>offers-CLT@zillow.com</t>
  </si>
  <si>
    <t>Karla Rivas</t>
  </si>
  <si>
    <t>alicia.kim@hankinpacklaw.com</t>
  </si>
  <si>
    <t>Alicia Kim</t>
  </si>
  <si>
    <t>Hankin &amp; Pack PLLC</t>
  </si>
  <si>
    <t>arik.spagat@mynd.co</t>
  </si>
  <si>
    <t>Ari Spagat</t>
  </si>
  <si>
    <t>ICM SFR GP LLC</t>
  </si>
  <si>
    <t>MyndCharlotte</t>
  </si>
  <si>
    <t>Charlotte</t>
  </si>
  <si>
    <t>Mynd</t>
  </si>
  <si>
    <t>Investors@Weissman.law</t>
  </si>
  <si>
    <t>Meghan Holland</t>
  </si>
  <si>
    <t>Weissman Attorneys at Law</t>
  </si>
  <si>
    <t>MyndAtlanta</t>
  </si>
  <si>
    <t>arizona@bchhinc.com</t>
  </si>
  <si>
    <t>buyerreview@amherst.com</t>
  </si>
  <si>
    <t>AmherstTucson</t>
  </si>
  <si>
    <t>Tucson</t>
  </si>
  <si>
    <t>Amherst</t>
  </si>
  <si>
    <t>AmherstPhoenix</t>
  </si>
  <si>
    <t>Phoenix</t>
  </si>
  <si>
    <t>closings@summittitleandescrow.com</t>
  </si>
  <si>
    <t>AmherstNashville</t>
  </si>
  <si>
    <t>Nashville</t>
  </si>
  <si>
    <t>nevada@bchhinc.com</t>
  </si>
  <si>
    <t>AmherstLas Vegas</t>
  </si>
  <si>
    <t>Las Vegas</t>
  </si>
  <si>
    <t>florida@bchhinc.com</t>
  </si>
  <si>
    <t>AmherstTampa</t>
  </si>
  <si>
    <t>Tampa</t>
  </si>
  <si>
    <t>AmherstOrlando</t>
  </si>
  <si>
    <t>Orlando</t>
  </si>
  <si>
    <t>AmherstJacksonville</t>
  </si>
  <si>
    <t>Jacksonville</t>
  </si>
  <si>
    <t>colorado@bchhinc.com</t>
  </si>
  <si>
    <t>AmherstDenver</t>
  </si>
  <si>
    <t>Denver</t>
  </si>
  <si>
    <t>texas@bchhinc.com</t>
  </si>
  <si>
    <t>AmherstSan Antonio</t>
  </si>
  <si>
    <t>San Antonio</t>
  </si>
  <si>
    <t>AmherstHouston</t>
  </si>
  <si>
    <t>Houston</t>
  </si>
  <si>
    <t>AmherstDallas</t>
  </si>
  <si>
    <t>Dallas</t>
  </si>
  <si>
    <t>jon@lawofficejwa.com</t>
  </si>
  <si>
    <t>AmherstRaleigh</t>
  </si>
  <si>
    <t>Raleigh</t>
  </si>
  <si>
    <t>AmherstCharlotte</t>
  </si>
  <si>
    <t>georgia@themcnameefirm.com</t>
  </si>
  <si>
    <t>AmherstAtlanta</t>
  </si>
  <si>
    <t>Geoffreyb@zillowgroup.com</t>
  </si>
  <si>
    <t>Geoffrey Berger</t>
  </si>
  <si>
    <t>mmcqueary@triconresidential.com</t>
  </si>
  <si>
    <t>sacramentozolistings@zillowgroup.com</t>
  </si>
  <si>
    <t>resale_smf@zillowgroup.com</t>
  </si>
  <si>
    <t>offers@bestsachomesgroup.com</t>
  </si>
  <si>
    <t>tcardoza@triconah.com</t>
  </si>
  <si>
    <t>Tara Cardoza</t>
  </si>
  <si>
    <t>mary.francis@ctt.com</t>
  </si>
  <si>
    <t>Mary Francis</t>
  </si>
  <si>
    <t>Chicago Title</t>
  </si>
  <si>
    <t>bbenjamin@triconresidential.com</t>
  </si>
  <si>
    <t>William D Richard</t>
  </si>
  <si>
    <t>SFR JV-HD Property LLC</t>
  </si>
  <si>
    <t>TriconNewSacramento</t>
  </si>
  <si>
    <t>Sacramento</t>
  </si>
  <si>
    <t>TriconNew</t>
  </si>
  <si>
    <t>lasvegaszolistings@zillowgroup.com</t>
  </si>
  <si>
    <t>resale_las@zillowgroup.com</t>
  </si>
  <si>
    <t>listings@gkpropertieslv.com</t>
  </si>
  <si>
    <t>jonquao@osnational.com</t>
  </si>
  <si>
    <t>Jon Quao</t>
  </si>
  <si>
    <t>OSNational</t>
  </si>
  <si>
    <t>mrovira@triconresidential.com</t>
  </si>
  <si>
    <t>TriconNewLas Vegas</t>
  </si>
  <si>
    <t>AustinZOListings@zillowgroup.com</t>
  </si>
  <si>
    <t>resale_aus@zillowgroup.com</t>
  </si>
  <si>
    <t>resale@levirodgersgroup.com</t>
  </si>
  <si>
    <t>jsoto@levirodgersgroup.com</t>
  </si>
  <si>
    <t>smiller@triconresidential.com</t>
  </si>
  <si>
    <t>Sarah Miller</t>
  </si>
  <si>
    <t>tkyle@osnational.com</t>
  </si>
  <si>
    <t>Tanya Kyle</t>
  </si>
  <si>
    <t>OSN Texas</t>
  </si>
  <si>
    <t>dboland@triconresidential.com</t>
  </si>
  <si>
    <t>TriconNewAustin</t>
  </si>
  <si>
    <t>Austin</t>
  </si>
  <si>
    <t>Rodneyc@zillowgroup.com</t>
  </si>
  <si>
    <t>RJ Cox</t>
  </si>
  <si>
    <t>tampazolistings@zillowgroup.com</t>
  </si>
  <si>
    <t>resale_tpa@zillowgroup.com</t>
  </si>
  <si>
    <t>anniezo@54realty.com</t>
  </si>
  <si>
    <t>mpetersen@triconresidential.com</t>
  </si>
  <si>
    <t>Marisa Petersen</t>
  </si>
  <si>
    <t>mlerner@matthewlernerlaw.com</t>
  </si>
  <si>
    <t>Matt Lerner</t>
  </si>
  <si>
    <t>Law Office of Matthew G Lerner</t>
  </si>
  <si>
    <t>motoole@triconresidential.com</t>
  </si>
  <si>
    <t>TriconNewTampa</t>
  </si>
  <si>
    <t>sanantoniozolistings@zillowgroup.com</t>
  </si>
  <si>
    <t>resale_sat@zillowgroup.com</t>
  </si>
  <si>
    <t>TriconNewSan Antonio</t>
  </si>
  <si>
    <t>raleighZOlistings@zillowgroup.com</t>
  </si>
  <si>
    <t>resale_rdu@zillowgroup.com</t>
  </si>
  <si>
    <t>offers-rdu@zillow.com</t>
  </si>
  <si>
    <t>jking@triconah.com</t>
  </si>
  <si>
    <t>Jennifer King</t>
  </si>
  <si>
    <t>jlizarralde@triconah.com</t>
  </si>
  <si>
    <t>TriconNewRaleigh</t>
  </si>
  <si>
    <t>PhoenixZOListings@zillowgroup.com</t>
  </si>
  <si>
    <t>resale_phx@zillowgroup.com</t>
  </si>
  <si>
    <t>offers-phx@zillow.com</t>
  </si>
  <si>
    <t>jquao@osnational.com</t>
  </si>
  <si>
    <t>OSN National, LLC</t>
  </si>
  <si>
    <t>adaily@triconresidential.com</t>
  </si>
  <si>
    <t>TriconNewPhoenix</t>
  </si>
  <si>
    <t>orlandozolistings@zillowgroup.com</t>
  </si>
  <si>
    <t>resale_orl@zillowgroup.com</t>
  </si>
  <si>
    <t>zoadmin@figueroateam.com</t>
  </si>
  <si>
    <t>listings@figueroateam.com</t>
  </si>
  <si>
    <t>TriconNewOrlando</t>
  </si>
  <si>
    <t>nashvillezolistings@zillowgroup.com</t>
  </si>
  <si>
    <t>resale_nas@zillowgroup.com</t>
  </si>
  <si>
    <t>jude.watts@nashvillerealestate.com</t>
  </si>
  <si>
    <t>orders@osnational.com</t>
  </si>
  <si>
    <t>TriconNewNashville</t>
  </si>
  <si>
    <t>resale_jax@zillowgroup.com</t>
  </si>
  <si>
    <t>tcdana@moveto904.com</t>
  </si>
  <si>
    <t>kelseyanies@moveto904.com</t>
  </si>
  <si>
    <t>TriconNewJacksonville</t>
  </si>
  <si>
    <t>houstonzolistings@zillowgroup.com</t>
  </si>
  <si>
    <t>resale_hou@zillowgroup.com</t>
  </si>
  <si>
    <t>zolistings@markdimasteam.com</t>
  </si>
  <si>
    <t>TriconNewHouston</t>
  </si>
  <si>
    <t>DallasZOListings@zillowgroup.com</t>
  </si>
  <si>
    <t>resale_dfw@zillowgroup.com</t>
  </si>
  <si>
    <t>resaletc@rhodesteam.com</t>
  </si>
  <si>
    <t>resaleoffers@rhodesteam.com</t>
  </si>
  <si>
    <t>TriconNewDallas</t>
  </si>
  <si>
    <t>jloretto@triconah.com</t>
  </si>
  <si>
    <t>TriconNewCharlotte</t>
  </si>
  <si>
    <t>cmcclellan@triconresidential.com</t>
  </si>
  <si>
    <t>Caitlin McClellan</t>
  </si>
  <si>
    <t>closings@oslawllc.com</t>
  </si>
  <si>
    <t>Vicki Gerling</t>
  </si>
  <si>
    <t>O'Kelley &amp; Sorohan</t>
  </si>
  <si>
    <t>cjenkins@triconah.com</t>
  </si>
  <si>
    <t>TriconNewAtlanta</t>
  </si>
  <si>
    <t>SFR JV-2 Property LLC</t>
  </si>
  <si>
    <t>TriconSacramento</t>
  </si>
  <si>
    <t>Tricon</t>
  </si>
  <si>
    <t>TriconLas Vegas</t>
  </si>
  <si>
    <t>TriconAustin</t>
  </si>
  <si>
    <t>TriconTampa</t>
  </si>
  <si>
    <t>TriconSan Antonio</t>
  </si>
  <si>
    <t>TriconRaleigh</t>
  </si>
  <si>
    <t>TriconPhoenix</t>
  </si>
  <si>
    <t>TriconOrlando</t>
  </si>
  <si>
    <t>TriconNashville</t>
  </si>
  <si>
    <t>TriconJacksonville</t>
  </si>
  <si>
    <t>TriconHouston</t>
  </si>
  <si>
    <t>TriconDallas</t>
  </si>
  <si>
    <t>TriconCharlotte</t>
  </si>
  <si>
    <t>TriconAtlanta</t>
  </si>
  <si>
    <t>hayden@myidealrealty.com</t>
  </si>
  <si>
    <t>Sommer@myidealrealty.com</t>
  </si>
  <si>
    <t>Sommer Emery</t>
  </si>
  <si>
    <t>Sparrow@hankinpacklaw.com</t>
  </si>
  <si>
    <t>Jonathan R. Hankin</t>
  </si>
  <si>
    <t>Hankin Pack PLLC</t>
  </si>
  <si>
    <t>Hayden@myidealrealty.com</t>
  </si>
  <si>
    <t>Sparrow Homes UC, LLC</t>
  </si>
  <si>
    <t>SparrowCharlotte</t>
  </si>
  <si>
    <t>Sparrow</t>
  </si>
  <si>
    <t>resale_mia@zillowgroup.com</t>
  </si>
  <si>
    <t>miamizolistings@zillowgroup.com</t>
  </si>
  <si>
    <t>resale@lauriereader.com</t>
  </si>
  <si>
    <t>tlarivaud@LOGS.com</t>
  </si>
  <si>
    <t>Tiffany Larivaud</t>
  </si>
  <si>
    <t>Title &amp; Abstract Agency of America, Inc.</t>
  </si>
  <si>
    <t>nhclosings@secondavenue.com</t>
  </si>
  <si>
    <t>Mark Beckwith</t>
  </si>
  <si>
    <t>Second Avenue SFR Holdings II LLC</t>
  </si>
  <si>
    <t>Second AvenueMiami</t>
  </si>
  <si>
    <t>Miami</t>
  </si>
  <si>
    <t>Second Avenue</t>
  </si>
  <si>
    <t>CDeMille@logs.com</t>
  </si>
  <si>
    <t>Colleen DeMille</t>
  </si>
  <si>
    <t>LOGS Legal Group</t>
  </si>
  <si>
    <t>Second AvenueCharlotte</t>
  </si>
  <si>
    <t>Second AvenueTampa</t>
  </si>
  <si>
    <t>Second AvenueOrlando</t>
  </si>
  <si>
    <t>Second AvenueJacksonville</t>
  </si>
  <si>
    <t>bcarmony@mcmichaelandgray.com</t>
  </si>
  <si>
    <t>Brian Carmony</t>
  </si>
  <si>
    <t>McMichael &amp; Gray PC</t>
  </si>
  <si>
    <t>Second AvenueAtlanta</t>
  </si>
  <si>
    <t>ryansh@zillowgroup.com</t>
  </si>
  <si>
    <t>tucsonzolistings@zillowgroup.com</t>
  </si>
  <si>
    <t>resale_tus@zillowgroup.com</t>
  </si>
  <si>
    <t>Heather Folk</t>
  </si>
  <si>
    <t>Shawni.Butler@magnustitle.com</t>
  </si>
  <si>
    <t>Shawni Butler</t>
  </si>
  <si>
    <t>Magnus Title Agency</t>
  </si>
  <si>
    <t>hfolk@progressresidential.com</t>
  </si>
  <si>
    <t>Progress Residential Homes, LLC</t>
  </si>
  <si>
    <t>ProgressTucson</t>
  </si>
  <si>
    <t>Progress</t>
  </si>
  <si>
    <t>investordept@fnf.com</t>
  </si>
  <si>
    <t>Angelique Davis</t>
  </si>
  <si>
    <t>Fidelity National Title</t>
  </si>
  <si>
    <t>ProgressTampa</t>
  </si>
  <si>
    <t>eumorris@firstam.com</t>
  </si>
  <si>
    <t>Eugene Morris</t>
  </si>
  <si>
    <t>First American Title</t>
  </si>
  <si>
    <t>ProgressSan Antonio</t>
  </si>
  <si>
    <t>ladyd@dashnc.com</t>
  </si>
  <si>
    <t>maddie@dashnc.com</t>
  </si>
  <si>
    <t>VIP-RDU@costnergroup.com</t>
  </si>
  <si>
    <t>Costner Law Office PLLC</t>
  </si>
  <si>
    <t>ProgressRaleigh</t>
  </si>
  <si>
    <t>ProgressPhoenix</t>
  </si>
  <si>
    <t>ProgressOrlando</t>
  </si>
  <si>
    <t>tracy.martin@realtytitle.com</t>
  </si>
  <si>
    <t>Tracy Martin</t>
  </si>
  <si>
    <t>Realty Title</t>
  </si>
  <si>
    <t>ProgressNashville</t>
  </si>
  <si>
    <t>hinkleteam@firstam.com</t>
  </si>
  <si>
    <t>Michelle Hinkle</t>
  </si>
  <si>
    <t>ProgressLas Vegas</t>
  </si>
  <si>
    <t>ProgressJacksonville</t>
  </si>
  <si>
    <t>ProgressHouston</t>
  </si>
  <si>
    <t>DenverZOListings@zillowgroup.com</t>
  </si>
  <si>
    <t>resale_den@zillowgroup.com</t>
  </si>
  <si>
    <t>offers-den@zillow.com</t>
  </si>
  <si>
    <t>cofirstintegrity@selectitle.com</t>
  </si>
  <si>
    <t>First Integrity Title Company</t>
  </si>
  <si>
    <t>ProgressDenver</t>
  </si>
  <si>
    <t>ProgressDallas</t>
  </si>
  <si>
    <t>VIP-CLT@costnergroup.com</t>
  </si>
  <si>
    <t>ProgressCharlotte</t>
  </si>
  <si>
    <t>ProgressAustin</t>
  </si>
  <si>
    <t>Abby@cruikshankersin.com</t>
  </si>
  <si>
    <t>Beth Cruikshank</t>
  </si>
  <si>
    <t>Cruikshank Ersin, LLC</t>
  </si>
  <si>
    <t>ProgressAtlanta</t>
  </si>
  <si>
    <t>Closings-TX@Zillowclosings.com</t>
  </si>
  <si>
    <t>Jenny Moore</t>
  </si>
  <si>
    <t>Zillow Closing Services</t>
  </si>
  <si>
    <t>oht.acquisition@openhouse-group.com</t>
  </si>
  <si>
    <t>Kohei Toyooka</t>
  </si>
  <si>
    <t>Open House Texas Realty &amp; Investments LLC</t>
  </si>
  <si>
    <t>Open HouseDallas</t>
  </si>
  <si>
    <t>Open House</t>
  </si>
  <si>
    <t>Title-GA@Zillowclosings.com</t>
  </si>
  <si>
    <t>McManamy, McLeod &amp; Heller</t>
  </si>
  <si>
    <t>ohatl.acquisition@openhouse-group.com</t>
  </si>
  <si>
    <t>Open House Atlanta Realty &amp; Investments LLC</t>
  </si>
  <si>
    <t>Open HouseAtlanta</t>
  </si>
  <si>
    <t>jkwarta@sovereignrealestategroup.com</t>
  </si>
  <si>
    <t>lroper@cnattitle.com</t>
  </si>
  <si>
    <t>Camie Roper</t>
  </si>
  <si>
    <t>Community National Title</t>
  </si>
  <si>
    <t>Marcos Egipciaco</t>
  </si>
  <si>
    <t>MCHHouston</t>
  </si>
  <si>
    <t>MCHDallas</t>
  </si>
  <si>
    <t>adiaz@sovereignrealestategroup.com</t>
  </si>
  <si>
    <t>wfigueroa@sovereignrealestategroup.com</t>
  </si>
  <si>
    <t>processing@etelaw.com</t>
  </si>
  <si>
    <t>Miriam Cabrera</t>
  </si>
  <si>
    <t>Esquire Escrow and Title</t>
  </si>
  <si>
    <t>rpino@sovereignrealestategroup.com</t>
  </si>
  <si>
    <t>MCHTampa</t>
  </si>
  <si>
    <t>priscilla@austinbanksrealestatecompany.com</t>
  </si>
  <si>
    <t>marshall@austinbanksrealestatecompany.com</t>
  </si>
  <si>
    <t>offers-RDU@zillow.com</t>
  </si>
  <si>
    <t>jon.hankin@hankinpacklaw.com</t>
  </si>
  <si>
    <t>Hankin Pack</t>
  </si>
  <si>
    <t>Marshall Casselman</t>
  </si>
  <si>
    <t xml:space="preserve">MCH SFR NC OWNER 1, LP </t>
  </si>
  <si>
    <t>MCHRaleigh</t>
  </si>
  <si>
    <t>MCHOrlando</t>
  </si>
  <si>
    <t>closings2@summittitleandescrow.com</t>
  </si>
  <si>
    <t>Cassie Tucker</t>
  </si>
  <si>
    <t>Summit Title</t>
  </si>
  <si>
    <t>steve.casselman@austinbanksrealestatecompany.com</t>
  </si>
  <si>
    <t>Stephen Casselman</t>
  </si>
  <si>
    <t>MCHNashville</t>
  </si>
  <si>
    <t>MCHMiami</t>
  </si>
  <si>
    <t>MCHJacksonville</t>
  </si>
  <si>
    <t>MCHCharlotte</t>
  </si>
  <si>
    <t>abetancourt@sovereignrealestategroup.com</t>
  </si>
  <si>
    <t>MCHAtlanta</t>
  </si>
  <si>
    <t>thomas@keyglee.com</t>
  </si>
  <si>
    <t>Thomas Martinez</t>
  </si>
  <si>
    <t>KeygleeAtlanta</t>
  </si>
  <si>
    <t>Keyglee</t>
  </si>
  <si>
    <t>InvitationDallas</t>
  </si>
  <si>
    <t>Invitation</t>
  </si>
  <si>
    <t>HudsonHomes@homeprotitle.com</t>
  </si>
  <si>
    <t>Katie Smith</t>
  </si>
  <si>
    <t>Home Pro Title, Inc</t>
  </si>
  <si>
    <t>SouthACQ@hudsonhomesmgmt.com</t>
  </si>
  <si>
    <t>Heather Hawkins</t>
  </si>
  <si>
    <t>Hudson SFR Property Holdings II LLC</t>
  </si>
  <si>
    <t>Hudson HomesTampa</t>
  </si>
  <si>
    <t>Hudson Homes</t>
  </si>
  <si>
    <t>Title-NC@Zillowclosings.com</t>
  </si>
  <si>
    <t>SoutheastACQ@hudsonhomesmgmt.com</t>
  </si>
  <si>
    <t>Patricia Alonzo</t>
  </si>
  <si>
    <t>Hudson HomesRaleigh</t>
  </si>
  <si>
    <t>Hudson HomesCharlotte</t>
  </si>
  <si>
    <t>Closings-AZ@Zillowclosings.com</t>
  </si>
  <si>
    <t>Lynda Mallery</t>
  </si>
  <si>
    <t>WestACQ@hudsonhomesmgmt.com</t>
  </si>
  <si>
    <t>Hudson HomesPhoenix</t>
  </si>
  <si>
    <t>ksmith@homeprotitle.com</t>
  </si>
  <si>
    <t>Hudson HomesJacksonville</t>
  </si>
  <si>
    <t>Hudson HomesOrlando</t>
  </si>
  <si>
    <t>SouthwestACQ@hudsonhomesmgmt.com</t>
  </si>
  <si>
    <t>Angie Johnson</t>
  </si>
  <si>
    <t>Hudson HomesHouston</t>
  </si>
  <si>
    <t>Hudson HomesDallas</t>
  </si>
  <si>
    <t>McManamy, McCloud &amp; Heller</t>
  </si>
  <si>
    <t>Hudson HomesAtlanta</t>
  </si>
  <si>
    <t>28 calendar days from effective date</t>
  </si>
  <si>
    <t>AZclosings@firstkeyhomes.com</t>
  </si>
  <si>
    <t>LaShaunta Parham</t>
  </si>
  <si>
    <t>FKHSales@firstintegritytitle.com</t>
  </si>
  <si>
    <t>Tabitha Bancroft</t>
  </si>
  <si>
    <t>First Integrity Title Agency</t>
  </si>
  <si>
    <t>ibuyer@firstkeyhomes.com</t>
  </si>
  <si>
    <t>authorized signer on behalf of FKH SFR EMD, L.P., a Delaware limited partnership</t>
  </si>
  <si>
    <t>FKH SFR EMD, L.P., a Delaware limited partnership</t>
  </si>
  <si>
    <t>CerberusTucson</t>
  </si>
  <si>
    <t>Cerberus</t>
  </si>
  <si>
    <t>FLclosings@firstkeyhomes.com</t>
  </si>
  <si>
    <t>title@bosslegal.com</t>
  </si>
  <si>
    <t>Boss Law, PLLC</t>
  </si>
  <si>
    <t>CerberusTampa</t>
  </si>
  <si>
    <t>TXclosings@firstkeyhomes.com</t>
  </si>
  <si>
    <t>closings@osnational.com</t>
  </si>
  <si>
    <t>CerberusSan Antonio</t>
  </si>
  <si>
    <t>NCclosings@firstkeyhomes.com</t>
  </si>
  <si>
    <t>CerberusRaleigh</t>
  </si>
  <si>
    <t>CerberusPhoenix</t>
  </si>
  <si>
    <t>CerberusOrlando</t>
  </si>
  <si>
    <t>NVclosings@firstkeyhomes.com</t>
  </si>
  <si>
    <t>CerberusLas Vegas</t>
  </si>
  <si>
    <t>CerberusJacksonville</t>
  </si>
  <si>
    <t>CerberusHouston</t>
  </si>
  <si>
    <t>CerberusDallas</t>
  </si>
  <si>
    <t>INclosings@firstkeyhomes.com</t>
  </si>
  <si>
    <t>CerberusCincinnati</t>
  </si>
  <si>
    <t>CerberusCharlotte</t>
  </si>
  <si>
    <t>GAclosings@firstkeyhomes.com</t>
  </si>
  <si>
    <t>Lindsay Smithson</t>
  </si>
  <si>
    <t>O'Kelley &amp; Sorohan, Attorneys at Law, LLC</t>
  </si>
  <si>
    <t>CerberusAtlanta</t>
  </si>
  <si>
    <t>Ryan Shaverdi</t>
  </si>
  <si>
    <t>eric.thorsen@realatlas.com</t>
  </si>
  <si>
    <t>shawna.sexton@realatlas.com</t>
  </si>
  <si>
    <t>Shawna Sexton</t>
  </si>
  <si>
    <t>AtlasSFR@firstintegritytitle.com</t>
  </si>
  <si>
    <t>Brandi Jenkins</t>
  </si>
  <si>
    <t>First Integrity Title</t>
  </si>
  <si>
    <t>contracts@realatlas.com</t>
  </si>
  <si>
    <t>Eric Thorsen</t>
  </si>
  <si>
    <t>DWF VI Atlas SFR-AZ, LLC</t>
  </si>
  <si>
    <t>AtlasTucson</t>
  </si>
  <si>
    <t>Atlas</t>
  </si>
  <si>
    <t>AtlasPhoenix</t>
  </si>
  <si>
    <t>jade.chapman@realatlas.com</t>
  </si>
  <si>
    <t>shana.wilgar@realatlas.com</t>
  </si>
  <si>
    <t>Shana Wilgar</t>
  </si>
  <si>
    <t>DWF VI Atlas SFR-NV, LLC</t>
  </si>
  <si>
    <t>AtlasLas Vegas</t>
  </si>
  <si>
    <t>DWF VI Atlas SFR-CO, LLC</t>
  </si>
  <si>
    <t>AtlasDenver</t>
  </si>
  <si>
    <t>lsanchez@ah4r.com</t>
  </si>
  <si>
    <t>Lia Sanchez</t>
  </si>
  <si>
    <t>tbanovac@navititle.com</t>
  </si>
  <si>
    <t>Tanya Banovac</t>
  </si>
  <si>
    <t>Navi Title Agency</t>
  </si>
  <si>
    <t>sholm@ah4r.com</t>
  </si>
  <si>
    <t>AH4R Properties Two, LLC, Sean Holm, Its Agent</t>
  </si>
  <si>
    <t>AH4R Properties Two, LLC</t>
  </si>
  <si>
    <t>AH4RTucson</t>
  </si>
  <si>
    <t>AH4R</t>
  </si>
  <si>
    <t>kelli@bosslegal.com</t>
  </si>
  <si>
    <t>Kelli Larsen</t>
  </si>
  <si>
    <t>American Homes 4 Rent Properties Seven, LLC , Sean Holm, Its Agent</t>
  </si>
  <si>
    <t>American Homes 4 Rent Properties Seven, LLC</t>
  </si>
  <si>
    <t>AH4RTampa</t>
  </si>
  <si>
    <t>njones@republictitle.com</t>
  </si>
  <si>
    <t>Nicole Jones</t>
  </si>
  <si>
    <t>Republic Title</t>
  </si>
  <si>
    <t>azamani@ah4r.com</t>
  </si>
  <si>
    <t>AH4R Properties Two, LLC, Amir Zamani, Its Agent</t>
  </si>
  <si>
    <t>AH4RSan Antonio</t>
  </si>
  <si>
    <t>AMH@hankinpacklaw.com</t>
  </si>
  <si>
    <t>Jon Hankin</t>
  </si>
  <si>
    <t>cdominick@ah4r.com</t>
  </si>
  <si>
    <t>AH4R NC Properties Two, LP By: AH4R Properties Two, its General Partner By: Carley Dominick, its agent</t>
  </si>
  <si>
    <t>AH4R NC Properties Two, LP</t>
  </si>
  <si>
    <t>AH4RRaleigh</t>
  </si>
  <si>
    <t>portlandzolistings@zillowgroup.com</t>
  </si>
  <si>
    <t>resale_pdx@zillowgroup.com</t>
  </si>
  <si>
    <t>teamblanton@wfgnationaltitle.com</t>
  </si>
  <si>
    <t>Taryn Blanton</t>
  </si>
  <si>
    <t>WFG National Title</t>
  </si>
  <si>
    <t>AH4RPortland</t>
  </si>
  <si>
    <t>Portland</t>
  </si>
  <si>
    <t>AH4RPhoenix</t>
  </si>
  <si>
    <t>AH4ROrlando</t>
  </si>
  <si>
    <t>sheila.mccord@stewart.com</t>
  </si>
  <si>
    <t>Sheila McCord</t>
  </si>
  <si>
    <t>Stewart Title Company</t>
  </si>
  <si>
    <t>AH4R Properties Two, LLC, Carley Dominick, Its Agent</t>
  </si>
  <si>
    <t>AH4RNashville</t>
  </si>
  <si>
    <t>candace.buxton@stewart.com</t>
  </si>
  <si>
    <t>Candace Buxton</t>
  </si>
  <si>
    <t>Stewart Title</t>
  </si>
  <si>
    <t>AH4RLas Vegas</t>
  </si>
  <si>
    <t>AH4RJacksonville</t>
  </si>
  <si>
    <t>AH4RHouston</t>
  </si>
  <si>
    <t>mbutler@fnf.com</t>
  </si>
  <si>
    <t>Monica Butler</t>
  </si>
  <si>
    <t>AH4RDenver</t>
  </si>
  <si>
    <t>AH4RDallas</t>
  </si>
  <si>
    <t>American Homes 4 Rent Properties Seven, LLC , Carley Dominick, Its Agent</t>
  </si>
  <si>
    <t>AH4RCincinnati</t>
  </si>
  <si>
    <t>AMH NC Properties Two, L.P., a Delaware limited partnership, By: AH4R PROPERTIES TWO, LLC, a Delaware limited liability company, By: Carley Dominick, its agent</t>
  </si>
  <si>
    <t>AMH NC Properties Two, L.P., a Delaware limited partnership</t>
  </si>
  <si>
    <t>AH4RCharlotte</t>
  </si>
  <si>
    <t>AH4RAustin</t>
  </si>
  <si>
    <t>amh.ga@hankinpacklaw.com</t>
  </si>
  <si>
    <t>dpersky@ah4r.com</t>
  </si>
  <si>
    <t>AH4R Properties Two, LLC, Dacia Persky, Its Agent</t>
  </si>
  <si>
    <t>AH4RAtlanta</t>
  </si>
  <si>
    <t>ZO Signer Email</t>
  </si>
  <si>
    <t>ZO Authorized Signer</t>
  </si>
  <si>
    <t>Additional Buyer</t>
  </si>
  <si>
    <t>Close of Escrow</t>
  </si>
  <si>
    <t>HMA Email Alias</t>
  </si>
  <si>
    <t>Zillow Home Sales Alias</t>
  </si>
  <si>
    <t>ZO Broker Partner</t>
  </si>
  <si>
    <t>ZO Transaction Manager Email</t>
  </si>
  <si>
    <t>Buyer TC Email</t>
  </si>
  <si>
    <t>Buyer TC Name</t>
  </si>
  <si>
    <t>Escrow Agent Email</t>
  </si>
  <si>
    <t>Title Company</t>
  </si>
  <si>
    <t>Buyer Signer Email</t>
  </si>
  <si>
    <t>Buyer Signer Name</t>
  </si>
  <si>
    <t>Helper Column</t>
  </si>
  <si>
    <t>Lockbox Code-</t>
  </si>
  <si>
    <t>Repair and extension requests should be sent to-</t>
  </si>
  <si>
    <t>Additional Information:</t>
  </si>
  <si>
    <t>Routing Information:</t>
  </si>
  <si>
    <t>Signing Information:</t>
  </si>
  <si>
    <t>Escrow Agent Email-</t>
  </si>
  <si>
    <t>Escrow Agent-</t>
  </si>
  <si>
    <t>Title Company-</t>
  </si>
  <si>
    <t>Close of Escrow-</t>
  </si>
  <si>
    <t>Due Diligence Period-</t>
  </si>
  <si>
    <t>Entity Name-</t>
  </si>
  <si>
    <t>Market-</t>
  </si>
  <si>
    <t>Purchase Price-</t>
  </si>
  <si>
    <t>Property Address-</t>
  </si>
  <si>
    <t>Contract Information:</t>
  </si>
  <si>
    <t>Final</t>
  </si>
  <si>
    <t>Routing Info</t>
  </si>
  <si>
    <t>Signing Info</t>
  </si>
  <si>
    <t>Contract Info</t>
  </si>
  <si>
    <t>Commission</t>
  </si>
  <si>
    <t>Original</t>
  </si>
  <si>
    <t>Commission Instructions:</t>
  </si>
  <si>
    <t xml:space="preserve">Draft Contract - </t>
  </si>
  <si>
    <t>1151 Hampton Hill Ct</t>
  </si>
  <si>
    <t>Pre-List</t>
  </si>
  <si>
    <t>Send Contract</t>
  </si>
  <si>
    <t>Pre-Reno Sale</t>
  </si>
  <si>
    <t>1151 Hampton Hill Ct, Lawrenceville, GA 30044</t>
  </si>
  <si>
    <t>X1-ORz2enqvwd5h8a_aggb4</t>
  </si>
  <si>
    <t>17807 Kerrybrook Ln</t>
  </si>
  <si>
    <t>X1-ORz2ch2f345ta2_bpei8</t>
  </si>
  <si>
    <t>Purchase Price</t>
  </si>
  <si>
    <t>Property</t>
  </si>
  <si>
    <t>Is ZHB Property</t>
  </si>
  <si>
    <t>Home is Under Contract</t>
  </si>
  <si>
    <t>Sent contract to BP to write up</t>
  </si>
  <si>
    <t>Date Susan Offer Approved</t>
  </si>
  <si>
    <t>Lockbox Code</t>
  </si>
  <si>
    <t>Gate Code</t>
  </si>
  <si>
    <t>Susan Signed</t>
  </si>
  <si>
    <t>Sent Notice to BP</t>
  </si>
  <si>
    <t>Notified Reno</t>
  </si>
  <si>
    <t>Date for BP to reach out to Seller</t>
  </si>
  <si>
    <t>Susan Experience Phase</t>
  </si>
  <si>
    <t>Termination Date</t>
  </si>
  <si>
    <t>Status</t>
  </si>
  <si>
    <t>Notes</t>
  </si>
  <si>
    <t>Current Status</t>
  </si>
  <si>
    <t>Beth Closing Date</t>
  </si>
  <si>
    <t>Expected Beth Closing Date</t>
  </si>
  <si>
    <t>Beth Contract Date</t>
  </si>
  <si>
    <t>Scheduled Initial Walk Date</t>
  </si>
  <si>
    <t>Sold/UC Direct Buyer</t>
  </si>
  <si>
    <t>Seller Move Out</t>
  </si>
  <si>
    <t>Seller COE Date</t>
  </si>
  <si>
    <t>Sale Type</t>
  </si>
  <si>
    <t>Address</t>
  </si>
  <si>
    <t>316 Killam County Dr, Katy, TX 77493</t>
  </si>
  <si>
    <t>X1-ORz0avc4qsztdm_e0a23</t>
  </si>
  <si>
    <t>316 Killam County Dr</t>
  </si>
  <si>
    <t>4209 Becket Ct, Las Vegas, NV 89129</t>
  </si>
  <si>
    <t>X1-ORz07wt8a9wl16_h7got</t>
  </si>
  <si>
    <t>4209 Becket Ct</t>
  </si>
  <si>
    <t>171 Silver Fox Trl, Dallas, GA 30157</t>
  </si>
  <si>
    <t>X1-ORz2epkvhkrji2_hhao4</t>
  </si>
  <si>
    <t>171 Silver Fox Trl</t>
  </si>
  <si>
    <t>9135 Inglewood Pkwy SW, Covington, GA 30014</t>
  </si>
  <si>
    <t>X1-ORz2f76s51i5x6_j9wtu</t>
  </si>
  <si>
    <t>9135 Inglewood Pkwy SW</t>
  </si>
  <si>
    <t>4479 Persian Ct, Snellville, GA 30039</t>
  </si>
  <si>
    <t>X1-ORz0c2l7yuynwa_e8pgx</t>
  </si>
  <si>
    <t>4479 Persian Ct</t>
  </si>
  <si>
    <t>3363 Hollyridge Trl SW, Marietta, GA 30008</t>
  </si>
  <si>
    <t>X1-ORz0df93ir8inu_fn9xx</t>
  </si>
  <si>
    <t>3363 Hollyridge Trl SW</t>
  </si>
  <si>
    <t>2049 Reflective Waters Rd, Villa Rica, GA 30180</t>
  </si>
  <si>
    <t>X1-ORz2byxnp0obcq_ggrvu</t>
  </si>
  <si>
    <t>2049 Reflective Waters Rd</t>
  </si>
  <si>
    <t>1728 Brandon Sq, Lawrenceville, GA 30044</t>
  </si>
  <si>
    <t>X1-ORz2f0im3lxq4a_i3rro</t>
  </si>
  <si>
    <t>1728 Brandon Sq</t>
  </si>
  <si>
    <t>1590 Ethans Way, McDonough, GA 30252</t>
  </si>
  <si>
    <t>X1-ORz2ekk87piovu_iq8v8</t>
  </si>
  <si>
    <t>1590 Ethans Way</t>
  </si>
  <si>
    <t>3856 Rivers Run Trce NW, Acworth, GA 30101</t>
  </si>
  <si>
    <t>X1-ORz0bxr9ergi9m_i7zh3</t>
  </si>
  <si>
    <t>3856 Rivers Run Trce NW</t>
  </si>
  <si>
    <t>2952 Aviator Cir, Snellville, GA 30039</t>
  </si>
  <si>
    <t>X1-ORz2gcplxziohm_eo5q4</t>
  </si>
  <si>
    <t>2952 Aviator Cir</t>
  </si>
  <si>
    <t>1163 Silver Fox Ct, Lithia Springs, GA 30122</t>
  </si>
  <si>
    <t>X1-ORz0b0bwg6fse2_fvpcr</t>
  </si>
  <si>
    <t>1163 Silver Fox Ct</t>
  </si>
  <si>
    <t>6 Marbella Dr, Newnan, GA 30263</t>
  </si>
  <si>
    <t>X1-ORz09qtl4bjmgq_djf8f</t>
  </si>
  <si>
    <t>6 Marbella Dr</t>
  </si>
  <si>
    <t>312 Conch Key Way, Sanford, FL 32771</t>
  </si>
  <si>
    <t>X1-ORz092ekun3mgq_a101x</t>
  </si>
  <si>
    <t>312 Conch Key Way</t>
  </si>
  <si>
    <t>12130 Colony Lakes Blvd, New Port Richey, FL 34654</t>
  </si>
  <si>
    <t>X1-ORz2fhilipmeey_ea41e</t>
  </si>
  <si>
    <t>12130 Colony Lakes Blvd</t>
  </si>
  <si>
    <t>4266 Buffum Pl, Lakeland, FL 33813</t>
  </si>
  <si>
    <t>X1-ORz0ca2rkuwigq_c4urf</t>
  </si>
  <si>
    <t>4266 Buffum Pl</t>
  </si>
  <si>
    <t>4140 Moonraker, Lakeland, FL 33813</t>
  </si>
  <si>
    <t>X1-ORz098wtsqi4xm_d2ker</t>
  </si>
  <si>
    <t>4140 Moonraker</t>
  </si>
  <si>
    <t>2270 Blackwood Dr, Mulberry, FL 33860</t>
  </si>
  <si>
    <t>X1-ORz0c5m2i8nmuy_gnsq7</t>
  </si>
  <si>
    <t>2270 Blackwood Dr</t>
  </si>
  <si>
    <t>849 E Geona St, San Tan Valley, AZ 85140</t>
  </si>
  <si>
    <t>X1-ORz2fi79emb3ay_bv0s4</t>
  </si>
  <si>
    <t>849 E Geona St</t>
  </si>
  <si>
    <t>36822 W Maddaloni Ave, Maricopa, AZ 85138</t>
  </si>
  <si>
    <t>X1-ORz0d4neziuem2_hobih</t>
  </si>
  <si>
    <t>36822 W Maddaloni Ave</t>
  </si>
  <si>
    <t>1524 E Villa Rita Dr, Phoenix, AZ 85022</t>
  </si>
  <si>
    <t>X1-ORz0cjmiqpcnlm_h4njv</t>
  </si>
  <si>
    <t>1524 E Villa Rita Dr</t>
  </si>
  <si>
    <t>8067 N 109th Dr, Peoria, AZ 85345</t>
  </si>
  <si>
    <t>X1-ORz0a88t20jjwa_gi6gb</t>
  </si>
  <si>
    <t>8067 N 109th Dr</t>
  </si>
  <si>
    <t>5460 S 239th Dr, Buckeye, AZ 85326</t>
  </si>
  <si>
    <t>X1-ORz2ccde3sslfe_b8jok</t>
  </si>
  <si>
    <t>5460 S 239th Dr</t>
  </si>
  <si>
    <t>29104 N 124th Dr, Peoria, AZ 85383</t>
  </si>
  <si>
    <t>X1-ORz2gfis91fywq_gs0fm</t>
  </si>
  <si>
    <t>29104 N 124th Dr</t>
  </si>
  <si>
    <t>29416 N 22nd Ave, Phoenix, AZ 85085</t>
  </si>
  <si>
    <t>X1-ORz0cppn49o0vu_aypp9</t>
  </si>
  <si>
    <t>29416 N 22nd Ave</t>
  </si>
  <si>
    <t>5466 Waterville Way, Sacramento, CA 95835</t>
  </si>
  <si>
    <t>X1-ORz29a7e1ca456_elcl6</t>
  </si>
  <si>
    <t>5466 Waterville Way</t>
  </si>
  <si>
    <t>111 Chango Cir, Sacramento, CA 95835</t>
  </si>
  <si>
    <t>X1-ORz0cw6kpmd7y2_exzpf</t>
  </si>
  <si>
    <t>111 Chango Cir</t>
  </si>
  <si>
    <t>6600 Oak Lakes Ln, Citrus Heights, CA 95621</t>
  </si>
  <si>
    <t>X1-ORz0ao6z1sid8a_ha9tr</t>
  </si>
  <si>
    <t>6600 Oak Lakes Ln</t>
  </si>
  <si>
    <t>6213 Rutland Dr, Carmichael, CA 95608</t>
  </si>
  <si>
    <t>X1-ORz0axxqrldj7e_ha9tr</t>
  </si>
  <si>
    <t>6213 Rutland Dr</t>
  </si>
  <si>
    <t>InvitationAtlanta</t>
  </si>
  <si>
    <t>IH6 Property Georgia, L.P</t>
  </si>
  <si>
    <t>Chris Cox Atlanta</t>
  </si>
  <si>
    <t>InvitationPhoenix</t>
  </si>
  <si>
    <t>IH6 Property Phoenix, L.P., a Delaware limited partnership</t>
  </si>
  <si>
    <t>Jeff Howard</t>
  </si>
  <si>
    <t>InvitationDenver</t>
  </si>
  <si>
    <t>CSH Property One, LLC</t>
  </si>
  <si>
    <t>Ken Keithly</t>
  </si>
  <si>
    <t>InvitationTampa</t>
  </si>
  <si>
    <t>IH6 Property Florida, LP</t>
  </si>
  <si>
    <t>Greg Frangioni</t>
  </si>
  <si>
    <t>InvitationJacksonville</t>
  </si>
  <si>
    <t>Cory Blevins</t>
  </si>
  <si>
    <t>InvitationLas Vegas</t>
  </si>
  <si>
    <t>IH6 Property Nevada, L.P.</t>
  </si>
  <si>
    <t>InvitationHouston</t>
  </si>
  <si>
    <t>ihatlteam@enterarealty.com</t>
  </si>
  <si>
    <t>Lueder, Larking &amp; Hunter</t>
  </si>
  <si>
    <t>HomePro Title</t>
  </si>
  <si>
    <t>processing@homeprotitle.com</t>
  </si>
  <si>
    <t>lthomas@enterarealty.com</t>
  </si>
  <si>
    <t>BCHH - AZ</t>
  </si>
  <si>
    <t>30 calendar days from effective date</t>
  </si>
  <si>
    <t>aartis@amherst.com</t>
  </si>
  <si>
    <t>ihazgroup@enterarealty.com</t>
  </si>
  <si>
    <t>Fidelity National Title Holly Stapley</t>
  </si>
  <si>
    <t>hstapley@fnf.com</t>
  </si>
  <si>
    <t>WFG National Title Insurance Company</t>
  </si>
  <si>
    <t>Nicki Robbins</t>
  </si>
  <si>
    <t>offers-den@zillowgroup.com</t>
  </si>
  <si>
    <t>ihtampateam@enterarealty.com</t>
  </si>
  <si>
    <t>HomePro Title, Inc</t>
  </si>
  <si>
    <t>offers-tpa@zillowgroup.com</t>
  </si>
  <si>
    <t>TampaZOListings@zillowgroup.com</t>
  </si>
  <si>
    <t>offers-jax@zillowgroup.com</t>
  </si>
  <si>
    <t>resale_jax@zillowgroup,com</t>
  </si>
  <si>
    <t>ihnvgroup@enterarealty.com</t>
  </si>
  <si>
    <t>ihdalteam@enterarealty.com</t>
  </si>
  <si>
    <t>Republic Title of Texas</t>
  </si>
  <si>
    <t>Christi Fisher</t>
  </si>
  <si>
    <t>harrison.tateosian@invitationhomes.com</t>
  </si>
  <si>
    <t>ihhougroup@enterarealty.com</t>
  </si>
  <si>
    <t>Under Evaluation</t>
  </si>
  <si>
    <t>Accept</t>
  </si>
  <si>
    <t>X1-ORz2fehyvgdncq_gutkk</t>
  </si>
  <si>
    <t>1004 Rock Hill Pkwy</t>
  </si>
  <si>
    <t>X1-ORz09rvmfrppbu_gfdbd</t>
  </si>
  <si>
    <t>233 Prominent Loop</t>
  </si>
  <si>
    <t>X1-ORz0d87c5nqgze_gi6gb</t>
  </si>
  <si>
    <t>2048 Parador Bnd</t>
  </si>
  <si>
    <t>X1-ORz0agpv81gygq_j2vzh</t>
  </si>
  <si>
    <t>6920 Registry Chase</t>
  </si>
  <si>
    <t>X1-ORz0aqssypcayi_af1qn</t>
  </si>
  <si>
    <t>2120 Grant Ave</t>
  </si>
  <si>
    <t>X1-ORz081mn42a6wq_dm8dd</t>
  </si>
  <si>
    <t>2210 Piedmont Forest Dr</t>
  </si>
  <si>
    <t>X1-ORz0bqtc5tuauy_gck6f</t>
  </si>
  <si>
    <t>7770 Flyaway Rd</t>
  </si>
  <si>
    <t>X1-ORz0bg5whluflm_jmjy3</t>
  </si>
  <si>
    <t>955 Chapel Hill Dr</t>
  </si>
  <si>
    <t>X1-ORz2dh595je456_hehj6</t>
  </si>
  <si>
    <t>214 Kensington Trce</t>
  </si>
  <si>
    <t>X1-ORz2d5g01zodx6_h624c</t>
  </si>
  <si>
    <t>3121 Avondale Dr SE</t>
  </si>
  <si>
    <t>X1-ORz2fdtuputi7u_9ocxo</t>
  </si>
  <si>
    <t>949 Colony Creek Dr</t>
  </si>
  <si>
    <t>X1-ORz0db63pv5cvu_af1qn</t>
  </si>
  <si>
    <t>4395 Sagebrush Dr NW</t>
  </si>
  <si>
    <t>X1-ORz2cxey0zn056_b5qjm</t>
  </si>
  <si>
    <t>7350 Alden Ridge Rd</t>
  </si>
  <si>
    <t>X1-ORz2detae6u1yy_hk3t2</t>
  </si>
  <si>
    <t>1929 Westover Ln NW</t>
  </si>
  <si>
    <t>X1-ORz2dctpjtqe7u_gjl0s</t>
  </si>
  <si>
    <t>185 Dunleith Pkwy</t>
  </si>
  <si>
    <t>X1-ORz0d5l2gi03ga_dp1ib</t>
  </si>
  <si>
    <t>121 Weatherstone Dr</t>
  </si>
  <si>
    <t>X1-ORz2dxhcb5yv7e_gjl0s</t>
  </si>
  <si>
    <t>454 Ethridge Dr NW</t>
  </si>
  <si>
    <t>X1-ORz2h80odjr0qi_hy5hs</t>
  </si>
  <si>
    <t>293 Shalloway Dr NE</t>
  </si>
  <si>
    <t>X1-ORz08nh4tklkl6_d2ker</t>
  </si>
  <si>
    <t>7070 Foxberry Ln</t>
  </si>
  <si>
    <t>X1-ORz2cbubh1li0q_hmwy0</t>
  </si>
  <si>
    <t>124 Silver Bow Ln</t>
  </si>
  <si>
    <t>X1-ORz2cpmjqveagq_bbcti</t>
  </si>
  <si>
    <t>270 Allatoona Rd</t>
  </si>
  <si>
    <t>X1-ORz2f4p46h8ebe_fdfym</t>
  </si>
  <si>
    <t>65 Dartmouth Ct</t>
  </si>
  <si>
    <t>X1-ORz2fo8ip4slfe_gp7ao</t>
  </si>
  <si>
    <t>137 Hidden Lake Cir</t>
  </si>
  <si>
    <t>X1-ORz0bge8eayrui_dp1ib</t>
  </si>
  <si>
    <t>2411 Quincy Loop</t>
  </si>
  <si>
    <t>X1-ORz2gk18gnalq2_ckb0m</t>
  </si>
  <si>
    <t>11781 Lovejoy Crossing Blvd</t>
  </si>
  <si>
    <t>X1-ORz0awjrbenhq2_cwy4v</t>
  </si>
  <si>
    <t>145 Cotton Dr</t>
  </si>
  <si>
    <t>X1-ORz0ahcg4rvkai_czr9t</t>
  </si>
  <si>
    <t>201 Polo Ln</t>
  </si>
  <si>
    <t>X1-ORz2calpdvwu4a_fuasa</t>
  </si>
  <si>
    <t>2096 Halfmoon Blf NW</t>
  </si>
  <si>
    <t>X1-ORz2bo0cv8ekje_g5jc2</t>
  </si>
  <si>
    <t>4920 Meadow Trails Dr</t>
  </si>
  <si>
    <t>X1-ORz0fbk7pgyet6_czr9t</t>
  </si>
  <si>
    <t>2025 Bliss Rd</t>
  </si>
  <si>
    <t>X1-ORz097fc2kkl16_b7543</t>
  </si>
  <si>
    <t>3001 Saddle Creek Dr</t>
  </si>
  <si>
    <t>X1-ORz0ar1criwv3u_ebilv</t>
  </si>
  <si>
    <t>124 Paige Ln</t>
  </si>
  <si>
    <t>X1-ORz0a8hwl58nsq_a101x</t>
  </si>
  <si>
    <t>809 Ramblewood Dr</t>
  </si>
  <si>
    <t>X1-ORz2bvpgrhvzp6_dnmxu</t>
  </si>
  <si>
    <t>3212 Everly Dr</t>
  </si>
  <si>
    <t>X1-ORz2cznigf7nui_ikmlc</t>
  </si>
  <si>
    <t>1231 Catherine Ln</t>
  </si>
  <si>
    <t>X1-ORz2cnwq40cebe_h8v9a</t>
  </si>
  <si>
    <t>1119 Grimes Dr</t>
  </si>
  <si>
    <t>X1-ORz2bco9b3q0e2_famto</t>
  </si>
  <si>
    <t>1420 Claire Ln</t>
  </si>
  <si>
    <t>X1-ORz2b27u6u55yy_h0fug</t>
  </si>
  <si>
    <t>2205 Rockbluff Dr</t>
  </si>
  <si>
    <t>X1-ORz2ct6cyy28vu_ceoqq</t>
  </si>
  <si>
    <t>4025 Golden Horn Ln</t>
  </si>
  <si>
    <t>X1-ORz0evfgxzh0fu_gw851</t>
  </si>
  <si>
    <t>8609 Hartford Dr</t>
  </si>
  <si>
    <t>X1-ORz0dx7lzbvrei_ev6kh</t>
  </si>
  <si>
    <t>120 Paige Ln</t>
  </si>
  <si>
    <t>X1-ORz2degkn0pbp6_ihtge</t>
  </si>
  <si>
    <t>10701 Emerald Park Ln</t>
  </si>
  <si>
    <t>X1-ORz2f8t3hxcjne_auhzu</t>
  </si>
  <si>
    <t>4006 Rolling Rock Rd</t>
  </si>
  <si>
    <t>X1-ORz2gqs55mhsai_fooie</t>
  </si>
  <si>
    <t>10408 Wagon Rut Ct</t>
  </si>
  <si>
    <t>X1-ORz089ft0m3o8q_d86on</t>
  </si>
  <si>
    <t>2851 Deutz Ct</t>
  </si>
  <si>
    <t>X1-ORz0833wy3riwq_fn9xx</t>
  </si>
  <si>
    <t>9855 Cedarcrest Dr</t>
  </si>
  <si>
    <t>X1-ORz2er7uitykxm_jic8o</t>
  </si>
  <si>
    <t>8409 Beaufort Ct</t>
  </si>
  <si>
    <t>X1-ORz2atexu4vwqi_b5qjm</t>
  </si>
  <si>
    <t>7620 Scarlet View Trl</t>
  </si>
  <si>
    <t>X1-ORz2efurg5918a_hy5hs</t>
  </si>
  <si>
    <t>3106 Lenway St</t>
  </si>
  <si>
    <t>X1-ORz2eljivm20ze_dw2co</t>
  </si>
  <si>
    <t>5009 River Rock Blvd</t>
  </si>
  <si>
    <t>X1-ORz0a2kx71jfqy_btm7n</t>
  </si>
  <si>
    <t>902 Pasque Dr</t>
  </si>
  <si>
    <t>X1-ORz2aq2wsg7qt6_flvdg</t>
  </si>
  <si>
    <t>1224 Carbide Ct</t>
  </si>
  <si>
    <t>X1-ORz2ccg8peng56_d9l94</t>
  </si>
  <si>
    <t>4424 Gunbarrel Dr</t>
  </si>
  <si>
    <t>X1-ORz0ahy1iy96ka_hlidj</t>
  </si>
  <si>
    <t>19971 E Kent Dr</t>
  </si>
  <si>
    <t>X1-ORz2ck8mziw5tm_d3yz8</t>
  </si>
  <si>
    <t>362 Wadsworth Cir</t>
  </si>
  <si>
    <t>X1-ORz0a1kj2ir056_hr4nf</t>
  </si>
  <si>
    <t>16918 Lake Willowby Ln</t>
  </si>
  <si>
    <t>X1-ORz27zsyhddsoq_e1omk</t>
  </si>
  <si>
    <t>18707 Woodglen Shadows Dr</t>
  </si>
  <si>
    <t>X1-ORz0daq3ku9c3e_btm7n</t>
  </si>
  <si>
    <t>24510 Colonial Maple Dr</t>
  </si>
  <si>
    <t>X1-ORz0avq9ss1z0a_dxgx5</t>
  </si>
  <si>
    <t>15802 W Park Ct</t>
  </si>
  <si>
    <t>X1-ORz0aawa5ur4vu_igevx</t>
  </si>
  <si>
    <t>9968 Lazy Cove Ln</t>
  </si>
  <si>
    <t>X1-ORz2d6ah36aw6y_ivv54</t>
  </si>
  <si>
    <t>2714 Edgewick Elm St</t>
  </si>
  <si>
    <t>X1-ORz0c5op7q29oa_esdfj</t>
  </si>
  <si>
    <t>8023 Oahu Ct</t>
  </si>
  <si>
    <t>X1-ORz2cxak6imm4a_i0ymq</t>
  </si>
  <si>
    <t>8503 Rocky River St</t>
  </si>
  <si>
    <t>X1-ORz2crdoqh5i0q_gb5ly</t>
  </si>
  <si>
    <t>13219 Mills Rapids St</t>
  </si>
  <si>
    <t>X1-ORz0b7oubkx116_h1uex</t>
  </si>
  <si>
    <t>4618 Poppy Crest Ct</t>
  </si>
  <si>
    <t>X1-ORz0azmotymjqy_duns7</t>
  </si>
  <si>
    <t>2127 James Madison Dr</t>
  </si>
  <si>
    <t>X1-ORz2dhvk8dggai_g5jc2</t>
  </si>
  <si>
    <t>4811 Hawthorne St</t>
  </si>
  <si>
    <t>X1-ORz2b8hbfziwe2_hpq2y</t>
  </si>
  <si>
    <t>2938 Granite Vale Rd</t>
  </si>
  <si>
    <t>X1-ORz0cbq6eczzp6_9skn3</t>
  </si>
  <si>
    <t>21375 Village Crossing Ln</t>
  </si>
  <si>
    <t>X1-ORz0d4hdy4gdbu_bz8hj</t>
  </si>
  <si>
    <t>2625 Hadley Cir</t>
  </si>
  <si>
    <t>X1-ORz0bx4sg3a0e2_e8pgx</t>
  </si>
  <si>
    <t>33107 Cotton Wood Bnd</t>
  </si>
  <si>
    <t>X1-ORz0bclzbgyd8a_at3fd</t>
  </si>
  <si>
    <t>320 Cypress Ln</t>
  </si>
  <si>
    <t>X1-ORz2fhhm05leuy_dktsw</t>
  </si>
  <si>
    <t>11806 E Galwan Cir</t>
  </si>
  <si>
    <t>X1-ORz09ek1zc5ldm_i7zh3</t>
  </si>
  <si>
    <t>18918 Remington Mill Dr</t>
  </si>
  <si>
    <t>X1-ORz2ewqgyu5fga_b2xeo</t>
  </si>
  <si>
    <t>2914 Redwing Grove Way</t>
  </si>
  <si>
    <t>X1-ORz0bdvkx6o0oq_iasm1</t>
  </si>
  <si>
    <t>18814 Driftwood Springs Dr</t>
  </si>
  <si>
    <t>X1-ORz0bszlpyonlm_ako0j</t>
  </si>
  <si>
    <t>20918 Southvine Ct</t>
  </si>
  <si>
    <t>X1-ORz2dol5klybga_ic76i</t>
  </si>
  <si>
    <t>8222 Aliso Canyon Ln</t>
  </si>
  <si>
    <t>X1-ORz0bl8euix5dm_jjqt5</t>
  </si>
  <si>
    <t>915 Blair Field Ln</t>
  </si>
  <si>
    <t>X1-ORz0a8uy6i1px6_aqaaf</t>
  </si>
  <si>
    <t>21011 Hidden Bridle Ct</t>
  </si>
  <si>
    <t>X1-ORz2dyoqzn6bne_hhao4</t>
  </si>
  <si>
    <t>24208 Burks Trail Dr</t>
  </si>
  <si>
    <t>X1-ORz0d34e0hrbei_gw851</t>
  </si>
  <si>
    <t>26138 Ripley Hills Dr</t>
  </si>
  <si>
    <t>X1-ORz0b356pal6re_dp1ib</t>
  </si>
  <si>
    <t>189 Spring Park Ave</t>
  </si>
  <si>
    <t>X1-ORz0dk7rrife62_iasm1</t>
  </si>
  <si>
    <t>11745 Lanier Creek Dr</t>
  </si>
  <si>
    <t>X1-ORz2cyxbbndfne_9wsci</t>
  </si>
  <si>
    <t>2216 Gardenmoss Dr</t>
  </si>
  <si>
    <t>X1-ORz0arbjr9v2ii_h1uex</t>
  </si>
  <si>
    <t>306 Colorado Springs Way</t>
  </si>
  <si>
    <t>X1-ORz2edplcmnrzu_cycpc</t>
  </si>
  <si>
    <t>6333 Wedmore Rd</t>
  </si>
  <si>
    <t>X1-ORz0ao8q6s44fu_g1bmn</t>
  </si>
  <si>
    <t>3875 Falcon Crest Dr</t>
  </si>
  <si>
    <t>X1-ORz2fo2xfzazy2_cpxai</t>
  </si>
  <si>
    <t>2512 Friendship Ct</t>
  </si>
  <si>
    <t>X1-ORz0bi7o97gad6_h1uex</t>
  </si>
  <si>
    <t>3937 Marsh Bluff Dr</t>
  </si>
  <si>
    <t>X1-ORz0abreveqauy_g9r1h</t>
  </si>
  <si>
    <t>3011 Havengate Dr</t>
  </si>
  <si>
    <t>LA - LA County</t>
  </si>
  <si>
    <t>X1-ORz0bip7n3hugq_ejy0p</t>
  </si>
  <si>
    <t>19921 Blythe St</t>
  </si>
  <si>
    <t>LA - Orange County</t>
  </si>
  <si>
    <t>X1-ORz0danspjj14q_dgm3h</t>
  </si>
  <si>
    <t>6031 Carlisle Crest Ln</t>
  </si>
  <si>
    <t>X1-ORz08q006tcjne_iasm1</t>
  </si>
  <si>
    <t>8324 Jo Marcy Dr</t>
  </si>
  <si>
    <t>X1-ORz09wpd3qrn22_clpl3</t>
  </si>
  <si>
    <t>632 Palm Wash Ln</t>
  </si>
  <si>
    <t>X1-ORz2gsc1p5dr3u_fj28i</t>
  </si>
  <si>
    <t>5525 Tincup Dr</t>
  </si>
  <si>
    <t>X1-ORz09d5mqwj43e_e5wbz</t>
  </si>
  <si>
    <t>221 Moose Ln</t>
  </si>
  <si>
    <t>X1-ORz09479340dbu_dxgx5</t>
  </si>
  <si>
    <t>7416 Delectable Ct</t>
  </si>
  <si>
    <t>X1-ORz2ebsr5t6v0a_dw2co</t>
  </si>
  <si>
    <t>9013 In Vogue Ct</t>
  </si>
  <si>
    <t>X1-ORz0a5rczkq06y_a9fgr</t>
  </si>
  <si>
    <t>10624 Calf Creek Ct</t>
  </si>
  <si>
    <t>X1-ORz09bn5i6kkmy_czr9t</t>
  </si>
  <si>
    <t>8565 Rhamus Ct</t>
  </si>
  <si>
    <t>X1-ORz2dq5hwdqq2i_ihtge</t>
  </si>
  <si>
    <t>7208 Pisa Ave</t>
  </si>
  <si>
    <t>X1-ORz0cqaku2ozga_g1bmn</t>
  </si>
  <si>
    <t>9124 Sangria Ln</t>
  </si>
  <si>
    <t>X1-ORz09mtbyz37ga_gck6f</t>
  </si>
  <si>
    <t>1162 SW Irving St</t>
  </si>
  <si>
    <t>X1-ORz2fgynbgmfei_a2eme</t>
  </si>
  <si>
    <t>7400 NW 21st Ct</t>
  </si>
  <si>
    <t>X1-ORz090c1glx01m_d5djp</t>
  </si>
  <si>
    <t>343 SW Majestic Ter</t>
  </si>
  <si>
    <t>X1-ORz0d2facc66pm_esdfj</t>
  </si>
  <si>
    <t>8171 Scenic Turn</t>
  </si>
  <si>
    <t>X1-ORz2fizbmfz6nu_bv0s4</t>
  </si>
  <si>
    <t>9936 Cross Pine Ct</t>
  </si>
  <si>
    <t>X1-ORz0cuevzphgmy_ac8lp</t>
  </si>
  <si>
    <t>5940 NW Pine Trail Cir</t>
  </si>
  <si>
    <t>X1-ORz09uy462sbju_hobih</t>
  </si>
  <si>
    <t>6121 Serene Run</t>
  </si>
  <si>
    <t>X1-ORz2c8fftr2hdm_a2eme</t>
  </si>
  <si>
    <t>422 Fairfield Dr</t>
  </si>
  <si>
    <t>X1-ORz0b33jid7ji2_ev6kh</t>
  </si>
  <si>
    <t>3765 Umbrella Ct</t>
  </si>
  <si>
    <t>X1-ORz2eo9qmzwcqi_dw2co</t>
  </si>
  <si>
    <t>13453 Texas Woods Cir</t>
  </si>
  <si>
    <t>X1-ORz2fug8takkmy_g5jc2</t>
  </si>
  <si>
    <t>602 Queensbridge Dr</t>
  </si>
  <si>
    <t>X1-ORz2gafu3vgtbu_gdyqw</t>
  </si>
  <si>
    <t>2007 Wekiva Reserve Blvd</t>
  </si>
  <si>
    <t>X1-ORz2dcab2vuyyi_cpxai</t>
  </si>
  <si>
    <t>107 Gull Ct</t>
  </si>
  <si>
    <t>X1-ORz08wk47ykxa2_a101x</t>
  </si>
  <si>
    <t>8151 W Carol Ave</t>
  </si>
  <si>
    <t>X1-ORz09wiwa3h5yy_h7got</t>
  </si>
  <si>
    <t>25826 N 65th Ave</t>
  </si>
  <si>
    <t>X1-ORz2abxf155oca_chhvo</t>
  </si>
  <si>
    <t>4354 W Marco Polo Rd</t>
  </si>
  <si>
    <t>X1-ORz2c6i1wmh0my_am2l0</t>
  </si>
  <si>
    <t>22076 N 103rd Ln LOT 349</t>
  </si>
  <si>
    <t>X1-ORz0aivsxzmzcq_djf8f</t>
  </si>
  <si>
    <t>10618 E Portobello Ave</t>
  </si>
  <si>
    <t>X1-ORz2c5u9l7l7cq_dnmxu</t>
  </si>
  <si>
    <t>16631 W Sierra St</t>
  </si>
  <si>
    <t>X1-ORz2d6867vkl8a_h8v9a</t>
  </si>
  <si>
    <t>10824 W Monte Vista Rd</t>
  </si>
  <si>
    <t>X1-ORz0aqlwct5e2i_fc1e5</t>
  </si>
  <si>
    <t>4749 E Odessa Dr</t>
  </si>
  <si>
    <t>X1-ORz2ddrouzkewq_arouw</t>
  </si>
  <si>
    <t>8220 S 53rd Dr</t>
  </si>
  <si>
    <t>X1-ORz0akznorix6i_jgxo7</t>
  </si>
  <si>
    <t>11911 W Desert Moon Ct</t>
  </si>
  <si>
    <t>X1-ORz0a3i4vrsosa_i56c5</t>
  </si>
  <si>
    <t>34802 N 31st Ave</t>
  </si>
  <si>
    <t>X1-ORz2eshvwsko6y_cbvls</t>
  </si>
  <si>
    <t>8821 N 57th Dr</t>
  </si>
  <si>
    <t>X1-ORz2f9bei8yvei_dw2co</t>
  </si>
  <si>
    <t>371 E Santori Dr</t>
  </si>
  <si>
    <t>X1-ORz2brud320qd6_eijg8</t>
  </si>
  <si>
    <t>9411 S 34th Ln</t>
  </si>
  <si>
    <t>X1-ORz2djkq6v5oqi_9r62m</t>
  </si>
  <si>
    <t>2436 W Silver Sage Ln</t>
  </si>
  <si>
    <t>X1-ORz2doiaz03gqi_gb5ly</t>
  </si>
  <si>
    <t>1901 N 127th Ave</t>
  </si>
  <si>
    <t>Riverside</t>
  </si>
  <si>
    <t>X1-ORz0f6miz9siuy_jmjy3</t>
  </si>
  <si>
    <t>41575 Ashford Pl</t>
  </si>
  <si>
    <t>X1-ORz0b43lspbn96_j5p4f</t>
  </si>
  <si>
    <t>771 Cherry Valley Acres</t>
  </si>
  <si>
    <t>X1-ORz0bchtd4e73u_drun9</t>
  </si>
  <si>
    <t>5917 Laura Ln</t>
  </si>
  <si>
    <t>X1-ORz0f9jv8o9zei_ejy0p</t>
  </si>
  <si>
    <t>1264 N Mulberry Ave</t>
  </si>
  <si>
    <t>X1-ORz2f3qp32hxtm_auhzu</t>
  </si>
  <si>
    <t>34310 Via Buena Dr</t>
  </si>
  <si>
    <t>X1-ORz0ae0yteby4a_i56c5</t>
  </si>
  <si>
    <t>6052 Applecross Dr</t>
  </si>
  <si>
    <t>X1-ORz0b0hdr9p9x6_bz8hj</t>
  </si>
  <si>
    <t>4237 Mustic Way</t>
  </si>
  <si>
    <t>X1-ORz2en7x7o6hru_gxmpi</t>
  </si>
  <si>
    <t>2560 Zinfandel Dr</t>
  </si>
  <si>
    <t>X1-ORz29nwzloo9ru_gdyqw</t>
  </si>
  <si>
    <t>2611 Barbera Way</t>
  </si>
  <si>
    <t>X1-ORz0eohrl6b0xm_ev6kh</t>
  </si>
  <si>
    <t>10620 Biscay Way</t>
  </si>
  <si>
    <t>X1-ORz0bealjnj1x6_hlidj</t>
  </si>
  <si>
    <t>4721 Papaya Dr</t>
  </si>
  <si>
    <t>X1-ORz0cxzcw5i2re_irnfp</t>
  </si>
  <si>
    <t>7241 Windjammer Way</t>
  </si>
  <si>
    <t>X1-ORz2b2glvs5y0q_d9l94</t>
  </si>
  <si>
    <t>7764 Megan Ann Way</t>
  </si>
  <si>
    <t>X1-ORz0f4ag9v0cqi_jjqt5</t>
  </si>
  <si>
    <t>5340 Greeley Way</t>
  </si>
  <si>
    <t>X1-ORz2c5y7nfp5kq_ggrvu</t>
  </si>
  <si>
    <t>297 Union St</t>
  </si>
  <si>
    <t>X1-ORz0cm1g1pzofu_f6f49</t>
  </si>
  <si>
    <t>4304 Narraganset Way</t>
  </si>
  <si>
    <t>X1-ORz0aksv0xk48q_ebilv</t>
  </si>
  <si>
    <t>8163 Bonnie Oak Way</t>
  </si>
  <si>
    <t>X1-ORz2adud60upa2_bmlda</t>
  </si>
  <si>
    <t>8436 Old Ranch Rd</t>
  </si>
  <si>
    <t>X1-ORz0a4eky2h662_f0sud</t>
  </si>
  <si>
    <t>5315 Nickman Way</t>
  </si>
  <si>
    <t>X1-ORz09l4huo2auy_9pri5</t>
  </si>
  <si>
    <t>8330 Old Ranch Rd</t>
  </si>
  <si>
    <t>X1-ORz0bclvdeq9a2_avwkb</t>
  </si>
  <si>
    <t>209 Henderson Ct</t>
  </si>
  <si>
    <t>X1-ORz0c2x25jaika_fsw7t</t>
  </si>
  <si>
    <t>8778 Los Encantos Cir</t>
  </si>
  <si>
    <t>X1-ORz2dmqecyrhiy_arouw</t>
  </si>
  <si>
    <t>3677 Saintsbury Dr</t>
  </si>
  <si>
    <t>X1-ORz2d9dqfwya2i_i6kwm</t>
  </si>
  <si>
    <t>6732 Admiral Ave</t>
  </si>
  <si>
    <t>X1-ORz0dnk0pbjrzu_clpl3</t>
  </si>
  <si>
    <t>10638 Shady Preserve Dr</t>
  </si>
  <si>
    <t>X1-ORz08y6fkufb0a_igevx</t>
  </si>
  <si>
    <t>11317 Ivy Flower Loop</t>
  </si>
  <si>
    <t>X1-ORz0cdfccup856_g6xwj</t>
  </si>
  <si>
    <t>307 Flint St</t>
  </si>
  <si>
    <t>X1-ORz0an6ovby1kq_d5djp</t>
  </si>
  <si>
    <t>379 Pine Shadow Ln</t>
  </si>
  <si>
    <t>X1-ORz2e0vka35856_dnmxu</t>
  </si>
  <si>
    <t>428 Country Vineyard Dr</t>
  </si>
  <si>
    <t>X1-ORz0a53skaaet6_h1uex</t>
  </si>
  <si>
    <t>903 Corvina Dr</t>
  </si>
  <si>
    <t>X1-ORz0blblabgby2_ha9tr</t>
  </si>
  <si>
    <t>1520 Maximilian Dr</t>
  </si>
  <si>
    <t>X1-ORz0gudek61tve_gnsq7</t>
  </si>
  <si>
    <t>2106 Pleasure Run Dr</t>
  </si>
  <si>
    <t>X1-ORz2dm54sz273u_flvdg</t>
  </si>
  <si>
    <t>12422 Riverglen Dr</t>
  </si>
  <si>
    <t>X1-ORz0a47oc6a9a2_9y6wz</t>
  </si>
  <si>
    <t>9509 30th Ct E</t>
  </si>
  <si>
    <t>X1-ORz0cczvy4xr3u_h7got</t>
  </si>
  <si>
    <t>4021 Waikiki Dr</t>
  </si>
  <si>
    <t>X1-ORz2co80kdjp8a_famto</t>
  </si>
  <si>
    <t>9723 Ivory Dr</t>
  </si>
  <si>
    <t>X1-ORz0ap9o1m13sq_9pri5</t>
  </si>
  <si>
    <t>9105 Bearcat Rd</t>
  </si>
  <si>
    <t>X1-ORz0cdm12mfx4q_bfkix</t>
  </si>
  <si>
    <t>17019 Wave Tressle Pl</t>
  </si>
  <si>
    <t>X1-ORz07rg35cz81m_ev6kh</t>
  </si>
  <si>
    <t>15012 Redcliff Dr</t>
  </si>
  <si>
    <t>X1-ORz09d721pgjga_d5djp</t>
  </si>
  <si>
    <t>34447 Windknob Ct</t>
  </si>
  <si>
    <t>X1-ORz2gasrr61ri2_flvdg</t>
  </si>
  <si>
    <t>18105 Misty Blue Ln</t>
  </si>
  <si>
    <t>X1-ORz0e81ubduflm_gqlv5</t>
  </si>
  <si>
    <t>192 Seven Oaks Dr</t>
  </si>
  <si>
    <t>X1-ORz079hskws77e_fhno1</t>
  </si>
  <si>
    <t>10223 Celtic Ash Dr</t>
  </si>
  <si>
    <t>X1-ORz2fzldvp1x8a_i3rro</t>
  </si>
  <si>
    <t>34811 Arbor Green Pl</t>
  </si>
  <si>
    <t>X1-ORz2e5ffshxabe_aggb4</t>
  </si>
  <si>
    <t>4560 Parkway Blvd</t>
  </si>
  <si>
    <t>X1-ORz2gkz7rt4mey_gs0fm</t>
  </si>
  <si>
    <t>14218 Alistar Manor Dr</t>
  </si>
  <si>
    <t>X1-ORz2bu7j931zzu_f7toq</t>
  </si>
  <si>
    <t>9448 Wellstone Dr</t>
  </si>
  <si>
    <t>X1-ORz0assxjdkigq_j02uj</t>
  </si>
  <si>
    <t>6266 Crickethollow Dr</t>
  </si>
  <si>
    <t>X1-ORz2d20skih1fe_jcpys</t>
  </si>
  <si>
    <t>9942 56th Way</t>
  </si>
  <si>
    <t>X1-ORz2eb14q8f7ga_e7awg</t>
  </si>
  <si>
    <t>5533 21st Street Ct E</t>
  </si>
  <si>
    <t>X1-ORz2dvdtekr98a_cpxai</t>
  </si>
  <si>
    <t>802 College Chase Dr</t>
  </si>
  <si>
    <t>X1-ORz2ecchgxqm4a_hy5hs</t>
  </si>
  <si>
    <t>2251 50th Street Cir E</t>
  </si>
  <si>
    <t>X1-ORz0c5ee9wvybe_c4urf</t>
  </si>
  <si>
    <t>9911 82nd St</t>
  </si>
  <si>
    <t>X1-ORz2dnmqh77uyi_dt97q</t>
  </si>
  <si>
    <t>628 SW Eyerly Ave</t>
  </si>
  <si>
    <t>X1-ORz2bvvpp0q8vu_i3rro</t>
  </si>
  <si>
    <t>7714 Lone Shepherd Dr</t>
  </si>
  <si>
    <t>X1-ORz09z1rnc8516_cg3b7</t>
  </si>
  <si>
    <t>1616 Mitchell Ave</t>
  </si>
  <si>
    <t>X1-ORz0hkrnu0x5ru_je4j9</t>
  </si>
  <si>
    <t>73291 Santa Rosa Way</t>
  </si>
  <si>
    <t>X1-ORz0bpnkoa0hoa_g44rl</t>
  </si>
  <si>
    <t>54 Glenabbey Dr</t>
  </si>
  <si>
    <t>d.orid</t>
  </si>
  <si>
    <t>d.address</t>
  </si>
  <si>
    <t>d.market</t>
  </si>
  <si>
    <t>d.status</t>
  </si>
  <si>
    <t>d.sold_uc_direct_buyer</t>
  </si>
  <si>
    <t>d.expected_closing_date</t>
  </si>
  <si>
    <t>purchase_offer</t>
  </si>
  <si>
    <t>d.response</t>
  </si>
  <si>
    <t>zillow_counter</t>
  </si>
  <si>
    <t>direct_counter_offer_2</t>
  </si>
  <si>
    <t>d.sent_to_bp</t>
  </si>
  <si>
    <t>d.contract_signed</t>
  </si>
  <si>
    <t>re_trade</t>
  </si>
  <si>
    <t>new_gross_purchase_price</t>
  </si>
  <si>
    <t>zillow_re_trade_counter</t>
  </si>
  <si>
    <t>zillow_re_trade_gross_counter</t>
  </si>
  <si>
    <t>final_re_trade_value</t>
  </si>
  <si>
    <t>final_purchase_price</t>
  </si>
  <si>
    <t>l.lockboxcode</t>
  </si>
  <si>
    <t>Susan - UC</t>
  </si>
  <si>
    <t>Beth - UC</t>
  </si>
  <si>
    <t>Active Listing</t>
  </si>
  <si>
    <t>We have accepted an offer through our Direct Offers Channel in your market. The Buyer will draft these contracts and send for signatures.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</si>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</sst>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6" fontId="0" fillId="0" borderId="0" xfId="0" applyNumberFormat="1"/>
    <xf numFmtId="0" fontId="0" fillId="0" borderId="0" xfId="0" applyAlignment="1"/>
    <xf numFmtId="0" fontId="1" fillId="0" borderId="0" xfId="0" applyFont="1" applyAlignment="1"/>
    <xf numFmtId="0" fontId="0" fillId="0" borderId="0" xfId="0" applyNumberFormat="1" applyAlignment="1"/>
    <xf numFmtId="14" fontId="0" fillId="0" borderId="0" xfId="0" applyNumberFormat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3" borderId="0" xfId="0" applyNumberFormat="1" applyFill="1" applyAlignment="1"/>
    <xf numFmtId="14" fontId="0" fillId="3" borderId="0" xfId="0" applyNumberForma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7E8-A51B-4685-AC2E-4B1F003DD5DC}">
  <dimension ref="A1:AB50"/>
  <sheetViews>
    <sheetView tabSelected="1" topLeftCell="D1" zoomScale="86" workbookViewId="0">
      <selection activeCell="J5" sqref="I5:J5"/>
    </sheetView>
  </sheetViews>
  <sheetFormatPr defaultRowHeight="14.6" x14ac:dyDescent="0.4"/>
  <cols>
    <col min="1" max="1" width="59.07421875" style="7" customWidth="1"/>
    <col min="2" max="2" width="36.3046875" style="7" bestFit="1" customWidth="1"/>
    <col min="3" max="3" width="45.921875" style="7" customWidth="1"/>
    <col min="4" max="4" width="39.15234375" style="7" customWidth="1"/>
    <col min="5" max="5" width="24.4609375" style="7" customWidth="1"/>
    <col min="6" max="7" width="15.4609375" style="7" customWidth="1"/>
    <col min="8" max="8" width="24.3046875" style="7" bestFit="1" customWidth="1"/>
    <col min="9" max="9" width="13.61328125" style="7" bestFit="1" customWidth="1"/>
    <col min="10" max="10" width="24.53515625" style="7" bestFit="1" customWidth="1"/>
    <col min="11" max="11" width="43.53515625" style="7" bestFit="1" customWidth="1"/>
    <col min="12" max="12" width="10.84375" style="7" bestFit="1" customWidth="1"/>
    <col min="13" max="13" width="29.61328125" style="7" bestFit="1" customWidth="1"/>
    <col min="14" max="14" width="31.07421875" style="7" bestFit="1" customWidth="1"/>
    <col min="15" max="15" width="11.07421875" style="7" bestFit="1" customWidth="1"/>
    <col min="16" max="16" width="33.69140625" style="7" bestFit="1" customWidth="1"/>
    <col min="17" max="17" width="16.61328125" style="7" bestFit="1" customWidth="1"/>
    <col min="18" max="18" width="28.765625" style="7" bestFit="1" customWidth="1"/>
    <col min="19" max="19" width="40" style="7" bestFit="1" customWidth="1"/>
    <col min="20" max="20" width="39.765625" style="7" bestFit="1" customWidth="1"/>
    <col min="21" max="21" width="39.61328125" style="7" bestFit="1" customWidth="1"/>
    <col min="22" max="22" width="24.69140625" style="7" bestFit="1" customWidth="1"/>
    <col min="23" max="25" width="38.15234375" style="7" bestFit="1" customWidth="1"/>
    <col min="26" max="26" width="37.84375" style="7" bestFit="1" customWidth="1"/>
    <col min="27" max="27" width="9.23046875" style="7"/>
    <col min="28" max="28" width="13" style="7" bestFit="1" customWidth="1"/>
    <col min="29" max="16384" width="9.23046875" style="7"/>
  </cols>
  <sheetData>
    <row r="1" spans="1:28" x14ac:dyDescent="0.4">
      <c r="A1" s="8" t="s">
        <v>21</v>
      </c>
      <c r="B1" s="8" t="s">
        <v>20</v>
      </c>
      <c r="C1" s="8" t="s">
        <v>19</v>
      </c>
      <c r="D1" s="8" t="s">
        <v>18</v>
      </c>
      <c r="E1" s="8" t="s">
        <v>16</v>
      </c>
      <c r="F1" s="8"/>
      <c r="G1" s="8"/>
      <c r="H1" s="11" t="s">
        <v>17</v>
      </c>
      <c r="I1" s="15" t="s">
        <v>16</v>
      </c>
      <c r="J1" s="15" t="s">
        <v>15</v>
      </c>
      <c r="K1" s="11" t="s">
        <v>14</v>
      </c>
      <c r="L1" s="11" t="s">
        <v>13</v>
      </c>
      <c r="M1" s="11" t="s">
        <v>12</v>
      </c>
      <c r="N1" s="11" t="s">
        <v>11</v>
      </c>
      <c r="O1" s="11" t="s">
        <v>10</v>
      </c>
      <c r="P1" s="11" t="s">
        <v>9</v>
      </c>
      <c r="Q1" s="11" t="s">
        <v>8</v>
      </c>
      <c r="R1" s="11" t="s">
        <v>7</v>
      </c>
      <c r="S1" s="11" t="s">
        <v>6</v>
      </c>
      <c r="T1" s="11" t="s">
        <v>5</v>
      </c>
      <c r="U1" s="11" t="s">
        <v>4</v>
      </c>
      <c r="V1" s="11" t="s">
        <v>3</v>
      </c>
      <c r="W1" s="11" t="s">
        <v>2</v>
      </c>
      <c r="X1" s="11" t="s">
        <v>2</v>
      </c>
      <c r="Y1" s="11" t="s">
        <v>2</v>
      </c>
      <c r="Z1" s="11" t="s">
        <v>1</v>
      </c>
      <c r="AA1" s="11" t="s">
        <v>0</v>
      </c>
      <c r="AB1" s="11" t="s">
        <v>574</v>
      </c>
    </row>
    <row r="2" spans="1:28" ht="22.75" customHeight="1" x14ac:dyDescent="0.4">
      <c r="A2" s="7" t="str">
        <f>IF(AND(LEN(Emails!A2)&lt;4,LEN(Emails!B2)&lt;4),Emails!C2,IF(AND(LEN(Emails!C2)&lt;4,LEN(Emails!B2)&lt;4),Emails!A2,IF(AND(LEN(Emails!A2)&lt;4,LEN(Emails!C2)&lt;4),Emails!B2,"")))</f>
        <v>ihhougroup@enterarealty.com; zolistings@markdimasteam.com</v>
      </c>
      <c r="B2" s="7" t="str">
        <f>_xlfn.CONCAT(Body!$A$1,Basic!J2)</f>
        <v>Draft Contract - 316 Killam County Dr</v>
      </c>
      <c r="C2" s="7" t="str">
        <f>Body!K2</f>
        <v>We have accepted an offer through our Direct Offers Channel in your market. The Buyer will draft these contracts and send for signatures.
Commission Instructions:
ORID- X1-ORz0avc4qsztdm_e0a23
Contract Information:
Property Address- 316 Killam County Dr, Katy, TX 77493
Purchase Price- Place-Holder
Market- Houston
Entity Name- CSH Property One, LLC
Due Diligence Period- 10 calendar days from effective date
Close of Escrow- 2021-10-25
Title Company- Republic Title
Escrow Agent- Christi Fisher
 Escrow Agent Email-0
Signing Information:
The name of authorized signer for the buyer is- Ken Keithly
Send buyer contract to- ihhougroup@enterarealty.com
The name of authorized signer for the seller is- Geoffrey Berger
Send seller contract to- Geoffreyb@zillowgroup.com
Routing Information:
Buyer contract routed as a complete PDF to- ihhougroup@enterarealty.com
Buyer contract routed as a complete PDF to- 
Buyer contract routed as a complete PDF to- harrison.tateosian@invitationhomes.com
Seller contract routed as a complete PDF to- Geoffreyb@zillowgroup.com
Additional Information:
Repair and extension requests should be sent to- forsale@zillowgroup.com
Lockbox Code- 1234</v>
      </c>
      <c r="D2" s="7" t="str">
        <f>CC!B2</f>
        <v>TMXDirectChannel@zillowgroup.com; forsale@zillowgroup.com; houstonzolistings@zillowgroup.com; harrison.tateosian@invitationhomes.com; lthomas@enterarealty.com</v>
      </c>
      <c r="E2" s="7" t="str">
        <f>VLOOKUP(H2,'Send Contract'!B:G,6,0)</f>
        <v>Invitation</v>
      </c>
      <c r="H2" s="12" t="str">
        <f>'Send Contract'!B2</f>
        <v>X1-ORz0avc4qsztdm_e0a23</v>
      </c>
      <c r="I2" s="15" t="str">
        <f>VLOOKUP(H2,'Send Contract'!$B$1:$G$215,6,0)</f>
        <v>Invitation</v>
      </c>
      <c r="J2" s="15" t="str">
        <f>LEFT(INDEX('Send Contract'!A:A,MATCH(H2,'Send Contract'!B:B,0)),FIND(",",INDEX('Send Contract'!A:A,MATCH(H2,'Send Contract'!B:B,0)))-1)</f>
        <v>316 Killam County Dr</v>
      </c>
      <c r="K2" s="12" t="str">
        <f>INDEX('Send Contract'!A:A,MATCH(H2,'Send Contract'!B:B,0))</f>
        <v>316 Killam County Dr, Katy, TX 77493</v>
      </c>
      <c r="L2" s="12" t="str">
        <f>INDEX('Send Contract'!C:C,MATCH(H2,'Send Contract'!B:B,0))</f>
        <v>Houston</v>
      </c>
      <c r="M2" s="12" t="str">
        <f t="array" ref="M2">IFERROR(INDEX(Contacts!D:D,MATCH(1,(L2=Contacts!B:B)*(I2=Contacts!A:A),0)),"")</f>
        <v>CSH Property One, LLC</v>
      </c>
      <c r="N2" s="13" t="str" cm="1">
        <f t="array" ref="N2">INDEX(Contacts!J:J,MATCH(1,(L2=Contacts!B:B)*(I2=Contacts!A:A),0))</f>
        <v>10 calendar days from effective date</v>
      </c>
      <c r="O2" s="14" cm="1">
        <f t="array" ref="O2">IFERROR(INDEX('Send Contract'!J:J,MATCH(1,(L2='Send Contract'!C:C)*(I2='Send Contract'!G:G),0)),"")</f>
        <v>44494</v>
      </c>
      <c r="P2" s="12" t="str" cm="1">
        <f t="array" ref="P2">IFERROR(INDEX(Contacts!G:G,MATCH(1,(Basic!$I2=Contacts!$A:$A)*(Basic!$L2=Contacts!$B:$B),0)),"")</f>
        <v>Republic Title</v>
      </c>
      <c r="Q2" s="12" t="str" cm="1">
        <f t="array" ref="Q2">IFERROR(INDEX(Contacts!H:H,MATCH(1,(Basic!$I2=Contacts!$A:$A)*(Basic!$L2=Contacts!$B:$B),0)),"")</f>
        <v>Christi Fisher</v>
      </c>
      <c r="R2" s="12" cm="1">
        <f t="array" ref="R2">IFERROR(INDEX(Contacts!I:I,MATCH(1,(Basic!$I2=Contacts!$A:$A)*(Basic!$L2=Contacts!$B:$B),0)),"")</f>
        <v>0</v>
      </c>
      <c r="S2" s="12" t="str" cm="1">
        <f t="array" ref="S2">IFERROR(INDEX(Contacts!E:E,MATCH(1,($L2=Contacts!$B:$B)*($I2=Contacts!$A:$A),0)),"")</f>
        <v>Ken Keithly</v>
      </c>
      <c r="T2" s="12" t="str" cm="1">
        <f t="array" ref="T2">IFERROR(INDEX(Contacts!F:F,MATCH(1,($L2=Contacts!$B:$B)*($I2=Contacts!$A:$A),0)),"")</f>
        <v>ihhougroup@enterarealty.com</v>
      </c>
      <c r="U2" s="12" t="str" cm="1">
        <f t="array" ref="U2">IFERROR(INDEX(Contacts!U:U,MATCH(1,($L2=Contacts!$B:$B)*($I2=Contacts!$A:$A),0)),"")</f>
        <v>Geoffrey Berger</v>
      </c>
      <c r="V2" s="12" t="str" cm="1">
        <f t="array" ref="V2">IFERROR(INDEX(Contacts!V:V,MATCH(1,($L2=Contacts!$B:$B)*($I2=Contacts!$A:$A),0)),"")</f>
        <v>Geoffreyb@zillowgroup.com</v>
      </c>
      <c r="W2" s="12" t="str" cm="1">
        <f t="array" ref="W2">IFERROR(INDEX(Contacts!F:F,MATCH(1,($L2=Contacts!$B:$B)*($I2=Contacts!$A:$A),0)),"")</f>
        <v>ihhougroup@enterarealty.com</v>
      </c>
      <c r="X2" s="12" t="str" cm="1">
        <f t="array" ref="X2">IFERROR(IF(INDEX(Contacts!L:L,MATCH(1,(L2=Contacts!B:B)*(I2=Contacts!A:A),0))=0,"",INDEX(Contacts!L:L,MATCH(1,(L2=Contacts!B:B)*(I2=Contacts!A:A),0))),"")</f>
        <v/>
      </c>
      <c r="Y2" s="12" t="str" cm="1">
        <f t="array" ref="Y2">IFERROR(IF(INDEX(Contacts!S:S,MATCH(1,($L2=Contacts!$B:$B)*(I2=Contacts!$A:$A),0))=0,"",INDEX(Contacts!S:S,MATCH(1,($L2=Contacts!$B:$B)*(I2=Contacts!$A:$A),0))),"")</f>
        <v>harrison.tateosian@invitationhomes.com</v>
      </c>
      <c r="Z2" s="12" t="str" cm="1">
        <f t="array" ref="Z2">IFERROR(INDEX(Contacts!V:V,MATCH(1,(L2=Contacts!B:B)*(I2=Contacts!A:A),0)),"")</f>
        <v>Geoffreyb@zillowgroup.com</v>
      </c>
      <c r="AA2" s="12">
        <f>IFERROR(VLOOKUP(H2,LB!A:S,19,0),1234)</f>
        <v>1234</v>
      </c>
      <c r="AB2" s="7">
        <f>IFERROR(VLOOKUP(H2,LB!A:G,7,0),0)</f>
        <v>0</v>
      </c>
    </row>
    <row r="3" spans="1:28" x14ac:dyDescent="0.4">
      <c r="A3" s="7" t="str">
        <f>IF(AND(LEN(Emails!A3)&lt;4,LEN(Emails!B3)&lt;4),Emails!C3,IF(AND(LEN(Emails!C3)&lt;4,LEN(Emails!B3)&lt;4),Emails!A3,IF(AND(LEN(Emails!A3)&lt;4,LEN(Emails!C3)&lt;4),Emails!B3,"")))</f>
        <v>azamani@ah4r.com; listings@gkpropertieslv.com</v>
      </c>
      <c r="B3" s="7" t="str">
        <f>_xlfn.CONCAT(Body!$A$1,Basic!J3)</f>
        <v>Draft Contract - 4209 Becket Ct</v>
      </c>
      <c r="C3" s="7" t="str">
        <f>Body!K3</f>
        <v>We have accepted an offer through our Direct Offers Channel in your market. The Buyer will draft these contracts and send for signatures.
Commission Instructions:
ORID- X1-ORz07wt8a9wl16_h7got
Contract Information:
Property Address- 4209 Becket Ct, Las Vegas, NV 89129
Purchase Price- Place-Holder
Market- Las Vegas
Entity Name- AH4R Properties Two, LLC
Due Diligence Period- 10 calendar days from effective date
Close of Escrow- 2021-12-01
Title Company- Stewart Title
Escrow Agent- Candace Buxton
 Escrow Agent Email-candace.buxton@stewart.com
Signing Information:
The name of authorized signer for the buyer is- AH4R Properties Two, LLC, Amir Zamani, Its Agent
Send buyer contract to- azamani@ah4r.com
The name of authorized signer for the seller is- Geoffrey Berger
Send seller contract to- Geoffreyb@zillowgroup.com
Routing Information:
Buyer contract routed as a complete PDF to- azamani@ah4r.com
Buyer contract routed as a complete PDF to- lsanchez@ah4r.com
Buyer contract routed as a complete PDF to- 
Seller contract routed as a complete PDF to- Geoffreyb@zillowgroup.com
Additional Information:
Repair and extension requests should be sent to- forsale@zillowgroup.com
Lockbox Code- 1234</v>
      </c>
      <c r="D3" s="7" t="str">
        <f>CC!B3</f>
        <v xml:space="preserve">TMXDirectChannel@zillowgroup.com; forsale@zillowgroup.com; lasvegaszolistings@zillowgroup.com; ; </v>
      </c>
      <c r="E3" s="7" t="str">
        <f>VLOOKUP(H3,'Send Contract'!B:G,6,0)</f>
        <v>AH4R</v>
      </c>
      <c r="H3" s="12" t="str">
        <f>'Send Contract'!B3</f>
        <v>X1-ORz07wt8a9wl16_h7got</v>
      </c>
      <c r="I3" s="15" t="str">
        <f>VLOOKUP(H3,'Send Contract'!$B$1:$G$215,6,0)</f>
        <v>AH4R</v>
      </c>
      <c r="J3" s="15" t="str">
        <f>LEFT(INDEX('Send Contract'!A:A,MATCH(H3,'Send Contract'!B:B,0)),FIND(",",INDEX('Send Contract'!A:A,MATCH(H3,'Send Contract'!B:B,0)))-1)</f>
        <v>4209 Becket Ct</v>
      </c>
      <c r="K3" s="12" t="str">
        <f>INDEX('Send Contract'!A:A,MATCH(H3,'Send Contract'!B:B,0))</f>
        <v>4209 Becket Ct, Las Vegas, NV 89129</v>
      </c>
      <c r="L3" s="12" t="str">
        <f>INDEX('Send Contract'!C:C,MATCH(H3,'Send Contract'!B:B,0))</f>
        <v>Las Vegas</v>
      </c>
      <c r="M3" s="12" t="str">
        <f t="array" ref="M3">IFERROR(INDEX(Contacts!D:D,MATCH(1,(L3=Contacts!B:B)*(I3=Contacts!A:A),0)),"")</f>
        <v>AH4R Properties Two, LLC</v>
      </c>
      <c r="N3" s="13" t="str" cm="1">
        <f t="array" ref="N3">INDEX(Contacts!J:J,MATCH(1,(L3=Contacts!B:B)*(I3=Contacts!A:A),0))</f>
        <v>10 calendar days from effective date</v>
      </c>
      <c r="O3" s="14" cm="1">
        <f t="array" ref="O3">IFERROR(INDEX('Send Contract'!J:J,MATCH(1,(L3='Send Contract'!C:C)*(I3='Send Contract'!G:G),0)),"")</f>
        <v>44531</v>
      </c>
      <c r="P3" s="12" t="str" cm="1">
        <f t="array" ref="P3">IFERROR(INDEX(Contacts!G:G,MATCH(1,(Basic!$I3=Contacts!$A:$A)*(Basic!$L3=Contacts!$B:$B),0)),"")</f>
        <v>Stewart Title</v>
      </c>
      <c r="Q3" s="12" t="str" cm="1">
        <f t="array" ref="Q3">IFERROR(INDEX(Contacts!H:H,MATCH(1,(Basic!$I3=Contacts!$A:$A)*(Basic!$L3=Contacts!$B:$B),0)),"")</f>
        <v>Candace Buxton</v>
      </c>
      <c r="R3" s="12" t="str" cm="1">
        <f t="array" ref="R3">IFERROR(INDEX(Contacts!I:I,MATCH(1,(Basic!$I3=Contacts!$A:$A)*(Basic!$L3=Contacts!$B:$B),0)),"")</f>
        <v>candace.buxton@stewart.com</v>
      </c>
      <c r="S3" s="12" t="str" cm="1">
        <f t="array" ref="S3">IFERROR(INDEX(Contacts!E:E,MATCH(1,($L3=Contacts!$B:$B)*($I3=Contacts!$A:$A),0)),"")</f>
        <v>AH4R Properties Two, LLC, Amir Zamani, Its Agent</v>
      </c>
      <c r="T3" s="12" t="str" cm="1">
        <f t="array" ref="T3">IFERROR(INDEX(Contacts!F:F,MATCH(1,($L3=Contacts!$B:$B)*($I3=Contacts!$A:$A),0)),"")</f>
        <v>azamani@ah4r.com</v>
      </c>
      <c r="U3" s="12" t="str" cm="1">
        <f t="array" ref="U3">IFERROR(INDEX(Contacts!U:U,MATCH(1,($L3=Contacts!$B:$B)*($I3=Contacts!$A:$A),0)),"")</f>
        <v>Geoffrey Berger</v>
      </c>
      <c r="V3" s="12" t="str" cm="1">
        <f t="array" ref="V3">IFERROR(INDEX(Contacts!V:V,MATCH(1,($L3=Contacts!$B:$B)*($I3=Contacts!$A:$A),0)),"")</f>
        <v>Geoffreyb@zillowgroup.com</v>
      </c>
      <c r="W3" s="12" t="str" cm="1">
        <f t="array" ref="W3">IFERROR(INDEX(Contacts!F:F,MATCH(1,($L3=Contacts!$B:$B)*($I3=Contacts!$A:$A),0)),"")</f>
        <v>azamani@ah4r.com</v>
      </c>
      <c r="X3" s="12" t="str" cm="1">
        <f t="array" ref="X3">IFERROR(IF(INDEX(Contacts!L:L,MATCH(1,(L3=Contacts!B:B)*(I3=Contacts!A:A),0))=0,"",INDEX(Contacts!L:L,MATCH(1,(L3=Contacts!B:B)*(I3=Contacts!A:A),0))),"")</f>
        <v>lsanchez@ah4r.com</v>
      </c>
      <c r="Y3" s="12" t="str" cm="1">
        <f t="array" ref="Y3">IFERROR(IF(INDEX(Contacts!S:S,MATCH(1,($L3=Contacts!$B:$B)*(I3=Contacts!$A:$A),0))=0,"",INDEX(Contacts!S:S,MATCH(1,($L3=Contacts!$B:$B)*(I3=Contacts!$A:$A),0))),"")</f>
        <v/>
      </c>
      <c r="Z3" s="12" t="str" cm="1">
        <f t="array" ref="Z3">IFERROR(INDEX(Contacts!V:V,MATCH(1,(L3=Contacts!B:B)*(I3=Contacts!A:A),0)),"")</f>
        <v>Geoffreyb@zillowgroup.com</v>
      </c>
      <c r="AA3" s="12">
        <f>IFERROR(VLOOKUP(H3,LB!A:S,19,0),1234)</f>
        <v>1234</v>
      </c>
      <c r="AB3" s="7">
        <f>IFERROR(VLOOKUP(H3,LB!A:G,7,0),0)</f>
        <v>0</v>
      </c>
    </row>
    <row r="4" spans="1:28" x14ac:dyDescent="0.4">
      <c r="A4" s="7" t="str">
        <f>IF(AND(LEN(Emails!A4)&lt;4,LEN(Emails!B4)&lt;4),Emails!C4,IF(AND(LEN(Emails!C4)&lt;4,LEN(Emails!B4)&lt;4),Emails!A4,IF(AND(LEN(Emails!A4)&lt;4,LEN(Emails!C4)&lt;4),Emails!B4,"")))</f>
        <v>bflores@sovereignrealestategroup.com; offers-atl@zillow.com</v>
      </c>
      <c r="B4" s="7" t="str">
        <f>_xlfn.CONCAT(Body!$A$1,Basic!J4)</f>
        <v>Draft Contract - 171 Silver Fox Trl</v>
      </c>
      <c r="C4" s="7" t="str">
        <f>Body!K4</f>
        <v>We have accepted an offer through our Direct Offers Channel in your market. The Buyer will draft these contracts and send for signatures.
Commission Instructions:
ORID- X1-ORz2epkvhkrji2_hhao4
Contract Information:
Property Address- 171 Silver Fox Trl, Dallas, GA 30157
Purchase Price- Place-Holder
Market- Atlanta
Entity Name- SFR JV-2 Property LLC
Due Diligence Period- 10 calendar days from effective date
Close of Escrow- 2021-12-01
Title Company- O'Kelley &amp; Sorohan
Escrow Agent- Vicki Gerling
 Escrow Agent Email-closings@oslawllc.com
Signing Information:
The name of authorized signer for the buyer is- William D Richard
Send buyer contract to- cjenkins@triconah.com
The name of authorized signer for the seller is- David Tramontana
Send seller contract to- davidtr@zillowgroup.com
Routing Information:
Buyer contract routed as a complete PDF to- cjenkins@triconah.com
Buyer contract routed as a complete PDF to- cmcclellan@triconresidential.com
Buyer contract routed as a complete PDF to- mmcqueary@triconresidential.com
Seller contract routed as a complete PDF to- davidtr@zillowgroup.com
Additional Information:
Repair and extension requests should be sent to- forsale@zillowgroup.com
Lockbox Code- 8354</v>
      </c>
      <c r="D4" s="7" t="str">
        <f>CC!B4</f>
        <v xml:space="preserve">TMXDirectChannel@zillowgroup.com; forsale@zillowgroup.com; AtlantaZOListings@zillowgroup.com; mmcqueary@triconresidential.com; </v>
      </c>
      <c r="E4" s="7" t="str">
        <f>VLOOKUP(H4,'Send Contract'!B:G,6,0)</f>
        <v>Tricon</v>
      </c>
      <c r="H4" s="12" t="str">
        <f>'Send Contract'!B4</f>
        <v>X1-ORz2epkvhkrji2_hhao4</v>
      </c>
      <c r="I4" s="15" t="str">
        <f>VLOOKUP(H4,'Send Contract'!$B$1:$G$215,6,0)</f>
        <v>Tricon</v>
      </c>
      <c r="J4" s="15" t="str">
        <f>LEFT(INDEX('Send Contract'!A:A,MATCH(H4,'Send Contract'!B:B,0)),FIND(",",INDEX('Send Contract'!A:A,MATCH(H4,'Send Contract'!B:B,0)))-1)</f>
        <v>171 Silver Fox Trl</v>
      </c>
      <c r="K4" s="12" t="str">
        <f>INDEX('Send Contract'!A:A,MATCH(H4,'Send Contract'!B:B,0))</f>
        <v>171 Silver Fox Trl, Dallas, GA 30157</v>
      </c>
      <c r="L4" s="12" t="str">
        <f>INDEX('Send Contract'!C:C,MATCH(H4,'Send Contract'!B:B,0))</f>
        <v>Atlanta</v>
      </c>
      <c r="M4" s="12" t="str">
        <f t="array" ref="M4">IFERROR(INDEX(Contacts!D:D,MATCH(1,(L4=Contacts!B:B)*(I4=Contacts!A:A),0)),"")</f>
        <v>SFR JV-2 Property LLC</v>
      </c>
      <c r="N4" s="13" t="str" cm="1">
        <f t="array" ref="N4">INDEX(Contacts!J:J,MATCH(1,(L4=Contacts!B:B)*(I4=Contacts!A:A),0))</f>
        <v>10 calendar days from effective date</v>
      </c>
      <c r="O4" s="14" cm="1">
        <f t="array" ref="O4">IFERROR(INDEX('Send Contract'!J:J,MATCH(1,(L4='Send Contract'!C:C)*(I4='Send Contract'!G:G),0)),"")</f>
        <v>44531</v>
      </c>
      <c r="P4" s="12" t="str" cm="1">
        <f t="array" ref="P4">IFERROR(INDEX(Contacts!G:G,MATCH(1,(Basic!$I4=Contacts!$A:$A)*(Basic!$L4=Contacts!$B:$B),0)),"")</f>
        <v>O'Kelley &amp; Sorohan</v>
      </c>
      <c r="Q4" s="12" t="str" cm="1">
        <f t="array" ref="Q4">IFERROR(INDEX(Contacts!H:H,MATCH(1,(Basic!$I4=Contacts!$A:$A)*(Basic!$L4=Contacts!$B:$B),0)),"")</f>
        <v>Vicki Gerling</v>
      </c>
      <c r="R4" s="12" t="str" cm="1">
        <f t="array" ref="R4">IFERROR(INDEX(Contacts!I:I,MATCH(1,(Basic!$I4=Contacts!$A:$A)*(Basic!$L4=Contacts!$B:$B),0)),"")</f>
        <v>closings@oslawllc.com</v>
      </c>
      <c r="S4" s="12" t="str" cm="1">
        <f t="array" ref="S4">IFERROR(INDEX(Contacts!E:E,MATCH(1,($L4=Contacts!$B:$B)*($I4=Contacts!$A:$A),0)),"")</f>
        <v>William D Richard</v>
      </c>
      <c r="T4" s="12" t="str" cm="1">
        <f t="array" ref="T4">IFERROR(INDEX(Contacts!F:F,MATCH(1,($L4=Contacts!$B:$B)*($I4=Contacts!$A:$A),0)),"")</f>
        <v>cjenkins@triconah.com</v>
      </c>
      <c r="U4" s="12" t="str" cm="1">
        <f t="array" ref="U4">IFERROR(INDEX(Contacts!U:U,MATCH(1,($L4=Contacts!$B:$B)*($I4=Contacts!$A:$A),0)),"")</f>
        <v>David Tramontana</v>
      </c>
      <c r="V4" s="12" t="str" cm="1">
        <f t="array" ref="V4">IFERROR(INDEX(Contacts!V:V,MATCH(1,($L4=Contacts!$B:$B)*($I4=Contacts!$A:$A),0)),"")</f>
        <v>davidtr@zillowgroup.com</v>
      </c>
      <c r="W4" s="12" t="str" cm="1">
        <f t="array" ref="W4">IFERROR(INDEX(Contacts!F:F,MATCH(1,($L4=Contacts!$B:$B)*($I4=Contacts!$A:$A),0)),"")</f>
        <v>cjenkins@triconah.com</v>
      </c>
      <c r="X4" s="12" t="str" cm="1">
        <f t="array" ref="X4">IFERROR(IF(INDEX(Contacts!L:L,MATCH(1,(L4=Contacts!B:B)*(I4=Contacts!A:A),0))=0,"",INDEX(Contacts!L:L,MATCH(1,(L4=Contacts!B:B)*(I4=Contacts!A:A),0))),"")</f>
        <v>cmcclellan@triconresidential.com</v>
      </c>
      <c r="Y4" s="12" t="str" cm="1">
        <f t="array" ref="Y4">IFERROR(IF(INDEX(Contacts!S:S,MATCH(1,($L4=Contacts!$B:$B)*(I4=Contacts!$A:$A),0))=0,"",INDEX(Contacts!S:S,MATCH(1,($L4=Contacts!$B:$B)*(I4=Contacts!$A:$A),0))),"")</f>
        <v>mmcqueary@triconresidential.com</v>
      </c>
      <c r="Z4" s="12" t="str" cm="1">
        <f t="array" ref="Z4">IFERROR(INDEX(Contacts!V:V,MATCH(1,(L4=Contacts!B:B)*(I4=Contacts!A:A),0)),"")</f>
        <v>davidtr@zillowgroup.com</v>
      </c>
      <c r="AA4" s="12">
        <f>IFERROR(VLOOKUP(H4,LB!A:S,19,0),1234)</f>
        <v>8354</v>
      </c>
      <c r="AB4" s="7">
        <f>IFERROR(VLOOKUP(H4,LB!A:G,7,0),0)</f>
        <v>272473</v>
      </c>
    </row>
    <row r="5" spans="1:28" x14ac:dyDescent="0.4">
      <c r="A5" s="7" t="str">
        <f>IF(AND(LEN(Emails!A5)&lt;4,LEN(Emails!B5)&lt;4),Emails!C5,IF(AND(LEN(Emails!C5)&lt;4,LEN(Emails!B5)&lt;4),Emails!A5,IF(AND(LEN(Emails!A5)&lt;4,LEN(Emails!C5)&lt;4),Emails!B5,"")))</f>
        <v>abetancourt@sovereignrealestategroup.com; offers-atl@zillow.com</v>
      </c>
      <c r="B5" s="7" t="str">
        <f>_xlfn.CONCAT(Body!$A$1,Basic!J5)</f>
        <v>Draft Contract - 9135 Inglewood Pkwy SW</v>
      </c>
      <c r="C5" s="7" t="str">
        <f>Body!K5</f>
        <v>We have accepted an offer through our Direct Offers Channel in your market. The Buyer will draft these contracts and send for signatures.
Commission Instructions:
ORID- X1-ORz2f76s51i5x6_j9wtu
Contract Information:
Property Address- 9135 Inglewood Pkwy SW, Covington, GA 30014
Purchase Price- Place-Holder
Market- Atlanta
Entity Name- MCH SFR Property Owner 1 LLC
Due Diligence Period- 10 calendar days from effective date
Close of Escrow- 2021-12-03
Title Company- Hankin Pack
Escrow Agent- Jonathan R. Hankin
 Escrow Agent Email-jon.hankin@hankinpacklaw.com
Signing Information:
The name of authorized signer for the buyer is- Marcos Egipciaco
Send buyer contract to- abetancourt@sovereignrealestategroup.com
The name of authorized signer for the seller is- David Tramontana
Send seller contract to- davidtr@zillowgroup.com
Routing Information:
Buyer contract routed as a complete PDF to- abetancourt@sovereignrealestategroup.com
Buyer contract routed as a complete PDF to- 
Buyer contract routed as a complete PDF to- 
Seller contract routed as a complete PDF to- davidtr@zillowgroup.com
Additional Information:
Repair and extension requests should be sent to- forsale@zillowgroup.com
Lockbox Code- 4087</v>
      </c>
      <c r="D5" s="7" t="str">
        <f>CC!B5</f>
        <v xml:space="preserve">TMXDirectChannel@zillowgroup.com; forsale@zillowgroup.com; AtlantaZOListings@zillowgroup.com; ; </v>
      </c>
      <c r="E5" s="7" t="str">
        <f>VLOOKUP(H5,'Send Contract'!B:G,6,0)</f>
        <v>MCH</v>
      </c>
      <c r="H5" s="12" t="str">
        <f>'Send Contract'!B5</f>
        <v>X1-ORz2f76s51i5x6_j9wtu</v>
      </c>
      <c r="I5" s="15" t="str">
        <f>VLOOKUP(H5,'Send Contract'!$B$1:$G$215,6,0)</f>
        <v>MCH</v>
      </c>
      <c r="J5" s="15" t="str">
        <f>LEFT(INDEX('Send Contract'!A:A,MATCH(H5,'Send Contract'!B:B,0)),FIND(",",INDEX('Send Contract'!A:A,MATCH(H5,'Send Contract'!B:B,0)))-1)</f>
        <v>9135 Inglewood Pkwy SW</v>
      </c>
      <c r="K5" s="12" t="str">
        <f>INDEX('Send Contract'!A:A,MATCH(H5,'Send Contract'!B:B,0))</f>
        <v>9135 Inglewood Pkwy SW, Covington, GA 30014</v>
      </c>
      <c r="L5" s="12" t="str">
        <f>INDEX('Send Contract'!C:C,MATCH(H5,'Send Contract'!B:B,0))</f>
        <v>Atlanta</v>
      </c>
      <c r="M5" s="12" t="str">
        <f t="array" ref="M5">IFERROR(INDEX(Contacts!D:D,MATCH(1,(L5=Contacts!B:B)*(I5=Contacts!A:A),0)),"")</f>
        <v>MCH SFR Property Owner 1 LLC</v>
      </c>
      <c r="N5" s="13" t="str" cm="1">
        <f t="array" ref="N5">INDEX(Contacts!J:J,MATCH(1,(L5=Contacts!B:B)*(I5=Contacts!A:A),0))</f>
        <v>10 calendar days from effective date</v>
      </c>
      <c r="O5" s="14" cm="1">
        <f t="array" ref="O5">IFERROR(INDEX('Send Contract'!J:J,MATCH(1,(L5='Send Contract'!C:C)*(I5='Send Contract'!G:G),0)),"")</f>
        <v>44533</v>
      </c>
      <c r="P5" s="12" t="str" cm="1">
        <f t="array" ref="P5">IFERROR(INDEX(Contacts!G:G,MATCH(1,(Basic!$I5=Contacts!$A:$A)*(Basic!$L5=Contacts!$B:$B),0)),"")</f>
        <v>Hankin Pack</v>
      </c>
      <c r="Q5" s="12" t="str" cm="1">
        <f t="array" ref="Q5">IFERROR(INDEX(Contacts!H:H,MATCH(1,(Basic!$I5=Contacts!$A:$A)*(Basic!$L5=Contacts!$B:$B),0)),"")</f>
        <v>Jonathan R. Hankin</v>
      </c>
      <c r="R5" s="12" t="str" cm="1">
        <f t="array" ref="R5">IFERROR(INDEX(Contacts!I:I,MATCH(1,(Basic!$I5=Contacts!$A:$A)*(Basic!$L5=Contacts!$B:$B),0)),"")</f>
        <v>jon.hankin@hankinpacklaw.com</v>
      </c>
      <c r="S5" s="12" t="str" cm="1">
        <f t="array" ref="S5">IFERROR(INDEX(Contacts!E:E,MATCH(1,($L5=Contacts!$B:$B)*($I5=Contacts!$A:$A),0)),"")</f>
        <v>Marcos Egipciaco</v>
      </c>
      <c r="T5" s="12" t="str" cm="1">
        <f t="array" ref="T5">IFERROR(INDEX(Contacts!F:F,MATCH(1,($L5=Contacts!$B:$B)*($I5=Contacts!$A:$A),0)),"")</f>
        <v>abetancourt@sovereignrealestategroup.com</v>
      </c>
      <c r="U5" s="12" t="str" cm="1">
        <f t="array" ref="U5">IFERROR(INDEX(Contacts!U:U,MATCH(1,($L5=Contacts!$B:$B)*($I5=Contacts!$A:$A),0)),"")</f>
        <v>David Tramontana</v>
      </c>
      <c r="V5" s="12" t="str" cm="1">
        <f t="array" ref="V5">IFERROR(INDEX(Contacts!V:V,MATCH(1,($L5=Contacts!$B:$B)*($I5=Contacts!$A:$A),0)),"")</f>
        <v>davidtr@zillowgroup.com</v>
      </c>
      <c r="W5" s="12" t="str" cm="1">
        <f t="array" ref="W5">IFERROR(INDEX(Contacts!F:F,MATCH(1,($L5=Contacts!$B:$B)*($I5=Contacts!$A:$A),0)),"")</f>
        <v>abetancourt@sovereignrealestategroup.com</v>
      </c>
      <c r="X5" s="12" t="str" cm="1">
        <f t="array" ref="X5">IFERROR(IF(INDEX(Contacts!L:L,MATCH(1,(L5=Contacts!B:B)*(I5=Contacts!A:A),0))=0,"",INDEX(Contacts!L:L,MATCH(1,(L5=Contacts!B:B)*(I5=Contacts!A:A),0))),"")</f>
        <v/>
      </c>
      <c r="Y5" s="12" t="str" cm="1">
        <f t="array" ref="Y5">IFERROR(IF(INDEX(Contacts!S:S,MATCH(1,($L5=Contacts!$B:$B)*(I5=Contacts!$A:$A),0))=0,"",INDEX(Contacts!S:S,MATCH(1,($L5=Contacts!$B:$B)*(I5=Contacts!$A:$A),0))),"")</f>
        <v/>
      </c>
      <c r="Z5" s="12" t="str" cm="1">
        <f t="array" ref="Z5">IFERROR(INDEX(Contacts!V:V,MATCH(1,(L5=Contacts!B:B)*(I5=Contacts!A:A),0)),"")</f>
        <v>davidtr@zillowgroup.com</v>
      </c>
      <c r="AA5" s="12">
        <f>IFERROR(VLOOKUP(H5,LB!A:S,19,0),1234)</f>
        <v>4087</v>
      </c>
      <c r="AB5" s="7">
        <f>IFERROR(VLOOKUP(H5,LB!A:G,7,0),0)</f>
        <v>356237</v>
      </c>
    </row>
    <row r="6" spans="1:28" x14ac:dyDescent="0.4">
      <c r="A6" s="7" t="str">
        <f>IF(AND(LEN(Emails!A6)&lt;4,LEN(Emails!B6)&lt;4),Emails!C6,IF(AND(LEN(Emails!C6)&lt;4,LEN(Emails!B6)&lt;4),Emails!A6,IF(AND(LEN(Emails!A6)&lt;4,LEN(Emails!C6)&lt;4),Emails!B6,"")))</f>
        <v>ihatlteam@enterarealty.com; offers-atl@zillow.com</v>
      </c>
      <c r="B6" s="7" t="str">
        <f>_xlfn.CONCAT(Body!$A$1,Basic!J6)</f>
        <v>Draft Contract - 4479 Persian Ct</v>
      </c>
      <c r="C6" s="7" t="str">
        <f>Body!K6</f>
        <v>We have accepted an offer through our Direct Offers Channel in your market. The Buyer will draft these contracts and send for signatures.
Commission Instructions:
ORID- X1-ORz0c2l7yuynwa_e8pgx
Contract Information:
Property Address- 4479 Persian Ct, Snellville, GA 30039
Purchase Price- Place-Holder
Market- Atlanta
Entity Name- IH6 Property Georgia, L.P
Due Diligence Period- 10 calendar days from effective date
Close of Escrow- 2021-12-01
Title Company- Lueder, Larking &amp; Hunter
Escrow Agent- HomePro Title
 Escrow Agent Email-processing@homeprotitle.com
Signing Information:
The name of authorized signer for the buyer is- Chris Cox Atlanta
Send buyer contract to- ihatlteam@enterarealty.com
The name of authorized signer for the seller is- David Tramontana
Send seller contract to- davidtr@zillowgroup.com
Routing Information:
Buyer contract routed as a complete PDF to- ihatlteam@enterarealty.com
Buyer contract routed as a complete PDF to- 
Buyer contract routed as a complete PDF to- lthomas@enterarealty.com
Seller contract routed as a complete PDF to- davidtr@zillowgroup.com
Additional Information:
Repair and extension requests should be sent to- forsale@zillowgroup.com
Lockbox Code- 6195</v>
      </c>
      <c r="D6" s="7" t="str">
        <f>CC!B6</f>
        <v xml:space="preserve">TMXDirectChannel@zillowgroup.com; forsale@zillowgroup.com; AtlantaZOListings@zillowgroup.com; lthomas@enterarealty.com; </v>
      </c>
      <c r="E6" s="7" t="str">
        <f>VLOOKUP(H6,'Send Contract'!B:G,6,0)</f>
        <v>Invitation</v>
      </c>
      <c r="H6" s="12" t="str">
        <f>'Send Contract'!B6</f>
        <v>X1-ORz0c2l7yuynwa_e8pgx</v>
      </c>
      <c r="I6" s="15" t="str">
        <f>VLOOKUP(H6,'Send Contract'!$B$1:$G$215,6,0)</f>
        <v>Invitation</v>
      </c>
      <c r="J6" s="15" t="str">
        <f>LEFT(INDEX('Send Contract'!A:A,MATCH(H6,'Send Contract'!B:B,0)),FIND(",",INDEX('Send Contract'!A:A,MATCH(H6,'Send Contract'!B:B,0)))-1)</f>
        <v>4479 Persian Ct</v>
      </c>
      <c r="K6" s="12" t="str">
        <f>INDEX('Send Contract'!A:A,MATCH(H6,'Send Contract'!B:B,0))</f>
        <v>4479 Persian Ct, Snellville, GA 30039</v>
      </c>
      <c r="L6" s="12" t="str">
        <f>INDEX('Send Contract'!C:C,MATCH(H6,'Send Contract'!B:B,0))</f>
        <v>Atlanta</v>
      </c>
      <c r="M6" s="12" t="str">
        <f t="array" ref="M6">IFERROR(INDEX(Contacts!D:D,MATCH(1,(L6=Contacts!B:B)*(I6=Contacts!A:A),0)),"")</f>
        <v>IH6 Property Georgia, L.P</v>
      </c>
      <c r="N6" s="13" t="str" cm="1">
        <f t="array" ref="N6">INDEX(Contacts!J:J,MATCH(1,(L6=Contacts!B:B)*(I6=Contacts!A:A),0))</f>
        <v>10 calendar days from effective date</v>
      </c>
      <c r="O6" s="14" cm="1">
        <f t="array" ref="O6">IFERROR(INDEX('Send Contract'!J:J,MATCH(1,(L6='Send Contract'!C:C)*(I6='Send Contract'!G:G),0)),"")</f>
        <v>44531</v>
      </c>
      <c r="P6" s="12" t="str" cm="1">
        <f t="array" ref="P6">IFERROR(INDEX(Contacts!G:G,MATCH(1,(Basic!$I6=Contacts!$A:$A)*(Basic!$L6=Contacts!$B:$B),0)),"")</f>
        <v>Lueder, Larking &amp; Hunter</v>
      </c>
      <c r="Q6" s="12" t="str" cm="1">
        <f t="array" ref="Q6">IFERROR(INDEX(Contacts!H:H,MATCH(1,(Basic!$I6=Contacts!$A:$A)*(Basic!$L6=Contacts!$B:$B),0)),"")</f>
        <v>HomePro Title</v>
      </c>
      <c r="R6" s="12" t="str" cm="1">
        <f t="array" ref="R6">IFERROR(INDEX(Contacts!I:I,MATCH(1,(Basic!$I6=Contacts!$A:$A)*(Basic!$L6=Contacts!$B:$B),0)),"")</f>
        <v>processing@homeprotitle.com</v>
      </c>
      <c r="S6" s="12" t="str" cm="1">
        <f t="array" ref="S6">IFERROR(INDEX(Contacts!E:E,MATCH(1,($L6=Contacts!$B:$B)*($I6=Contacts!$A:$A),0)),"")</f>
        <v>Chris Cox Atlanta</v>
      </c>
      <c r="T6" s="12" t="str" cm="1">
        <f t="array" ref="T6">IFERROR(INDEX(Contacts!F:F,MATCH(1,($L6=Contacts!$B:$B)*($I6=Contacts!$A:$A),0)),"")</f>
        <v>ihatlteam@enterarealty.com</v>
      </c>
      <c r="U6" s="12" t="str" cm="1">
        <f t="array" ref="U6">IFERROR(INDEX(Contacts!U:U,MATCH(1,($L6=Contacts!$B:$B)*($I6=Contacts!$A:$A),0)),"")</f>
        <v>David Tramontana</v>
      </c>
      <c r="V6" s="12" t="str" cm="1">
        <f t="array" ref="V6">IFERROR(INDEX(Contacts!V:V,MATCH(1,($L6=Contacts!$B:$B)*($I6=Contacts!$A:$A),0)),"")</f>
        <v>davidtr@zillowgroup.com</v>
      </c>
      <c r="W6" s="12" t="str" cm="1">
        <f t="array" ref="W6">IFERROR(INDEX(Contacts!F:F,MATCH(1,($L6=Contacts!$B:$B)*($I6=Contacts!$A:$A),0)),"")</f>
        <v>ihatlteam@enterarealty.com</v>
      </c>
      <c r="X6" s="12" t="str" cm="1">
        <f t="array" ref="X6">IFERROR(IF(INDEX(Contacts!L:L,MATCH(1,(L6=Contacts!B:B)*(I6=Contacts!A:A),0))=0,"",INDEX(Contacts!L:L,MATCH(1,(L6=Contacts!B:B)*(I6=Contacts!A:A),0))),"")</f>
        <v/>
      </c>
      <c r="Y6" s="12" t="str" cm="1">
        <f t="array" ref="Y6">IFERROR(IF(INDEX(Contacts!S:S,MATCH(1,($L6=Contacts!$B:$B)*(I6=Contacts!$A:$A),0))=0,"",INDEX(Contacts!S:S,MATCH(1,($L6=Contacts!$B:$B)*(I6=Contacts!$A:$A),0))),"")</f>
        <v>lthomas@enterarealty.com</v>
      </c>
      <c r="Z6" s="12" t="str" cm="1">
        <f t="array" ref="Z6">IFERROR(INDEX(Contacts!V:V,MATCH(1,(L6=Contacts!B:B)*(I6=Contacts!A:A),0)),"")</f>
        <v>davidtr@zillowgroup.com</v>
      </c>
      <c r="AA6" s="12">
        <f>IFERROR(VLOOKUP(H6,LB!A:S,19,0),1234)</f>
        <v>6195</v>
      </c>
      <c r="AB6" s="7">
        <f>IFERROR(VLOOKUP(H6,LB!A:G,7,0),0)</f>
        <v>309563</v>
      </c>
    </row>
    <row r="7" spans="1:28" x14ac:dyDescent="0.4">
      <c r="N7" s="9"/>
      <c r="O7" s="10"/>
    </row>
    <row r="8" spans="1:28" x14ac:dyDescent="0.4">
      <c r="N8" s="9"/>
      <c r="O8" s="10"/>
    </row>
    <row r="9" spans="1:28" x14ac:dyDescent="0.4">
      <c r="N9" s="9"/>
      <c r="O9" s="10"/>
    </row>
    <row r="10" spans="1:28" x14ac:dyDescent="0.4">
      <c r="N10" s="9"/>
      <c r="O10" s="10"/>
    </row>
    <row r="11" spans="1:28" x14ac:dyDescent="0.4">
      <c r="N11" s="9"/>
      <c r="O11" s="10"/>
    </row>
    <row r="12" spans="1:28" x14ac:dyDescent="0.4">
      <c r="N12" s="9"/>
      <c r="O12" s="10"/>
    </row>
    <row r="13" spans="1:28" x14ac:dyDescent="0.4">
      <c r="N13" s="9"/>
      <c r="O13" s="10"/>
    </row>
    <row r="14" spans="1:28" x14ac:dyDescent="0.4">
      <c r="N14" s="9"/>
      <c r="O14" s="10"/>
    </row>
    <row r="15" spans="1:28" x14ac:dyDescent="0.4">
      <c r="N15" s="9"/>
      <c r="O15" s="10"/>
    </row>
    <row r="16" spans="1:28" x14ac:dyDescent="0.4">
      <c r="N16" s="9"/>
      <c r="O16" s="10"/>
    </row>
    <row r="17" spans="14:15" x14ac:dyDescent="0.4">
      <c r="N17" s="9"/>
      <c r="O17" s="10"/>
    </row>
    <row r="18" spans="14:15" x14ac:dyDescent="0.4">
      <c r="N18" s="9"/>
      <c r="O18" s="10"/>
    </row>
    <row r="19" spans="14:15" x14ac:dyDescent="0.4">
      <c r="N19" s="9"/>
      <c r="O19" s="10"/>
    </row>
    <row r="20" spans="14:15" x14ac:dyDescent="0.4">
      <c r="N20" s="9"/>
      <c r="O20" s="10"/>
    </row>
    <row r="21" spans="14:15" x14ac:dyDescent="0.4">
      <c r="N21" s="9"/>
      <c r="O21" s="10"/>
    </row>
    <row r="22" spans="14:15" x14ac:dyDescent="0.4">
      <c r="N22" s="9"/>
      <c r="O22" s="10"/>
    </row>
    <row r="23" spans="14:15" x14ac:dyDescent="0.4">
      <c r="N23" s="9"/>
      <c r="O23" s="10"/>
    </row>
    <row r="24" spans="14:15" x14ac:dyDescent="0.4">
      <c r="N24" s="9"/>
      <c r="O24" s="10"/>
    </row>
    <row r="25" spans="14:15" x14ac:dyDescent="0.4">
      <c r="N25" s="9"/>
      <c r="O25" s="10"/>
    </row>
    <row r="26" spans="14:15" x14ac:dyDescent="0.4">
      <c r="N26" s="9"/>
      <c r="O26" s="10"/>
    </row>
    <row r="27" spans="14:15" x14ac:dyDescent="0.4">
      <c r="N27" s="9"/>
      <c r="O27" s="10"/>
    </row>
    <row r="28" spans="14:15" x14ac:dyDescent="0.4">
      <c r="N28" s="9"/>
      <c r="O28" s="10"/>
    </row>
    <row r="29" spans="14:15" x14ac:dyDescent="0.4">
      <c r="N29" s="9"/>
      <c r="O29" s="10"/>
    </row>
    <row r="30" spans="14:15" x14ac:dyDescent="0.4">
      <c r="N30" s="9"/>
      <c r="O30" s="10"/>
    </row>
    <row r="31" spans="14:15" x14ac:dyDescent="0.4">
      <c r="N31" s="9"/>
      <c r="O31" s="10"/>
    </row>
    <row r="32" spans="14:15" x14ac:dyDescent="0.4">
      <c r="N32" s="9"/>
      <c r="O32" s="10"/>
    </row>
    <row r="33" spans="14:15" x14ac:dyDescent="0.4">
      <c r="N33" s="9"/>
      <c r="O33" s="10"/>
    </row>
    <row r="34" spans="14:15" x14ac:dyDescent="0.4">
      <c r="N34" s="9"/>
      <c r="O34" s="10"/>
    </row>
    <row r="35" spans="14:15" x14ac:dyDescent="0.4">
      <c r="N35" s="9"/>
      <c r="O35" s="10"/>
    </row>
    <row r="36" spans="14:15" x14ac:dyDescent="0.4">
      <c r="N36" s="9"/>
      <c r="O36" s="10"/>
    </row>
    <row r="37" spans="14:15" x14ac:dyDescent="0.4">
      <c r="N37" s="9"/>
      <c r="O37" s="10"/>
    </row>
    <row r="38" spans="14:15" x14ac:dyDescent="0.4">
      <c r="N38" s="9"/>
      <c r="O38" s="10"/>
    </row>
    <row r="39" spans="14:15" x14ac:dyDescent="0.4">
      <c r="N39" s="9"/>
      <c r="O39" s="10"/>
    </row>
    <row r="40" spans="14:15" x14ac:dyDescent="0.4">
      <c r="N40" s="9"/>
      <c r="O40" s="10"/>
    </row>
    <row r="41" spans="14:15" x14ac:dyDescent="0.4">
      <c r="N41" s="9"/>
      <c r="O41" s="10"/>
    </row>
    <row r="42" spans="14:15" x14ac:dyDescent="0.4">
      <c r="N42" s="9"/>
      <c r="O42" s="10"/>
    </row>
    <row r="43" spans="14:15" x14ac:dyDescent="0.4">
      <c r="N43" s="9"/>
      <c r="O43" s="10"/>
    </row>
    <row r="44" spans="14:15" x14ac:dyDescent="0.4">
      <c r="N44" s="9"/>
      <c r="O44" s="10"/>
    </row>
    <row r="45" spans="14:15" x14ac:dyDescent="0.4">
      <c r="N45" s="9"/>
      <c r="O45" s="10"/>
    </row>
    <row r="46" spans="14:15" x14ac:dyDescent="0.4">
      <c r="N46" s="9"/>
      <c r="O46" s="10"/>
    </row>
    <row r="47" spans="14:15" x14ac:dyDescent="0.4">
      <c r="N47" s="9"/>
      <c r="O47" s="10"/>
    </row>
    <row r="48" spans="14:15" x14ac:dyDescent="0.4">
      <c r="N48" s="9"/>
      <c r="O48" s="10"/>
    </row>
    <row r="49" spans="14:15" x14ac:dyDescent="0.4">
      <c r="N49" s="9"/>
      <c r="O49" s="10"/>
    </row>
    <row r="50" spans="14:15" x14ac:dyDescent="0.4">
      <c r="N50" s="9"/>
      <c r="O5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EEB5-40A3-442F-A67D-FBFE74B0EF0C}">
  <dimension ref="A1:AB215"/>
  <sheetViews>
    <sheetView workbookViewId="0">
      <selection activeCell="G5" sqref="G5"/>
    </sheetView>
  </sheetViews>
  <sheetFormatPr defaultRowHeight="14.6" x14ac:dyDescent="0.4"/>
  <cols>
    <col min="1" max="1" width="25.765625" bestFit="1" customWidth="1"/>
    <col min="2" max="2" width="44.69140625" bestFit="1" customWidth="1"/>
    <col min="3" max="3" width="10.84375" bestFit="1" customWidth="1"/>
    <col min="4" max="4" width="12.15234375" bestFit="1" customWidth="1"/>
    <col min="5" max="5" width="13.61328125" bestFit="1" customWidth="1"/>
    <col min="6" max="6" width="14.15234375" bestFit="1" customWidth="1"/>
    <col min="7" max="7" width="18.3046875" bestFit="1" customWidth="1"/>
    <col min="8" max="8" width="23.53515625" bestFit="1" customWidth="1"/>
    <col min="9" max="9" width="16.61328125" bestFit="1" customWidth="1"/>
    <col min="10" max="10" width="23.53515625" bestFit="1" customWidth="1"/>
    <col min="11" max="11" width="15.3828125" bestFit="1" customWidth="1"/>
    <col min="12" max="12" width="12.69140625" bestFit="1" customWidth="1"/>
    <col min="13" max="13" width="5.69140625" bestFit="1" customWidth="1"/>
    <col min="14" max="14" width="8.61328125" bestFit="1" customWidth="1"/>
    <col min="15" max="15" width="15.3046875" bestFit="1" customWidth="1"/>
    <col min="16" max="16" width="20.4609375" bestFit="1" customWidth="1"/>
    <col min="17" max="17" width="28.15234375" bestFit="1" customWidth="1"/>
    <col min="18" max="18" width="12.23046875" bestFit="1" customWidth="1"/>
    <col min="19" max="19" width="15.23046875" bestFit="1" customWidth="1"/>
    <col min="20" max="20" width="11.53515625" bestFit="1" customWidth="1"/>
    <col min="21" max="21" width="9.3828125" bestFit="1" customWidth="1"/>
    <col min="22" max="22" width="12.23046875" bestFit="1" customWidth="1"/>
    <col min="23" max="23" width="23.3828125" bestFit="1" customWidth="1"/>
    <col min="24" max="24" width="26.53515625" bestFit="1" customWidth="1"/>
    <col min="25" max="25" width="20.765625" bestFit="1" customWidth="1"/>
    <col min="26" max="26" width="13.53515625" bestFit="1" customWidth="1"/>
    <col min="27" max="27" width="24.84375" bestFit="1" customWidth="1"/>
    <col min="28" max="28" width="12.69140625" bestFit="1" customWidth="1"/>
  </cols>
  <sheetData>
    <row r="1" spans="1:28" x14ac:dyDescent="0.4">
      <c r="A1" t="s">
        <v>599</v>
      </c>
      <c r="B1" t="s">
        <v>17</v>
      </c>
      <c r="C1" t="s">
        <v>13</v>
      </c>
      <c r="D1" t="s">
        <v>598</v>
      </c>
      <c r="E1" t="s">
        <v>597</v>
      </c>
      <c r="F1" t="s">
        <v>596</v>
      </c>
      <c r="G1" t="s">
        <v>595</v>
      </c>
      <c r="H1" t="s">
        <v>594</v>
      </c>
      <c r="I1" t="s">
        <v>593</v>
      </c>
      <c r="J1" t="s">
        <v>592</v>
      </c>
      <c r="K1" t="s">
        <v>591</v>
      </c>
      <c r="L1" t="s">
        <v>590</v>
      </c>
      <c r="M1" t="s">
        <v>589</v>
      </c>
      <c r="N1" t="s">
        <v>588</v>
      </c>
      <c r="O1" t="s">
        <v>587</v>
      </c>
      <c r="P1" t="s">
        <v>586</v>
      </c>
      <c r="Q1" t="s">
        <v>585</v>
      </c>
      <c r="R1" t="s">
        <v>584</v>
      </c>
      <c r="S1" t="s">
        <v>583</v>
      </c>
      <c r="T1" t="s">
        <v>582</v>
      </c>
      <c r="U1" t="s">
        <v>581</v>
      </c>
      <c r="V1" t="s">
        <v>580</v>
      </c>
      <c r="W1" t="s">
        <v>579</v>
      </c>
      <c r="X1" t="s">
        <v>578</v>
      </c>
      <c r="Y1" t="s">
        <v>577</v>
      </c>
      <c r="Z1" t="s">
        <v>576</v>
      </c>
      <c r="AA1" t="s">
        <v>575</v>
      </c>
      <c r="AB1" t="s">
        <v>574</v>
      </c>
    </row>
    <row r="2" spans="1:28" x14ac:dyDescent="0.4">
      <c r="A2" t="s">
        <v>600</v>
      </c>
      <c r="B2" t="s">
        <v>601</v>
      </c>
      <c r="C2" t="s">
        <v>129</v>
      </c>
      <c r="D2" t="s">
        <v>569</v>
      </c>
      <c r="E2" s="2">
        <v>44473</v>
      </c>
      <c r="F2" s="2">
        <v>44473</v>
      </c>
      <c r="G2" t="s">
        <v>386</v>
      </c>
      <c r="H2" s="2"/>
      <c r="J2" s="2">
        <v>44494</v>
      </c>
      <c r="L2" t="s">
        <v>568</v>
      </c>
      <c r="N2" t="s">
        <v>567</v>
      </c>
      <c r="R2" s="2">
        <v>44509</v>
      </c>
      <c r="W2" s="2"/>
      <c r="X2" s="2"/>
      <c r="AA2" t="s">
        <v>602</v>
      </c>
    </row>
    <row r="3" spans="1:28" x14ac:dyDescent="0.4">
      <c r="A3" t="s">
        <v>603</v>
      </c>
      <c r="B3" t="s">
        <v>604</v>
      </c>
      <c r="C3" t="s">
        <v>114</v>
      </c>
      <c r="D3" t="s">
        <v>569</v>
      </c>
      <c r="E3" s="2">
        <v>44510</v>
      </c>
      <c r="F3" s="2">
        <v>44510</v>
      </c>
      <c r="G3" t="s">
        <v>476</v>
      </c>
      <c r="H3" s="2">
        <v>44503</v>
      </c>
      <c r="J3" s="2">
        <v>44531</v>
      </c>
      <c r="L3" t="s">
        <v>568</v>
      </c>
      <c r="N3" t="s">
        <v>567</v>
      </c>
      <c r="R3" s="2">
        <v>44509</v>
      </c>
      <c r="W3" s="2"/>
      <c r="X3" s="2"/>
      <c r="AA3" t="s">
        <v>605</v>
      </c>
    </row>
    <row r="4" spans="1:28" x14ac:dyDescent="0.4">
      <c r="A4" t="s">
        <v>606</v>
      </c>
      <c r="B4" t="s">
        <v>607</v>
      </c>
      <c r="C4" t="s">
        <v>67</v>
      </c>
      <c r="D4" t="s">
        <v>569</v>
      </c>
      <c r="E4" s="2">
        <v>44510</v>
      </c>
      <c r="F4" s="2">
        <v>44510</v>
      </c>
      <c r="G4" t="s">
        <v>238</v>
      </c>
      <c r="H4" s="2">
        <v>44419</v>
      </c>
      <c r="J4" s="2">
        <v>44531</v>
      </c>
      <c r="L4" t="s">
        <v>568</v>
      </c>
      <c r="N4" t="s">
        <v>567</v>
      </c>
      <c r="R4" s="2">
        <v>44509</v>
      </c>
      <c r="W4" s="2"/>
      <c r="X4" s="2"/>
      <c r="AA4" t="s">
        <v>608</v>
      </c>
    </row>
    <row r="5" spans="1:28" x14ac:dyDescent="0.4">
      <c r="A5" t="s">
        <v>609</v>
      </c>
      <c r="B5" t="s">
        <v>610</v>
      </c>
      <c r="C5" t="s">
        <v>67</v>
      </c>
      <c r="D5" t="s">
        <v>569</v>
      </c>
      <c r="E5" s="2">
        <v>44509</v>
      </c>
      <c r="F5" s="2">
        <v>44512</v>
      </c>
      <c r="G5" t="s">
        <v>84</v>
      </c>
      <c r="H5" s="2">
        <v>44487</v>
      </c>
      <c r="J5" s="2">
        <v>44533</v>
      </c>
      <c r="L5" t="s">
        <v>568</v>
      </c>
      <c r="N5" t="s">
        <v>567</v>
      </c>
      <c r="R5" s="2">
        <v>44509</v>
      </c>
      <c r="W5" s="2"/>
      <c r="X5" s="2"/>
      <c r="AA5" t="s">
        <v>611</v>
      </c>
    </row>
    <row r="6" spans="1:28" x14ac:dyDescent="0.4">
      <c r="A6" t="s">
        <v>612</v>
      </c>
      <c r="B6" t="s">
        <v>613</v>
      </c>
      <c r="C6" t="s">
        <v>67</v>
      </c>
      <c r="D6" t="s">
        <v>569</v>
      </c>
      <c r="E6" s="2">
        <v>44510</v>
      </c>
      <c r="F6" s="2">
        <v>44510</v>
      </c>
      <c r="G6" t="s">
        <v>386</v>
      </c>
      <c r="H6" s="2">
        <v>44459</v>
      </c>
      <c r="J6" s="2">
        <v>44531</v>
      </c>
      <c r="L6" t="s">
        <v>568</v>
      </c>
      <c r="N6" t="s">
        <v>567</v>
      </c>
      <c r="R6" s="2">
        <v>44509</v>
      </c>
      <c r="W6" s="2"/>
      <c r="X6" s="2"/>
      <c r="AA6" t="s">
        <v>614</v>
      </c>
    </row>
    <row r="7" spans="1:28" x14ac:dyDescent="0.4">
      <c r="A7" t="s">
        <v>615</v>
      </c>
      <c r="B7" t="s">
        <v>616</v>
      </c>
      <c r="C7" t="s">
        <v>67</v>
      </c>
      <c r="D7" t="s">
        <v>569</v>
      </c>
      <c r="E7" s="2">
        <v>44505</v>
      </c>
      <c r="F7" s="2">
        <v>44508</v>
      </c>
      <c r="G7" t="s">
        <v>386</v>
      </c>
      <c r="H7" s="2">
        <v>44385</v>
      </c>
      <c r="J7" s="2">
        <v>44529</v>
      </c>
      <c r="L7" t="s">
        <v>568</v>
      </c>
      <c r="N7" t="s">
        <v>567</v>
      </c>
      <c r="R7" s="2">
        <v>44509</v>
      </c>
      <c r="W7" s="2"/>
      <c r="X7" s="2"/>
      <c r="AA7" t="s">
        <v>617</v>
      </c>
    </row>
    <row r="8" spans="1:28" x14ac:dyDescent="0.4">
      <c r="A8" t="s">
        <v>618</v>
      </c>
      <c r="B8" t="s">
        <v>619</v>
      </c>
      <c r="C8" t="s">
        <v>67</v>
      </c>
      <c r="D8" t="s">
        <v>569</v>
      </c>
      <c r="E8" s="2">
        <v>44505</v>
      </c>
      <c r="F8" s="2">
        <v>44505</v>
      </c>
      <c r="G8" t="s">
        <v>386</v>
      </c>
      <c r="H8" s="2">
        <v>44319</v>
      </c>
      <c r="J8" s="2">
        <v>44526</v>
      </c>
      <c r="L8" t="s">
        <v>568</v>
      </c>
      <c r="N8" t="s">
        <v>567</v>
      </c>
      <c r="R8" s="2">
        <v>44509</v>
      </c>
      <c r="W8" s="2"/>
      <c r="X8" s="2"/>
      <c r="AA8" t="s">
        <v>620</v>
      </c>
    </row>
    <row r="9" spans="1:28" x14ac:dyDescent="0.4">
      <c r="A9" t="s">
        <v>621</v>
      </c>
      <c r="B9" t="s">
        <v>622</v>
      </c>
      <c r="C9" t="s">
        <v>67</v>
      </c>
      <c r="D9" t="s">
        <v>569</v>
      </c>
      <c r="E9" s="2">
        <v>44489</v>
      </c>
      <c r="F9" s="2">
        <v>44489</v>
      </c>
      <c r="G9" t="s">
        <v>386</v>
      </c>
      <c r="H9" s="2">
        <v>44417</v>
      </c>
      <c r="J9" s="2">
        <v>44510</v>
      </c>
      <c r="L9" t="s">
        <v>568</v>
      </c>
      <c r="N9" t="s">
        <v>567</v>
      </c>
      <c r="R9" s="2">
        <v>44509</v>
      </c>
      <c r="W9" s="2"/>
      <c r="X9" s="2"/>
      <c r="AA9" t="s">
        <v>623</v>
      </c>
    </row>
    <row r="10" spans="1:28" x14ac:dyDescent="0.4">
      <c r="A10" t="s">
        <v>624</v>
      </c>
      <c r="B10" t="s">
        <v>625</v>
      </c>
      <c r="C10" t="s">
        <v>67</v>
      </c>
      <c r="D10" t="s">
        <v>569</v>
      </c>
      <c r="E10" s="2">
        <v>44482</v>
      </c>
      <c r="F10" s="2">
        <v>44482</v>
      </c>
      <c r="G10" t="s">
        <v>386</v>
      </c>
      <c r="H10" s="2">
        <v>44501</v>
      </c>
      <c r="J10" s="2">
        <v>44503</v>
      </c>
      <c r="L10" t="s">
        <v>568</v>
      </c>
      <c r="N10" t="s">
        <v>567</v>
      </c>
      <c r="R10" s="2">
        <v>44509</v>
      </c>
      <c r="W10" s="2"/>
      <c r="X10" s="2"/>
      <c r="AA10" t="s">
        <v>626</v>
      </c>
    </row>
    <row r="11" spans="1:28" x14ac:dyDescent="0.4">
      <c r="A11" t="s">
        <v>627</v>
      </c>
      <c r="B11" t="s">
        <v>628</v>
      </c>
      <c r="C11" t="s">
        <v>67</v>
      </c>
      <c r="D11" t="s">
        <v>569</v>
      </c>
      <c r="E11" s="2">
        <v>44484</v>
      </c>
      <c r="F11" s="2">
        <v>44484</v>
      </c>
      <c r="G11" t="s">
        <v>386</v>
      </c>
      <c r="H11" s="2">
        <v>44006</v>
      </c>
      <c r="J11" s="2">
        <v>44505</v>
      </c>
      <c r="L11" t="s">
        <v>568</v>
      </c>
      <c r="N11" t="s">
        <v>567</v>
      </c>
      <c r="R11" s="2">
        <v>44509</v>
      </c>
      <c r="W11" s="2"/>
      <c r="X11" s="2"/>
      <c r="AA11" t="s">
        <v>629</v>
      </c>
    </row>
    <row r="12" spans="1:28" x14ac:dyDescent="0.4">
      <c r="A12" t="s">
        <v>630</v>
      </c>
      <c r="B12" t="s">
        <v>631</v>
      </c>
      <c r="C12" t="s">
        <v>67</v>
      </c>
      <c r="D12" t="s">
        <v>569</v>
      </c>
      <c r="E12" s="2">
        <v>44482</v>
      </c>
      <c r="F12" s="2">
        <v>44485</v>
      </c>
      <c r="G12" t="s">
        <v>386</v>
      </c>
      <c r="H12" s="2">
        <v>44495</v>
      </c>
      <c r="J12" s="2">
        <v>44506</v>
      </c>
      <c r="L12" t="s">
        <v>568</v>
      </c>
      <c r="N12" t="s">
        <v>567</v>
      </c>
      <c r="R12" s="2">
        <v>44509</v>
      </c>
      <c r="W12" s="2"/>
      <c r="X12" s="2"/>
      <c r="AA12" t="s">
        <v>632</v>
      </c>
    </row>
    <row r="13" spans="1:28" x14ac:dyDescent="0.4">
      <c r="A13" t="s">
        <v>633</v>
      </c>
      <c r="B13" t="s">
        <v>634</v>
      </c>
      <c r="C13" t="s">
        <v>67</v>
      </c>
      <c r="D13" t="s">
        <v>569</v>
      </c>
      <c r="E13" s="2">
        <v>44475</v>
      </c>
      <c r="F13" s="2">
        <v>44475</v>
      </c>
      <c r="G13" t="s">
        <v>386</v>
      </c>
      <c r="H13" s="2">
        <v>44309</v>
      </c>
      <c r="J13" s="2">
        <v>44496</v>
      </c>
      <c r="L13" t="s">
        <v>568</v>
      </c>
      <c r="N13" t="s">
        <v>567</v>
      </c>
      <c r="R13" s="2">
        <v>44509</v>
      </c>
      <c r="W13" s="2"/>
      <c r="X13" s="2"/>
      <c r="AA13" t="s">
        <v>635</v>
      </c>
    </row>
    <row r="14" spans="1:28" x14ac:dyDescent="0.4">
      <c r="A14" t="s">
        <v>636</v>
      </c>
      <c r="B14" t="s">
        <v>637</v>
      </c>
      <c r="C14" t="s">
        <v>67</v>
      </c>
      <c r="D14" t="s">
        <v>569</v>
      </c>
      <c r="E14" s="2">
        <v>44484</v>
      </c>
      <c r="F14" s="2">
        <v>44487</v>
      </c>
      <c r="G14" t="s">
        <v>386</v>
      </c>
      <c r="H14" s="2">
        <v>44517</v>
      </c>
      <c r="J14" s="2">
        <v>44508</v>
      </c>
      <c r="L14" t="s">
        <v>568</v>
      </c>
      <c r="N14" t="s">
        <v>567</v>
      </c>
      <c r="R14" s="2">
        <v>44509</v>
      </c>
      <c r="W14" s="2"/>
      <c r="X14" s="2"/>
      <c r="AA14" t="s">
        <v>638</v>
      </c>
    </row>
    <row r="15" spans="1:28" x14ac:dyDescent="0.4">
      <c r="A15" t="s">
        <v>639</v>
      </c>
      <c r="B15" t="s">
        <v>640</v>
      </c>
      <c r="C15" t="s">
        <v>119</v>
      </c>
      <c r="D15" t="s">
        <v>569</v>
      </c>
      <c r="E15" s="2">
        <v>44510</v>
      </c>
      <c r="F15" s="2">
        <v>44510</v>
      </c>
      <c r="G15" t="s">
        <v>386</v>
      </c>
      <c r="H15" s="2">
        <v>44133</v>
      </c>
      <c r="J15" s="2">
        <v>44531</v>
      </c>
      <c r="L15" t="s">
        <v>568</v>
      </c>
      <c r="N15" t="s">
        <v>567</v>
      </c>
      <c r="R15" s="2">
        <v>44509</v>
      </c>
      <c r="W15" s="2"/>
      <c r="X15" s="2"/>
      <c r="AA15" t="s">
        <v>641</v>
      </c>
    </row>
    <row r="16" spans="1:28" x14ac:dyDescent="0.4">
      <c r="A16" t="s">
        <v>642</v>
      </c>
      <c r="B16" t="s">
        <v>643</v>
      </c>
      <c r="C16" t="s">
        <v>117</v>
      </c>
      <c r="D16" t="s">
        <v>569</v>
      </c>
      <c r="E16" s="2">
        <v>44505</v>
      </c>
      <c r="F16" s="2">
        <v>44505</v>
      </c>
      <c r="G16" t="s">
        <v>386</v>
      </c>
      <c r="H16" s="2">
        <v>44083</v>
      </c>
      <c r="J16" s="2">
        <v>44526</v>
      </c>
      <c r="L16" t="s">
        <v>568</v>
      </c>
      <c r="N16" t="s">
        <v>567</v>
      </c>
      <c r="R16" s="2">
        <v>44509</v>
      </c>
      <c r="W16" s="2"/>
      <c r="X16" s="2"/>
      <c r="AA16" t="s">
        <v>644</v>
      </c>
    </row>
    <row r="17" spans="1:27" x14ac:dyDescent="0.4">
      <c r="A17" t="s">
        <v>645</v>
      </c>
      <c r="B17" t="s">
        <v>646</v>
      </c>
      <c r="C17" t="s">
        <v>117</v>
      </c>
      <c r="D17" t="s">
        <v>569</v>
      </c>
      <c r="E17" s="2">
        <v>44497</v>
      </c>
      <c r="F17" s="2">
        <v>44497</v>
      </c>
      <c r="G17" t="s">
        <v>386</v>
      </c>
      <c r="H17" s="2">
        <v>44454</v>
      </c>
      <c r="J17" s="2">
        <v>44518</v>
      </c>
      <c r="L17" t="s">
        <v>568</v>
      </c>
      <c r="N17" t="s">
        <v>567</v>
      </c>
      <c r="R17" s="2">
        <v>44509</v>
      </c>
      <c r="W17" s="2"/>
      <c r="X17" s="2"/>
      <c r="AA17" t="s">
        <v>647</v>
      </c>
    </row>
    <row r="18" spans="1:27" x14ac:dyDescent="0.4">
      <c r="A18" t="s">
        <v>648</v>
      </c>
      <c r="B18" t="s">
        <v>649</v>
      </c>
      <c r="C18" t="s">
        <v>117</v>
      </c>
      <c r="D18" t="s">
        <v>569</v>
      </c>
      <c r="E18" s="2">
        <v>44481</v>
      </c>
      <c r="F18" s="2">
        <v>44481</v>
      </c>
      <c r="G18" t="s">
        <v>386</v>
      </c>
      <c r="H18" s="2">
        <v>44362</v>
      </c>
      <c r="J18" s="2">
        <v>44502</v>
      </c>
      <c r="L18" t="s">
        <v>568</v>
      </c>
      <c r="N18" t="s">
        <v>567</v>
      </c>
      <c r="R18" s="2">
        <v>44509</v>
      </c>
      <c r="W18" s="2"/>
      <c r="X18" s="2"/>
      <c r="AA18" t="s">
        <v>650</v>
      </c>
    </row>
    <row r="19" spans="1:27" x14ac:dyDescent="0.4">
      <c r="A19" t="s">
        <v>651</v>
      </c>
      <c r="B19" t="s">
        <v>652</v>
      </c>
      <c r="C19" t="s">
        <v>117</v>
      </c>
      <c r="D19" t="s">
        <v>569</v>
      </c>
      <c r="E19" s="2">
        <v>44469</v>
      </c>
      <c r="F19" s="2">
        <v>44469</v>
      </c>
      <c r="G19" t="s">
        <v>386</v>
      </c>
      <c r="H19" s="2">
        <v>44390</v>
      </c>
      <c r="J19" s="2">
        <v>44490</v>
      </c>
      <c r="L19" t="s">
        <v>568</v>
      </c>
      <c r="N19" t="s">
        <v>567</v>
      </c>
      <c r="R19" s="2">
        <v>44509</v>
      </c>
      <c r="W19" s="2"/>
      <c r="X19" s="2"/>
      <c r="AA19" t="s">
        <v>653</v>
      </c>
    </row>
    <row r="20" spans="1:27" x14ac:dyDescent="0.4">
      <c r="A20" t="s">
        <v>654</v>
      </c>
      <c r="B20" t="s">
        <v>655</v>
      </c>
      <c r="C20" t="s">
        <v>108</v>
      </c>
      <c r="D20" t="s">
        <v>569</v>
      </c>
      <c r="E20" s="2">
        <v>44509</v>
      </c>
      <c r="F20" s="2">
        <v>44512</v>
      </c>
      <c r="G20" t="s">
        <v>386</v>
      </c>
      <c r="H20" s="2">
        <v>44459</v>
      </c>
      <c r="J20" s="2">
        <v>44533</v>
      </c>
      <c r="L20" t="s">
        <v>568</v>
      </c>
      <c r="N20" t="s">
        <v>567</v>
      </c>
      <c r="R20" s="2">
        <v>44509</v>
      </c>
      <c r="W20" s="2"/>
      <c r="X20" s="2"/>
      <c r="AA20" t="s">
        <v>656</v>
      </c>
    </row>
    <row r="21" spans="1:27" x14ac:dyDescent="0.4">
      <c r="A21" t="s">
        <v>657</v>
      </c>
      <c r="B21" t="s">
        <v>658</v>
      </c>
      <c r="C21" t="s">
        <v>108</v>
      </c>
      <c r="D21" t="s">
        <v>569</v>
      </c>
      <c r="E21" s="2">
        <v>44502</v>
      </c>
      <c r="F21" s="2">
        <v>44502</v>
      </c>
      <c r="G21" t="s">
        <v>386</v>
      </c>
      <c r="H21" s="2"/>
      <c r="J21" s="2">
        <v>44523</v>
      </c>
      <c r="L21" t="s">
        <v>568</v>
      </c>
      <c r="N21" t="s">
        <v>567</v>
      </c>
      <c r="R21" s="2">
        <v>44509</v>
      </c>
      <c r="W21" s="2"/>
      <c r="X21" s="2"/>
      <c r="AA21" t="s">
        <v>659</v>
      </c>
    </row>
    <row r="22" spans="1:27" x14ac:dyDescent="0.4">
      <c r="A22" t="s">
        <v>660</v>
      </c>
      <c r="B22" t="s">
        <v>661</v>
      </c>
      <c r="C22" t="s">
        <v>108</v>
      </c>
      <c r="D22" t="s">
        <v>569</v>
      </c>
      <c r="E22" s="2">
        <v>44501</v>
      </c>
      <c r="F22" s="2">
        <v>44501</v>
      </c>
      <c r="G22" t="s">
        <v>386</v>
      </c>
      <c r="H22" s="2">
        <v>44056</v>
      </c>
      <c r="J22" s="2">
        <v>44522</v>
      </c>
      <c r="L22" t="s">
        <v>568</v>
      </c>
      <c r="N22" t="s">
        <v>567</v>
      </c>
      <c r="R22" s="2">
        <v>44509</v>
      </c>
      <c r="W22" s="2"/>
      <c r="X22" s="2"/>
      <c r="AA22" t="s">
        <v>662</v>
      </c>
    </row>
    <row r="23" spans="1:27" x14ac:dyDescent="0.4">
      <c r="A23" t="s">
        <v>663</v>
      </c>
      <c r="B23" t="s">
        <v>664</v>
      </c>
      <c r="C23" t="s">
        <v>108</v>
      </c>
      <c r="D23" t="s">
        <v>569</v>
      </c>
      <c r="E23" s="2">
        <v>44490</v>
      </c>
      <c r="F23" s="2">
        <v>44490</v>
      </c>
      <c r="G23" t="s">
        <v>386</v>
      </c>
      <c r="H23" s="2"/>
      <c r="J23" s="2">
        <v>44511</v>
      </c>
      <c r="L23" t="s">
        <v>568</v>
      </c>
      <c r="N23" t="s">
        <v>567</v>
      </c>
      <c r="R23" s="2">
        <v>44509</v>
      </c>
      <c r="W23" s="2"/>
      <c r="X23" s="2"/>
      <c r="AA23" t="s">
        <v>665</v>
      </c>
    </row>
    <row r="24" spans="1:27" x14ac:dyDescent="0.4">
      <c r="A24" t="s">
        <v>666</v>
      </c>
      <c r="B24" t="s">
        <v>667</v>
      </c>
      <c r="C24" t="s">
        <v>108</v>
      </c>
      <c r="D24" t="s">
        <v>569</v>
      </c>
      <c r="E24" s="2">
        <v>44497</v>
      </c>
      <c r="F24" s="2">
        <v>44497</v>
      </c>
      <c r="G24" t="s">
        <v>386</v>
      </c>
      <c r="H24" s="2">
        <v>44509</v>
      </c>
      <c r="J24" s="2">
        <v>44518</v>
      </c>
      <c r="L24" t="s">
        <v>568</v>
      </c>
      <c r="N24" t="s">
        <v>567</v>
      </c>
      <c r="R24" s="2">
        <v>44509</v>
      </c>
      <c r="W24" s="2"/>
      <c r="X24" s="2"/>
      <c r="AA24" t="s">
        <v>668</v>
      </c>
    </row>
    <row r="25" spans="1:27" x14ac:dyDescent="0.4">
      <c r="A25" t="s">
        <v>669</v>
      </c>
      <c r="B25" t="s">
        <v>670</v>
      </c>
      <c r="C25" t="s">
        <v>108</v>
      </c>
      <c r="D25" t="s">
        <v>569</v>
      </c>
      <c r="E25" s="2">
        <v>44488</v>
      </c>
      <c r="F25" s="2">
        <v>44488</v>
      </c>
      <c r="G25" t="s">
        <v>386</v>
      </c>
      <c r="H25" s="2">
        <v>44351</v>
      </c>
      <c r="J25" s="2">
        <v>44509</v>
      </c>
      <c r="L25" t="s">
        <v>568</v>
      </c>
      <c r="N25" t="s">
        <v>567</v>
      </c>
      <c r="R25" s="2">
        <v>44509</v>
      </c>
      <c r="W25" s="2"/>
      <c r="X25" s="2"/>
      <c r="AA25" t="s">
        <v>671</v>
      </c>
    </row>
    <row r="26" spans="1:27" x14ac:dyDescent="0.4">
      <c r="A26" t="s">
        <v>672</v>
      </c>
      <c r="B26" t="s">
        <v>673</v>
      </c>
      <c r="C26" t="s">
        <v>108</v>
      </c>
      <c r="D26" t="s">
        <v>569</v>
      </c>
      <c r="E26" s="2">
        <v>44488</v>
      </c>
      <c r="F26" s="2">
        <v>44488</v>
      </c>
      <c r="G26" t="s">
        <v>386</v>
      </c>
      <c r="H26" s="2">
        <v>44378</v>
      </c>
      <c r="J26" s="2">
        <v>44509</v>
      </c>
      <c r="L26" t="s">
        <v>568</v>
      </c>
      <c r="N26" t="s">
        <v>567</v>
      </c>
      <c r="R26" s="2">
        <v>44509</v>
      </c>
      <c r="W26" s="2"/>
      <c r="X26" s="2"/>
      <c r="AA26" t="s">
        <v>674</v>
      </c>
    </row>
    <row r="27" spans="1:27" x14ac:dyDescent="0.4">
      <c r="A27" t="s">
        <v>675</v>
      </c>
      <c r="B27" t="s">
        <v>676</v>
      </c>
      <c r="C27" t="s">
        <v>153</v>
      </c>
      <c r="D27" t="s">
        <v>569</v>
      </c>
      <c r="E27" s="2">
        <v>44439</v>
      </c>
      <c r="F27" s="2">
        <v>44439</v>
      </c>
      <c r="G27" t="s">
        <v>386</v>
      </c>
      <c r="H27" s="2">
        <v>44475</v>
      </c>
      <c r="J27" s="2">
        <v>44460</v>
      </c>
      <c r="L27" t="s">
        <v>568</v>
      </c>
      <c r="N27" t="s">
        <v>567</v>
      </c>
      <c r="R27" s="2"/>
      <c r="W27" s="2"/>
      <c r="X27" s="2"/>
      <c r="AA27" t="s">
        <v>677</v>
      </c>
    </row>
    <row r="28" spans="1:27" x14ac:dyDescent="0.4">
      <c r="A28" t="s">
        <v>678</v>
      </c>
      <c r="B28" t="s">
        <v>679</v>
      </c>
      <c r="C28" t="s">
        <v>153</v>
      </c>
      <c r="D28" t="s">
        <v>569</v>
      </c>
      <c r="E28" s="2">
        <v>44452</v>
      </c>
      <c r="F28" s="2">
        <v>44452</v>
      </c>
      <c r="G28" t="s">
        <v>386</v>
      </c>
      <c r="H28" s="2"/>
      <c r="J28" s="2">
        <v>44473</v>
      </c>
      <c r="L28" t="s">
        <v>568</v>
      </c>
      <c r="N28" t="s">
        <v>567</v>
      </c>
      <c r="R28" s="2"/>
      <c r="W28" s="2"/>
      <c r="X28" s="2"/>
      <c r="AA28" t="s">
        <v>680</v>
      </c>
    </row>
    <row r="29" spans="1:27" x14ac:dyDescent="0.4">
      <c r="A29" t="s">
        <v>681</v>
      </c>
      <c r="B29" t="s">
        <v>682</v>
      </c>
      <c r="C29" t="s">
        <v>153</v>
      </c>
      <c r="D29" t="s">
        <v>569</v>
      </c>
      <c r="E29" s="2">
        <v>44481</v>
      </c>
      <c r="F29" s="2">
        <v>44481</v>
      </c>
      <c r="G29" t="s">
        <v>386</v>
      </c>
      <c r="H29" s="2">
        <v>44490</v>
      </c>
      <c r="J29" s="2">
        <v>44502</v>
      </c>
      <c r="L29" t="s">
        <v>568</v>
      </c>
      <c r="N29" t="s">
        <v>567</v>
      </c>
      <c r="R29" s="2"/>
      <c r="W29" s="2"/>
      <c r="X29" s="2"/>
      <c r="AA29" t="s">
        <v>683</v>
      </c>
    </row>
    <row r="30" spans="1:27" x14ac:dyDescent="0.4">
      <c r="A30" t="s">
        <v>684</v>
      </c>
      <c r="B30" t="s">
        <v>685</v>
      </c>
      <c r="C30" t="s">
        <v>153</v>
      </c>
      <c r="D30" t="s">
        <v>569</v>
      </c>
      <c r="E30" s="2">
        <v>44470</v>
      </c>
      <c r="F30" s="2">
        <v>44470</v>
      </c>
      <c r="G30" t="s">
        <v>386</v>
      </c>
      <c r="H30" s="2">
        <v>44330</v>
      </c>
      <c r="J30" s="2">
        <v>44491</v>
      </c>
      <c r="L30" t="s">
        <v>568</v>
      </c>
      <c r="N30" t="s">
        <v>567</v>
      </c>
      <c r="R30" s="2"/>
      <c r="W30" s="2"/>
      <c r="X30" s="2"/>
      <c r="AA30" t="s">
        <v>686</v>
      </c>
    </row>
    <row r="31" spans="1:27" x14ac:dyDescent="0.4">
      <c r="A31" t="s">
        <v>570</v>
      </c>
      <c r="B31" t="s">
        <v>571</v>
      </c>
      <c r="C31" t="s">
        <v>67</v>
      </c>
      <c r="D31" t="s">
        <v>569</v>
      </c>
      <c r="E31" s="2">
        <v>44482</v>
      </c>
      <c r="F31" s="2">
        <v>44482</v>
      </c>
      <c r="G31" t="s">
        <v>386</v>
      </c>
      <c r="H31" s="2">
        <v>44406</v>
      </c>
      <c r="J31" s="2">
        <v>44503</v>
      </c>
      <c r="L31" t="s">
        <v>568</v>
      </c>
      <c r="N31" t="s">
        <v>567</v>
      </c>
      <c r="R31" s="2"/>
      <c r="W31" s="2"/>
      <c r="X31" s="2"/>
      <c r="AA31" t="s">
        <v>566</v>
      </c>
    </row>
    <row r="32" spans="1:27" x14ac:dyDescent="0.4">
      <c r="E32" s="2"/>
      <c r="F32" s="2"/>
      <c r="H32" s="2"/>
      <c r="J32" s="2"/>
      <c r="R32" s="2"/>
      <c r="W32" s="2"/>
      <c r="X32" s="2"/>
    </row>
    <row r="33" spans="5:24" x14ac:dyDescent="0.4">
      <c r="E33" s="2"/>
      <c r="F33" s="2"/>
      <c r="H33" s="2"/>
      <c r="J33" s="2"/>
      <c r="R33" s="2"/>
      <c r="W33" s="2"/>
      <c r="X33" s="2"/>
    </row>
    <row r="34" spans="5:24" x14ac:dyDescent="0.4">
      <c r="E34" s="2"/>
      <c r="F34" s="2"/>
      <c r="H34" s="2"/>
      <c r="J34" s="2"/>
      <c r="R34" s="2"/>
      <c r="W34" s="2"/>
      <c r="X34" s="2"/>
    </row>
    <row r="35" spans="5:24" x14ac:dyDescent="0.4">
      <c r="E35" s="2"/>
      <c r="F35" s="2"/>
      <c r="H35" s="2"/>
      <c r="J35" s="2"/>
      <c r="R35" s="2"/>
      <c r="W35" s="2"/>
      <c r="X35" s="2"/>
    </row>
    <row r="36" spans="5:24" x14ac:dyDescent="0.4">
      <c r="E36" s="2"/>
      <c r="F36" s="2"/>
      <c r="H36" s="2"/>
      <c r="J36" s="2"/>
      <c r="R36" s="2"/>
      <c r="W36" s="2"/>
      <c r="X36" s="2"/>
    </row>
    <row r="37" spans="5:24" x14ac:dyDescent="0.4">
      <c r="E37" s="2"/>
      <c r="F37" s="2"/>
      <c r="H37" s="2"/>
      <c r="J37" s="2"/>
      <c r="K37" s="2"/>
      <c r="R37" s="2"/>
      <c r="W37" s="2"/>
      <c r="X37" s="2"/>
    </row>
    <row r="38" spans="5:24" x14ac:dyDescent="0.4">
      <c r="E38" s="2"/>
      <c r="F38" s="2"/>
      <c r="H38" s="2"/>
      <c r="J38" s="2"/>
      <c r="R38" s="2"/>
      <c r="W38" s="2"/>
      <c r="X38" s="2"/>
    </row>
    <row r="39" spans="5:24" x14ac:dyDescent="0.4">
      <c r="E39" s="2"/>
      <c r="F39" s="2"/>
      <c r="H39" s="2"/>
      <c r="J39" s="2"/>
      <c r="R39" s="2"/>
      <c r="W39" s="2"/>
      <c r="X39" s="2"/>
    </row>
    <row r="40" spans="5:24" x14ac:dyDescent="0.4">
      <c r="E40" s="2"/>
      <c r="F40" s="2"/>
      <c r="H40" s="2"/>
      <c r="J40" s="2"/>
      <c r="R40" s="2"/>
      <c r="W40" s="2"/>
      <c r="X40" s="2"/>
    </row>
    <row r="41" spans="5:24" x14ac:dyDescent="0.4">
      <c r="E41" s="2"/>
      <c r="F41" s="2"/>
      <c r="H41" s="2"/>
      <c r="J41" s="2"/>
      <c r="R41" s="2"/>
      <c r="W41" s="2"/>
      <c r="X41" s="2"/>
    </row>
    <row r="42" spans="5:24" x14ac:dyDescent="0.4">
      <c r="E42" s="2"/>
      <c r="F42" s="2"/>
      <c r="H42" s="2"/>
      <c r="J42" s="2"/>
      <c r="R42" s="2"/>
      <c r="W42" s="2"/>
      <c r="X42" s="2"/>
    </row>
    <row r="43" spans="5:24" x14ac:dyDescent="0.4">
      <c r="E43" s="2"/>
      <c r="F43" s="2"/>
      <c r="H43" s="2"/>
      <c r="J43" s="2"/>
      <c r="R43" s="2"/>
      <c r="W43" s="2"/>
      <c r="X43" s="2"/>
    </row>
    <row r="44" spans="5:24" x14ac:dyDescent="0.4">
      <c r="E44" s="2"/>
      <c r="F44" s="2"/>
      <c r="H44" s="2"/>
      <c r="J44" s="2"/>
      <c r="R44" s="2"/>
      <c r="W44" s="2"/>
      <c r="X44" s="2"/>
    </row>
    <row r="45" spans="5:24" x14ac:dyDescent="0.4">
      <c r="E45" s="2"/>
      <c r="F45" s="2"/>
      <c r="H45" s="2"/>
      <c r="J45" s="2"/>
      <c r="R45" s="2"/>
      <c r="W45" s="2"/>
      <c r="X45" s="2"/>
    </row>
    <row r="46" spans="5:24" x14ac:dyDescent="0.4">
      <c r="E46" s="2"/>
      <c r="F46" s="2"/>
      <c r="H46" s="2"/>
      <c r="J46" s="2"/>
      <c r="R46" s="2"/>
      <c r="W46" s="2"/>
      <c r="X46" s="2"/>
    </row>
    <row r="47" spans="5:24" x14ac:dyDescent="0.4">
      <c r="E47" s="2"/>
      <c r="F47" s="2"/>
      <c r="H47" s="2"/>
      <c r="J47" s="2"/>
      <c r="R47" s="2"/>
      <c r="W47" s="2"/>
      <c r="X47" s="2"/>
    </row>
    <row r="48" spans="5:24" x14ac:dyDescent="0.4">
      <c r="E48" s="2"/>
      <c r="F48" s="2"/>
      <c r="H48" s="2"/>
      <c r="J48" s="2"/>
      <c r="R48" s="2"/>
      <c r="W48" s="2"/>
      <c r="X48" s="2"/>
    </row>
    <row r="49" spans="5:25" x14ac:dyDescent="0.4">
      <c r="E49" s="2"/>
      <c r="F49" s="2"/>
      <c r="H49" s="2"/>
      <c r="J49" s="2"/>
      <c r="R49" s="2"/>
      <c r="W49" s="2"/>
      <c r="X49" s="2"/>
    </row>
    <row r="50" spans="5:25" x14ac:dyDescent="0.4">
      <c r="E50" s="2"/>
      <c r="F50" s="2"/>
      <c r="H50" s="2"/>
      <c r="J50" s="2"/>
      <c r="R50" s="2"/>
      <c r="W50" s="2"/>
      <c r="X50" s="2"/>
    </row>
    <row r="51" spans="5:25" x14ac:dyDescent="0.4">
      <c r="E51" s="2"/>
      <c r="F51" s="2"/>
      <c r="H51" s="2"/>
      <c r="J51" s="2"/>
      <c r="R51" s="2"/>
      <c r="W51" s="2"/>
      <c r="X51" s="2"/>
    </row>
    <row r="52" spans="5:25" x14ac:dyDescent="0.4">
      <c r="E52" s="2"/>
      <c r="F52" s="2"/>
      <c r="H52" s="2"/>
      <c r="J52" s="2"/>
      <c r="R52" s="2"/>
      <c r="W52" s="2"/>
      <c r="X52" s="2"/>
    </row>
    <row r="53" spans="5:25" x14ac:dyDescent="0.4">
      <c r="E53" s="2"/>
      <c r="F53" s="2"/>
      <c r="H53" s="2"/>
      <c r="J53" s="2"/>
      <c r="K53" s="2"/>
      <c r="R53" s="2"/>
      <c r="W53" s="2"/>
      <c r="X53" s="2"/>
    </row>
    <row r="54" spans="5:25" x14ac:dyDescent="0.4">
      <c r="E54" s="2"/>
      <c r="F54" s="2"/>
      <c r="H54" s="2"/>
      <c r="I54" s="2"/>
      <c r="J54" s="2"/>
      <c r="K54" s="2"/>
      <c r="R54" s="2"/>
      <c r="W54" s="2"/>
      <c r="X54" s="2"/>
      <c r="Y54" s="2"/>
    </row>
    <row r="55" spans="5:25" x14ac:dyDescent="0.4">
      <c r="E55" s="2"/>
      <c r="F55" s="2"/>
      <c r="H55" s="2"/>
      <c r="J55" s="2"/>
      <c r="R55" s="2"/>
      <c r="W55" s="2"/>
      <c r="X55" s="2"/>
    </row>
    <row r="56" spans="5:25" x14ac:dyDescent="0.4">
      <c r="E56" s="2"/>
      <c r="F56" s="2"/>
      <c r="H56" s="2"/>
      <c r="J56" s="2"/>
      <c r="R56" s="2"/>
      <c r="W56" s="2"/>
      <c r="X56" s="2"/>
    </row>
    <row r="57" spans="5:25" x14ac:dyDescent="0.4">
      <c r="E57" s="2"/>
      <c r="F57" s="2"/>
      <c r="H57" s="2"/>
      <c r="J57" s="2"/>
      <c r="R57" s="2"/>
      <c r="W57" s="2"/>
      <c r="X57" s="2"/>
    </row>
    <row r="58" spans="5:25" x14ac:dyDescent="0.4">
      <c r="E58" s="2"/>
      <c r="F58" s="2"/>
      <c r="H58" s="2"/>
      <c r="J58" s="2"/>
      <c r="R58" s="2"/>
      <c r="W58" s="2"/>
      <c r="X58" s="2"/>
    </row>
    <row r="59" spans="5:25" x14ac:dyDescent="0.4">
      <c r="E59" s="2"/>
      <c r="F59" s="2"/>
      <c r="H59" s="2"/>
      <c r="J59" s="2"/>
      <c r="R59" s="2"/>
      <c r="W59" s="2"/>
      <c r="X59" s="2"/>
    </row>
    <row r="60" spans="5:25" x14ac:dyDescent="0.4">
      <c r="E60" s="2"/>
      <c r="F60" s="2"/>
      <c r="H60" s="2"/>
      <c r="J60" s="2"/>
      <c r="R60" s="2"/>
      <c r="W60" s="2"/>
      <c r="X60" s="2"/>
    </row>
    <row r="61" spans="5:25" x14ac:dyDescent="0.4">
      <c r="E61" s="2"/>
      <c r="F61" s="2"/>
      <c r="H61" s="2"/>
      <c r="J61" s="2"/>
      <c r="R61" s="2"/>
      <c r="W61" s="2"/>
      <c r="X61" s="2"/>
    </row>
    <row r="62" spans="5:25" x14ac:dyDescent="0.4">
      <c r="E62" s="2"/>
      <c r="F62" s="2"/>
      <c r="H62" s="2"/>
      <c r="J62" s="2"/>
      <c r="R62" s="2"/>
      <c r="W62" s="2"/>
      <c r="X62" s="2"/>
    </row>
    <row r="63" spans="5:25" x14ac:dyDescent="0.4">
      <c r="E63" s="2"/>
      <c r="F63" s="2"/>
      <c r="H63" s="2"/>
      <c r="J63" s="2"/>
      <c r="R63" s="2"/>
      <c r="W63" s="2"/>
      <c r="X63" s="2"/>
    </row>
    <row r="64" spans="5:25" x14ac:dyDescent="0.4">
      <c r="E64" s="2"/>
      <c r="F64" s="2"/>
      <c r="H64" s="2"/>
      <c r="J64" s="2"/>
      <c r="R64" s="2"/>
      <c r="W64" s="2"/>
      <c r="X64" s="2"/>
    </row>
    <row r="65" spans="5:24" x14ac:dyDescent="0.4">
      <c r="E65" s="2"/>
      <c r="F65" s="2"/>
      <c r="H65" s="2"/>
      <c r="J65" s="2"/>
      <c r="R65" s="2"/>
      <c r="W65" s="2"/>
      <c r="X65" s="2"/>
    </row>
    <row r="66" spans="5:24" x14ac:dyDescent="0.4">
      <c r="E66" s="2"/>
      <c r="F66" s="2"/>
      <c r="H66" s="2"/>
      <c r="J66" s="2"/>
      <c r="R66" s="2"/>
      <c r="W66" s="2"/>
      <c r="X66" s="2"/>
    </row>
    <row r="67" spans="5:24" x14ac:dyDescent="0.4">
      <c r="E67" s="2"/>
      <c r="F67" s="2"/>
      <c r="H67" s="2"/>
      <c r="J67" s="2"/>
      <c r="R67" s="2"/>
      <c r="W67" s="2"/>
      <c r="X67" s="2"/>
    </row>
    <row r="68" spans="5:24" x14ac:dyDescent="0.4">
      <c r="E68" s="2"/>
      <c r="F68" s="2"/>
      <c r="H68" s="2"/>
      <c r="J68" s="2"/>
      <c r="R68" s="2"/>
      <c r="W68" s="2"/>
      <c r="X68" s="2"/>
    </row>
    <row r="69" spans="5:24" x14ac:dyDescent="0.4">
      <c r="E69" s="2"/>
      <c r="F69" s="2"/>
      <c r="H69" s="2"/>
      <c r="J69" s="2"/>
      <c r="R69" s="2"/>
      <c r="W69" s="2"/>
      <c r="X69" s="2"/>
    </row>
    <row r="70" spans="5:24" x14ac:dyDescent="0.4">
      <c r="E70" s="2"/>
      <c r="F70" s="2"/>
      <c r="H70" s="2"/>
      <c r="J70" s="2"/>
      <c r="R70" s="2"/>
      <c r="W70" s="2"/>
      <c r="X70" s="2"/>
    </row>
    <row r="71" spans="5:24" x14ac:dyDescent="0.4">
      <c r="E71" s="2"/>
      <c r="F71" s="2"/>
      <c r="H71" s="2"/>
      <c r="J71" s="2"/>
      <c r="R71" s="2"/>
      <c r="W71" s="2"/>
      <c r="X71" s="2"/>
    </row>
    <row r="72" spans="5:24" x14ac:dyDescent="0.4">
      <c r="E72" s="2"/>
      <c r="F72" s="2"/>
      <c r="H72" s="2"/>
      <c r="J72" s="2"/>
      <c r="R72" s="2"/>
      <c r="W72" s="2"/>
      <c r="X72" s="2"/>
    </row>
    <row r="73" spans="5:24" x14ac:dyDescent="0.4">
      <c r="E73" s="2"/>
      <c r="F73" s="2"/>
      <c r="H73" s="2"/>
      <c r="J73" s="2"/>
      <c r="R73" s="2"/>
      <c r="W73" s="2"/>
      <c r="X73" s="2"/>
    </row>
    <row r="74" spans="5:24" x14ac:dyDescent="0.4">
      <c r="E74" s="2"/>
      <c r="F74" s="2"/>
      <c r="H74" s="2"/>
      <c r="J74" s="2"/>
      <c r="R74" s="2"/>
      <c r="W74" s="2"/>
      <c r="X74" s="2"/>
    </row>
    <row r="75" spans="5:24" x14ac:dyDescent="0.4">
      <c r="E75" s="2"/>
      <c r="F75" s="2"/>
      <c r="H75" s="2"/>
      <c r="J75" s="2"/>
      <c r="R75" s="2"/>
      <c r="W75" s="2"/>
      <c r="X75" s="2"/>
    </row>
    <row r="76" spans="5:24" x14ac:dyDescent="0.4">
      <c r="E76" s="2"/>
      <c r="F76" s="2"/>
      <c r="H76" s="2"/>
      <c r="J76" s="2"/>
      <c r="R76" s="2"/>
      <c r="W76" s="2"/>
      <c r="X76" s="2"/>
    </row>
    <row r="77" spans="5:24" x14ac:dyDescent="0.4">
      <c r="E77" s="2"/>
      <c r="F77" s="2"/>
      <c r="H77" s="2"/>
      <c r="J77" s="2"/>
      <c r="R77" s="2"/>
      <c r="W77" s="2"/>
      <c r="X77" s="2"/>
    </row>
    <row r="78" spans="5:24" x14ac:dyDescent="0.4">
      <c r="E78" s="2"/>
      <c r="F78" s="2"/>
      <c r="H78" s="2"/>
      <c r="J78" s="2"/>
      <c r="R78" s="2"/>
      <c r="W78" s="2"/>
      <c r="X78" s="2"/>
    </row>
    <row r="79" spans="5:24" x14ac:dyDescent="0.4">
      <c r="E79" s="2"/>
      <c r="F79" s="2"/>
      <c r="H79" s="2"/>
      <c r="J79" s="2"/>
      <c r="R79" s="2"/>
      <c r="W79" s="2"/>
      <c r="X79" s="2"/>
    </row>
    <row r="80" spans="5:24" x14ac:dyDescent="0.4">
      <c r="E80" s="2"/>
      <c r="F80" s="2"/>
      <c r="H80" s="2"/>
      <c r="J80" s="2"/>
      <c r="R80" s="2"/>
      <c r="W80" s="2"/>
      <c r="X80" s="2"/>
    </row>
    <row r="81" spans="5:24" x14ac:dyDescent="0.4">
      <c r="E81" s="2"/>
      <c r="F81" s="2"/>
      <c r="H81" s="2"/>
      <c r="J81" s="2"/>
      <c r="R81" s="2"/>
      <c r="W81" s="2"/>
      <c r="X81" s="2"/>
    </row>
    <row r="82" spans="5:24" x14ac:dyDescent="0.4">
      <c r="E82" s="2"/>
      <c r="F82" s="2"/>
      <c r="H82" s="2"/>
      <c r="J82" s="2"/>
      <c r="R82" s="2"/>
      <c r="W82" s="2"/>
      <c r="X82" s="2"/>
    </row>
    <row r="83" spans="5:24" x14ac:dyDescent="0.4">
      <c r="E83" s="2"/>
      <c r="F83" s="2"/>
      <c r="H83" s="2"/>
      <c r="J83" s="2"/>
      <c r="R83" s="2"/>
      <c r="W83" s="2"/>
      <c r="X83" s="2"/>
    </row>
    <row r="84" spans="5:24" x14ac:dyDescent="0.4">
      <c r="E84" s="2"/>
      <c r="F84" s="2"/>
      <c r="H84" s="2"/>
      <c r="J84" s="2"/>
      <c r="R84" s="2"/>
      <c r="W84" s="2"/>
      <c r="X84" s="2"/>
    </row>
    <row r="85" spans="5:24" x14ac:dyDescent="0.4">
      <c r="E85" s="2"/>
      <c r="F85" s="2"/>
      <c r="H85" s="2"/>
      <c r="J85" s="2"/>
      <c r="R85" s="2"/>
      <c r="W85" s="2"/>
      <c r="X85" s="2"/>
    </row>
    <row r="86" spans="5:24" x14ac:dyDescent="0.4">
      <c r="E86" s="2"/>
      <c r="F86" s="2"/>
      <c r="H86" s="2"/>
      <c r="J86" s="2"/>
      <c r="R86" s="2"/>
      <c r="W86" s="2"/>
      <c r="X86" s="2"/>
    </row>
    <row r="87" spans="5:24" x14ac:dyDescent="0.4">
      <c r="E87" s="2"/>
      <c r="F87" s="2"/>
      <c r="H87" s="2"/>
      <c r="J87" s="2"/>
      <c r="R87" s="2"/>
      <c r="W87" s="2"/>
      <c r="X87" s="2"/>
    </row>
    <row r="88" spans="5:24" x14ac:dyDescent="0.4">
      <c r="E88" s="2"/>
      <c r="F88" s="2"/>
      <c r="H88" s="2"/>
      <c r="J88" s="2"/>
      <c r="R88" s="2"/>
      <c r="W88" s="2"/>
      <c r="X88" s="2"/>
    </row>
    <row r="89" spans="5:24" x14ac:dyDescent="0.4">
      <c r="E89" s="2"/>
      <c r="F89" s="2"/>
      <c r="H89" s="2"/>
      <c r="J89" s="2"/>
      <c r="R89" s="2"/>
      <c r="W89" s="2"/>
      <c r="X89" s="2"/>
    </row>
    <row r="90" spans="5:24" x14ac:dyDescent="0.4">
      <c r="E90" s="2"/>
      <c r="F90" s="2"/>
      <c r="H90" s="2"/>
      <c r="J90" s="2"/>
      <c r="R90" s="2"/>
      <c r="W90" s="2"/>
      <c r="X90" s="2"/>
    </row>
    <row r="91" spans="5:24" x14ac:dyDescent="0.4">
      <c r="E91" s="2"/>
      <c r="F91" s="2"/>
      <c r="H91" s="2"/>
      <c r="J91" s="2"/>
      <c r="R91" s="2"/>
      <c r="W91" s="2"/>
      <c r="X91" s="2"/>
    </row>
    <row r="92" spans="5:24" x14ac:dyDescent="0.4">
      <c r="E92" s="2"/>
      <c r="F92" s="2"/>
      <c r="H92" s="2"/>
      <c r="J92" s="2"/>
      <c r="R92" s="2"/>
      <c r="W92" s="2"/>
      <c r="X92" s="2"/>
    </row>
    <row r="93" spans="5:24" x14ac:dyDescent="0.4">
      <c r="E93" s="2"/>
      <c r="F93" s="2"/>
      <c r="H93" s="2"/>
      <c r="J93" s="2"/>
      <c r="R93" s="2"/>
      <c r="W93" s="2"/>
      <c r="X93" s="2"/>
    </row>
    <row r="94" spans="5:24" x14ac:dyDescent="0.4">
      <c r="E94" s="2"/>
      <c r="F94" s="2"/>
      <c r="H94" s="2"/>
      <c r="J94" s="2"/>
      <c r="R94" s="2"/>
      <c r="W94" s="2"/>
      <c r="X94" s="2"/>
    </row>
    <row r="95" spans="5:24" x14ac:dyDescent="0.4">
      <c r="E95" s="2"/>
      <c r="F95" s="2"/>
      <c r="H95" s="2"/>
      <c r="J95" s="2"/>
      <c r="R95" s="2"/>
      <c r="W95" s="2"/>
      <c r="X95" s="2"/>
    </row>
    <row r="96" spans="5:24" x14ac:dyDescent="0.4">
      <c r="E96" s="2"/>
      <c r="F96" s="2"/>
      <c r="H96" s="2"/>
      <c r="J96" s="2"/>
      <c r="R96" s="2"/>
      <c r="W96" s="2"/>
      <c r="X96" s="2"/>
    </row>
    <row r="97" spans="5:24" x14ac:dyDescent="0.4">
      <c r="E97" s="2"/>
      <c r="F97" s="2"/>
      <c r="H97" s="2"/>
      <c r="J97" s="2"/>
      <c r="R97" s="2"/>
      <c r="W97" s="2"/>
      <c r="X97" s="2"/>
    </row>
    <row r="98" spans="5:24" x14ac:dyDescent="0.4">
      <c r="E98" s="2"/>
      <c r="F98" s="2"/>
      <c r="H98" s="2"/>
      <c r="J98" s="2"/>
      <c r="R98" s="2"/>
      <c r="W98" s="2"/>
      <c r="X98" s="2"/>
    </row>
    <row r="99" spans="5:24" x14ac:dyDescent="0.4">
      <c r="E99" s="2"/>
      <c r="F99" s="2"/>
      <c r="H99" s="2"/>
      <c r="J99" s="2"/>
      <c r="R99" s="2"/>
      <c r="W99" s="2"/>
      <c r="X99" s="2"/>
    </row>
    <row r="100" spans="5:24" x14ac:dyDescent="0.4">
      <c r="E100" s="2"/>
      <c r="F100" s="2"/>
      <c r="H100" s="2"/>
      <c r="J100" s="2"/>
      <c r="R100" s="2"/>
      <c r="W100" s="2"/>
      <c r="X100" s="2"/>
    </row>
    <row r="101" spans="5:24" x14ac:dyDescent="0.4">
      <c r="E101" s="2"/>
      <c r="F101" s="2"/>
      <c r="H101" s="2"/>
      <c r="J101" s="2"/>
      <c r="R101" s="2"/>
      <c r="W101" s="2"/>
      <c r="X101" s="2"/>
    </row>
    <row r="102" spans="5:24" x14ac:dyDescent="0.4">
      <c r="E102" s="2"/>
      <c r="F102" s="2"/>
      <c r="H102" s="2"/>
      <c r="J102" s="2"/>
      <c r="R102" s="2"/>
      <c r="W102" s="2"/>
      <c r="X102" s="2"/>
    </row>
    <row r="103" spans="5:24" x14ac:dyDescent="0.4">
      <c r="E103" s="2"/>
      <c r="F103" s="2"/>
      <c r="H103" s="2"/>
      <c r="J103" s="2"/>
      <c r="R103" s="2"/>
      <c r="W103" s="2"/>
      <c r="X103" s="2"/>
    </row>
    <row r="104" spans="5:24" x14ac:dyDescent="0.4">
      <c r="E104" s="2"/>
      <c r="F104" s="2"/>
      <c r="H104" s="2"/>
      <c r="J104" s="2"/>
      <c r="R104" s="2"/>
      <c r="W104" s="2"/>
      <c r="X104" s="2"/>
    </row>
    <row r="105" spans="5:24" x14ac:dyDescent="0.4">
      <c r="E105" s="2"/>
      <c r="F105" s="2"/>
      <c r="H105" s="2"/>
      <c r="J105" s="2"/>
      <c r="R105" s="2"/>
      <c r="W105" s="2"/>
      <c r="X105" s="2"/>
    </row>
    <row r="106" spans="5:24" x14ac:dyDescent="0.4">
      <c r="E106" s="2"/>
      <c r="F106" s="2"/>
      <c r="H106" s="2"/>
      <c r="J106" s="2"/>
      <c r="R106" s="2"/>
      <c r="W106" s="2"/>
      <c r="X106" s="2"/>
    </row>
    <row r="107" spans="5:24" x14ac:dyDescent="0.4">
      <c r="E107" s="2"/>
      <c r="F107" s="2"/>
      <c r="H107" s="2"/>
      <c r="J107" s="2"/>
      <c r="R107" s="2"/>
      <c r="W107" s="2"/>
      <c r="X107" s="2"/>
    </row>
    <row r="108" spans="5:24" x14ac:dyDescent="0.4">
      <c r="E108" s="2"/>
      <c r="F108" s="2"/>
      <c r="H108" s="2"/>
      <c r="J108" s="2"/>
      <c r="R108" s="2"/>
      <c r="W108" s="2"/>
      <c r="X108" s="2"/>
    </row>
    <row r="109" spans="5:24" x14ac:dyDescent="0.4">
      <c r="E109" s="2"/>
      <c r="F109" s="2"/>
      <c r="H109" s="2"/>
      <c r="J109" s="2"/>
      <c r="R109" s="2"/>
      <c r="W109" s="2"/>
      <c r="X109" s="2"/>
    </row>
    <row r="110" spans="5:24" x14ac:dyDescent="0.4">
      <c r="E110" s="2"/>
      <c r="F110" s="2"/>
      <c r="H110" s="2"/>
      <c r="J110" s="2"/>
      <c r="R110" s="2"/>
      <c r="W110" s="2"/>
      <c r="X110" s="2"/>
    </row>
    <row r="111" spans="5:24" x14ac:dyDescent="0.4">
      <c r="E111" s="2"/>
      <c r="F111" s="2"/>
      <c r="H111" s="2"/>
      <c r="J111" s="2"/>
      <c r="R111" s="2"/>
      <c r="W111" s="2"/>
      <c r="X111" s="2"/>
    </row>
    <row r="112" spans="5:24" x14ac:dyDescent="0.4">
      <c r="E112" s="2"/>
      <c r="F112" s="2"/>
      <c r="H112" s="2"/>
      <c r="J112" s="2"/>
      <c r="R112" s="2"/>
      <c r="W112" s="2"/>
      <c r="X112" s="2"/>
    </row>
    <row r="113" spans="5:24" x14ac:dyDescent="0.4">
      <c r="E113" s="2"/>
      <c r="F113" s="2"/>
      <c r="H113" s="2"/>
      <c r="J113" s="2"/>
      <c r="R113" s="2"/>
      <c r="W113" s="2"/>
      <c r="X113" s="2"/>
    </row>
    <row r="114" spans="5:24" x14ac:dyDescent="0.4">
      <c r="E114" s="2"/>
      <c r="F114" s="2"/>
      <c r="H114" s="2"/>
      <c r="J114" s="2"/>
      <c r="R114" s="2"/>
      <c r="W114" s="2"/>
      <c r="X114" s="2"/>
    </row>
    <row r="115" spans="5:24" x14ac:dyDescent="0.4">
      <c r="E115" s="2"/>
      <c r="F115" s="2"/>
      <c r="H115" s="2"/>
      <c r="J115" s="2"/>
      <c r="R115" s="2"/>
      <c r="W115" s="2"/>
      <c r="X115" s="2"/>
    </row>
    <row r="116" spans="5:24" x14ac:dyDescent="0.4">
      <c r="E116" s="2"/>
      <c r="F116" s="2"/>
      <c r="H116" s="2"/>
      <c r="J116" s="2"/>
      <c r="R116" s="2"/>
      <c r="W116" s="2"/>
      <c r="X116" s="2"/>
    </row>
    <row r="117" spans="5:24" x14ac:dyDescent="0.4">
      <c r="E117" s="2"/>
      <c r="F117" s="2"/>
      <c r="H117" s="2"/>
      <c r="J117" s="2"/>
      <c r="R117" s="2"/>
      <c r="W117" s="2"/>
      <c r="X117" s="2"/>
    </row>
    <row r="118" spans="5:24" x14ac:dyDescent="0.4">
      <c r="E118" s="2"/>
      <c r="F118" s="2"/>
      <c r="H118" s="2"/>
      <c r="J118" s="2"/>
      <c r="R118" s="2"/>
      <c r="W118" s="2"/>
      <c r="X118" s="2"/>
    </row>
    <row r="119" spans="5:24" x14ac:dyDescent="0.4">
      <c r="E119" s="2"/>
      <c r="F119" s="2"/>
      <c r="H119" s="2"/>
      <c r="J119" s="2"/>
      <c r="R119" s="2"/>
      <c r="W119" s="2"/>
      <c r="X119" s="2"/>
    </row>
    <row r="120" spans="5:24" x14ac:dyDescent="0.4">
      <c r="E120" s="2"/>
      <c r="F120" s="2"/>
      <c r="H120" s="2"/>
      <c r="J120" s="2"/>
      <c r="R120" s="2"/>
      <c r="W120" s="2"/>
      <c r="X120" s="2"/>
    </row>
    <row r="121" spans="5:24" x14ac:dyDescent="0.4">
      <c r="E121" s="2"/>
      <c r="F121" s="2"/>
      <c r="H121" s="2"/>
      <c r="J121" s="2"/>
      <c r="R121" s="2"/>
      <c r="W121" s="2"/>
      <c r="X121" s="2"/>
    </row>
    <row r="122" spans="5:24" x14ac:dyDescent="0.4">
      <c r="E122" s="2"/>
      <c r="F122" s="2"/>
      <c r="H122" s="2"/>
      <c r="J122" s="2"/>
      <c r="R122" s="2"/>
      <c r="W122" s="2"/>
      <c r="X122" s="2"/>
    </row>
    <row r="123" spans="5:24" x14ac:dyDescent="0.4">
      <c r="E123" s="2"/>
      <c r="F123" s="2"/>
      <c r="H123" s="2"/>
      <c r="J123" s="2"/>
      <c r="R123" s="2"/>
      <c r="W123" s="2"/>
      <c r="X123" s="2"/>
    </row>
    <row r="124" spans="5:24" x14ac:dyDescent="0.4">
      <c r="E124" s="2"/>
      <c r="F124" s="2"/>
      <c r="H124" s="2"/>
      <c r="J124" s="2"/>
      <c r="R124" s="2"/>
      <c r="W124" s="2"/>
      <c r="X124" s="2"/>
    </row>
    <row r="125" spans="5:24" x14ac:dyDescent="0.4">
      <c r="E125" s="2"/>
      <c r="F125" s="2"/>
      <c r="H125" s="2"/>
      <c r="J125" s="2"/>
      <c r="R125" s="2"/>
      <c r="W125" s="2"/>
      <c r="X125" s="2"/>
    </row>
    <row r="126" spans="5:24" x14ac:dyDescent="0.4">
      <c r="E126" s="2"/>
      <c r="F126" s="2"/>
      <c r="H126" s="2"/>
      <c r="J126" s="2"/>
      <c r="R126" s="2"/>
      <c r="W126" s="2"/>
      <c r="X126" s="2"/>
    </row>
    <row r="127" spans="5:24" x14ac:dyDescent="0.4">
      <c r="E127" s="2"/>
      <c r="F127" s="2"/>
      <c r="H127" s="2"/>
      <c r="J127" s="2"/>
      <c r="R127" s="2"/>
      <c r="W127" s="2"/>
      <c r="X127" s="2"/>
    </row>
    <row r="128" spans="5:24" x14ac:dyDescent="0.4">
      <c r="E128" s="2"/>
      <c r="F128" s="2"/>
      <c r="H128" s="2"/>
      <c r="J128" s="2"/>
      <c r="R128" s="2"/>
      <c r="W128" s="2"/>
      <c r="X128" s="2"/>
    </row>
    <row r="129" spans="5:24" x14ac:dyDescent="0.4">
      <c r="E129" s="2"/>
      <c r="F129" s="2"/>
      <c r="H129" s="2"/>
      <c r="J129" s="2"/>
      <c r="R129" s="2"/>
      <c r="W129" s="2"/>
      <c r="X129" s="2"/>
    </row>
    <row r="130" spans="5:24" x14ac:dyDescent="0.4">
      <c r="E130" s="2"/>
      <c r="F130" s="2"/>
      <c r="H130" s="2"/>
      <c r="J130" s="2"/>
      <c r="R130" s="2"/>
      <c r="W130" s="2"/>
      <c r="X130" s="2"/>
    </row>
    <row r="131" spans="5:24" x14ac:dyDescent="0.4">
      <c r="E131" s="2"/>
      <c r="F131" s="2"/>
      <c r="H131" s="2"/>
      <c r="J131" s="2"/>
      <c r="R131" s="2"/>
      <c r="W131" s="2"/>
      <c r="X131" s="2"/>
    </row>
    <row r="132" spans="5:24" x14ac:dyDescent="0.4">
      <c r="E132" s="2"/>
      <c r="F132" s="2"/>
      <c r="H132" s="2"/>
      <c r="J132" s="2"/>
      <c r="R132" s="2"/>
      <c r="W132" s="2"/>
      <c r="X132" s="2"/>
    </row>
    <row r="133" spans="5:24" x14ac:dyDescent="0.4">
      <c r="E133" s="2"/>
      <c r="F133" s="2"/>
      <c r="H133" s="2"/>
      <c r="J133" s="2"/>
      <c r="R133" s="2"/>
      <c r="W133" s="2"/>
      <c r="X133" s="2"/>
    </row>
    <row r="134" spans="5:24" x14ac:dyDescent="0.4">
      <c r="E134" s="2"/>
      <c r="F134" s="2"/>
      <c r="H134" s="2"/>
      <c r="J134" s="2"/>
      <c r="R134" s="2"/>
      <c r="W134" s="2"/>
      <c r="X134" s="2"/>
    </row>
    <row r="135" spans="5:24" x14ac:dyDescent="0.4">
      <c r="E135" s="2"/>
      <c r="F135" s="2"/>
      <c r="H135" s="2"/>
      <c r="J135" s="2"/>
      <c r="R135" s="2"/>
      <c r="W135" s="2"/>
      <c r="X135" s="2"/>
    </row>
    <row r="136" spans="5:24" x14ac:dyDescent="0.4">
      <c r="E136" s="2"/>
      <c r="F136" s="2"/>
      <c r="H136" s="2"/>
      <c r="J136" s="2"/>
      <c r="R136" s="2"/>
      <c r="W136" s="2"/>
      <c r="X136" s="2"/>
    </row>
    <row r="137" spans="5:24" x14ac:dyDescent="0.4">
      <c r="E137" s="2"/>
      <c r="F137" s="2"/>
      <c r="H137" s="2"/>
      <c r="J137" s="2"/>
      <c r="R137" s="2"/>
      <c r="W137" s="2"/>
      <c r="X137" s="2"/>
    </row>
    <row r="138" spans="5:24" x14ac:dyDescent="0.4">
      <c r="E138" s="2"/>
      <c r="F138" s="2"/>
      <c r="H138" s="2"/>
      <c r="J138" s="2"/>
      <c r="R138" s="2"/>
      <c r="W138" s="2"/>
      <c r="X138" s="2"/>
    </row>
    <row r="139" spans="5:24" x14ac:dyDescent="0.4">
      <c r="E139" s="2"/>
      <c r="F139" s="2"/>
      <c r="H139" s="2"/>
      <c r="J139" s="2"/>
      <c r="R139" s="2"/>
      <c r="W139" s="2"/>
      <c r="X139" s="2"/>
    </row>
    <row r="140" spans="5:24" x14ac:dyDescent="0.4">
      <c r="E140" s="2"/>
      <c r="F140" s="2"/>
      <c r="H140" s="2"/>
      <c r="J140" s="2"/>
      <c r="R140" s="2"/>
      <c r="W140" s="2"/>
      <c r="X140" s="2"/>
    </row>
    <row r="141" spans="5:24" x14ac:dyDescent="0.4">
      <c r="E141" s="2"/>
      <c r="F141" s="2"/>
      <c r="H141" s="2"/>
      <c r="J141" s="2"/>
      <c r="R141" s="2"/>
      <c r="W141" s="2"/>
      <c r="X141" s="2"/>
    </row>
    <row r="142" spans="5:24" x14ac:dyDescent="0.4">
      <c r="E142" s="2"/>
      <c r="F142" s="2"/>
      <c r="H142" s="2"/>
      <c r="J142" s="2"/>
      <c r="R142" s="2"/>
      <c r="W142" s="2"/>
      <c r="X142" s="2"/>
    </row>
    <row r="143" spans="5:24" x14ac:dyDescent="0.4">
      <c r="E143" s="2"/>
      <c r="F143" s="2"/>
      <c r="H143" s="2"/>
      <c r="J143" s="2"/>
      <c r="R143" s="2"/>
      <c r="W143" s="2"/>
      <c r="X143" s="2"/>
    </row>
    <row r="144" spans="5:24" x14ac:dyDescent="0.4">
      <c r="E144" s="2"/>
      <c r="F144" s="2"/>
      <c r="H144" s="2"/>
      <c r="J144" s="2"/>
      <c r="R144" s="2"/>
      <c r="W144" s="2"/>
      <c r="X144" s="2"/>
    </row>
    <row r="145" spans="5:24" x14ac:dyDescent="0.4">
      <c r="E145" s="2"/>
      <c r="F145" s="2"/>
      <c r="H145" s="2"/>
      <c r="J145" s="2"/>
      <c r="R145" s="2"/>
      <c r="W145" s="2"/>
      <c r="X145" s="2"/>
    </row>
    <row r="146" spans="5:24" x14ac:dyDescent="0.4">
      <c r="E146" s="2"/>
      <c r="F146" s="2"/>
      <c r="H146" s="2"/>
      <c r="J146" s="2"/>
      <c r="R146" s="2"/>
      <c r="W146" s="2"/>
      <c r="X146" s="2"/>
    </row>
    <row r="147" spans="5:24" x14ac:dyDescent="0.4">
      <c r="E147" s="2"/>
      <c r="F147" s="2"/>
      <c r="H147" s="2"/>
      <c r="J147" s="2"/>
      <c r="R147" s="2"/>
      <c r="W147" s="2"/>
      <c r="X147" s="2"/>
    </row>
    <row r="148" spans="5:24" x14ac:dyDescent="0.4">
      <c r="E148" s="2"/>
      <c r="F148" s="2"/>
      <c r="J148" s="2"/>
      <c r="R148" s="2"/>
      <c r="W148" s="2"/>
      <c r="X148" s="2"/>
    </row>
    <row r="149" spans="5:24" x14ac:dyDescent="0.4">
      <c r="E149" s="2"/>
      <c r="F149" s="2"/>
      <c r="H149" s="2"/>
      <c r="J149" s="2"/>
      <c r="R149" s="2"/>
      <c r="W149" s="2"/>
      <c r="X149" s="2"/>
    </row>
    <row r="150" spans="5:24" x14ac:dyDescent="0.4">
      <c r="E150" s="2"/>
      <c r="F150" s="2"/>
      <c r="H150" s="2"/>
      <c r="J150" s="2"/>
      <c r="R150" s="2"/>
      <c r="W150" s="2"/>
      <c r="X150" s="2"/>
    </row>
    <row r="151" spans="5:24" x14ac:dyDescent="0.4">
      <c r="E151" s="2"/>
      <c r="F151" s="2"/>
      <c r="H151" s="2"/>
      <c r="J151" s="2"/>
      <c r="R151" s="2"/>
      <c r="W151" s="2"/>
      <c r="X151" s="2"/>
    </row>
    <row r="152" spans="5:24" x14ac:dyDescent="0.4">
      <c r="E152" s="2"/>
      <c r="F152" s="2"/>
      <c r="H152" s="2"/>
      <c r="J152" s="2"/>
      <c r="R152" s="2"/>
      <c r="W152" s="2"/>
      <c r="X152" s="2"/>
    </row>
    <row r="153" spans="5:24" x14ac:dyDescent="0.4">
      <c r="E153" s="2"/>
      <c r="F153" s="2"/>
      <c r="H153" s="2"/>
      <c r="J153" s="2"/>
      <c r="R153" s="2"/>
      <c r="W153" s="2"/>
      <c r="X153" s="2"/>
    </row>
    <row r="154" spans="5:24" x14ac:dyDescent="0.4">
      <c r="E154" s="2"/>
      <c r="F154" s="2"/>
      <c r="H154" s="2"/>
      <c r="J154" s="2"/>
      <c r="R154" s="2"/>
      <c r="W154" s="2"/>
      <c r="X154" s="2"/>
    </row>
    <row r="155" spans="5:24" x14ac:dyDescent="0.4">
      <c r="E155" s="2"/>
      <c r="F155" s="2"/>
      <c r="H155" s="2"/>
      <c r="J155" s="2"/>
      <c r="R155" s="2"/>
      <c r="W155" s="2"/>
      <c r="X155" s="2"/>
    </row>
    <row r="156" spans="5:24" x14ac:dyDescent="0.4">
      <c r="E156" s="2"/>
      <c r="F156" s="2"/>
      <c r="H156" s="2"/>
      <c r="J156" s="2"/>
      <c r="R156" s="2"/>
      <c r="W156" s="2"/>
      <c r="X156" s="2"/>
    </row>
    <row r="157" spans="5:24" x14ac:dyDescent="0.4">
      <c r="E157" s="2"/>
      <c r="F157" s="2"/>
      <c r="H157" s="2"/>
      <c r="J157" s="2"/>
      <c r="R157" s="2"/>
      <c r="W157" s="2"/>
      <c r="X157" s="2"/>
    </row>
    <row r="158" spans="5:24" x14ac:dyDescent="0.4">
      <c r="E158" s="2"/>
      <c r="F158" s="2"/>
      <c r="H158" s="2"/>
      <c r="J158" s="2"/>
      <c r="R158" s="2"/>
      <c r="W158" s="2"/>
      <c r="X158" s="2"/>
    </row>
    <row r="159" spans="5:24" x14ac:dyDescent="0.4">
      <c r="E159" s="2"/>
      <c r="F159" s="2"/>
      <c r="H159" s="2"/>
      <c r="J159" s="2"/>
      <c r="R159" s="2"/>
      <c r="W159" s="2"/>
      <c r="X159" s="2"/>
    </row>
    <row r="160" spans="5:24" x14ac:dyDescent="0.4">
      <c r="E160" s="2"/>
      <c r="F160" s="2"/>
      <c r="H160" s="2"/>
      <c r="J160" s="2"/>
      <c r="R160" s="2"/>
      <c r="W160" s="2"/>
      <c r="X160" s="2"/>
    </row>
    <row r="161" spans="5:25" x14ac:dyDescent="0.4">
      <c r="E161" s="2"/>
      <c r="F161" s="2"/>
      <c r="H161" s="2"/>
      <c r="J161" s="2"/>
      <c r="R161" s="2"/>
      <c r="W161" s="2"/>
      <c r="X161" s="2"/>
    </row>
    <row r="162" spans="5:25" x14ac:dyDescent="0.4">
      <c r="E162" s="2"/>
      <c r="F162" s="2"/>
      <c r="H162" s="2"/>
      <c r="J162" s="2"/>
      <c r="R162" s="2"/>
      <c r="W162" s="2"/>
      <c r="X162" s="2"/>
    </row>
    <row r="163" spans="5:25" x14ac:dyDescent="0.4">
      <c r="E163" s="2"/>
      <c r="F163" s="2"/>
      <c r="H163" s="2"/>
      <c r="J163" s="2"/>
      <c r="R163" s="2"/>
      <c r="W163" s="2"/>
      <c r="X163" s="2"/>
    </row>
    <row r="164" spans="5:25" x14ac:dyDescent="0.4">
      <c r="E164" s="2"/>
      <c r="F164" s="2"/>
      <c r="H164" s="2"/>
      <c r="J164" s="2"/>
      <c r="R164" s="2"/>
      <c r="W164" s="2"/>
      <c r="X164" s="2"/>
    </row>
    <row r="165" spans="5:25" x14ac:dyDescent="0.4">
      <c r="E165" s="2"/>
      <c r="F165" s="2"/>
      <c r="H165" s="2"/>
      <c r="J165" s="2"/>
      <c r="R165" s="2"/>
      <c r="W165" s="2"/>
      <c r="X165" s="2"/>
    </row>
    <row r="166" spans="5:25" x14ac:dyDescent="0.4">
      <c r="E166" s="2"/>
      <c r="F166" s="2"/>
      <c r="H166" s="2"/>
      <c r="J166" s="2"/>
      <c r="R166" s="2"/>
      <c r="W166" s="2"/>
      <c r="X166" s="2"/>
    </row>
    <row r="167" spans="5:25" x14ac:dyDescent="0.4">
      <c r="E167" s="2"/>
      <c r="F167" s="2"/>
      <c r="H167" s="2"/>
      <c r="J167" s="2"/>
      <c r="R167" s="2"/>
      <c r="W167" s="2"/>
      <c r="X167" s="2"/>
    </row>
    <row r="168" spans="5:25" x14ac:dyDescent="0.4">
      <c r="E168" s="2"/>
      <c r="F168" s="2"/>
      <c r="H168" s="2"/>
      <c r="J168" s="2"/>
      <c r="R168" s="2"/>
      <c r="W168" s="2"/>
      <c r="X168" s="2"/>
    </row>
    <row r="169" spans="5:25" x14ac:dyDescent="0.4">
      <c r="E169" s="2"/>
      <c r="F169" s="2"/>
      <c r="H169" s="2"/>
      <c r="J169" s="2"/>
      <c r="R169" s="2"/>
      <c r="W169" s="2"/>
      <c r="X169" s="2"/>
    </row>
    <row r="170" spans="5:25" x14ac:dyDescent="0.4">
      <c r="E170" s="2"/>
      <c r="F170" s="2"/>
      <c r="H170" s="2"/>
      <c r="J170" s="2"/>
      <c r="R170" s="2"/>
      <c r="W170" s="2"/>
      <c r="X170" s="2"/>
    </row>
    <row r="171" spans="5:25" x14ac:dyDescent="0.4">
      <c r="E171" s="2"/>
      <c r="F171" s="2"/>
      <c r="H171" s="2"/>
      <c r="J171" s="2"/>
      <c r="R171" s="2"/>
      <c r="W171" s="2"/>
      <c r="X171" s="2"/>
    </row>
    <row r="172" spans="5:25" x14ac:dyDescent="0.4">
      <c r="E172" s="2"/>
      <c r="F172" s="2"/>
      <c r="H172" s="2"/>
      <c r="J172" s="2"/>
      <c r="R172" s="2"/>
      <c r="W172" s="2"/>
      <c r="X172" s="2"/>
    </row>
    <row r="173" spans="5:25" x14ac:dyDescent="0.4">
      <c r="E173" s="2"/>
      <c r="F173" s="2"/>
      <c r="H173" s="2"/>
      <c r="I173" s="2"/>
      <c r="J173" s="2"/>
      <c r="K173" s="2"/>
      <c r="R173" s="2"/>
      <c r="W173" s="2"/>
      <c r="X173" s="2"/>
      <c r="Y173" s="2"/>
    </row>
    <row r="174" spans="5:25" x14ac:dyDescent="0.4">
      <c r="E174" s="2"/>
      <c r="F174" s="2"/>
      <c r="H174" s="2"/>
      <c r="J174" s="2"/>
      <c r="R174" s="2"/>
      <c r="W174" s="2"/>
    </row>
    <row r="175" spans="5:25" x14ac:dyDescent="0.4">
      <c r="E175" s="2"/>
      <c r="F175" s="2"/>
      <c r="H175" s="2"/>
      <c r="J175" s="2"/>
      <c r="R175" s="2"/>
      <c r="W175" s="2"/>
    </row>
    <row r="176" spans="5:25" x14ac:dyDescent="0.4">
      <c r="E176" s="2"/>
      <c r="F176" s="2"/>
      <c r="H176" s="2"/>
      <c r="J176" s="2"/>
      <c r="R176" s="2"/>
      <c r="W176" s="2"/>
    </row>
    <row r="177" spans="5:23" x14ac:dyDescent="0.4">
      <c r="E177" s="2"/>
      <c r="F177" s="2"/>
      <c r="H177" s="2"/>
      <c r="J177" s="2"/>
      <c r="R177" s="2"/>
      <c r="W177" s="2"/>
    </row>
    <row r="178" spans="5:23" x14ac:dyDescent="0.4">
      <c r="E178" s="2"/>
      <c r="F178" s="2"/>
      <c r="H178" s="2"/>
      <c r="J178" s="2"/>
      <c r="R178" s="2"/>
      <c r="W178" s="2"/>
    </row>
    <row r="179" spans="5:23" x14ac:dyDescent="0.4">
      <c r="E179" s="2"/>
      <c r="F179" s="2"/>
      <c r="H179" s="2"/>
      <c r="J179" s="2"/>
      <c r="R179" s="2"/>
      <c r="W179" s="2"/>
    </row>
    <row r="180" spans="5:23" x14ac:dyDescent="0.4">
      <c r="E180" s="2"/>
      <c r="F180" s="2"/>
      <c r="H180" s="2"/>
      <c r="J180" s="2"/>
      <c r="R180" s="2"/>
      <c r="W180" s="2"/>
    </row>
    <row r="181" spans="5:23" x14ac:dyDescent="0.4">
      <c r="E181" s="2"/>
      <c r="F181" s="2"/>
      <c r="H181" s="2"/>
      <c r="J181" s="2"/>
      <c r="R181" s="2"/>
      <c r="W181" s="2"/>
    </row>
    <row r="182" spans="5:23" x14ac:dyDescent="0.4">
      <c r="E182" s="2"/>
      <c r="F182" s="2"/>
      <c r="H182" s="2"/>
      <c r="J182" s="2"/>
      <c r="R182" s="2"/>
      <c r="W182" s="2"/>
    </row>
    <row r="183" spans="5:23" x14ac:dyDescent="0.4">
      <c r="E183" s="2"/>
      <c r="F183" s="2"/>
      <c r="H183" s="2"/>
      <c r="J183" s="2"/>
      <c r="R183" s="2"/>
      <c r="W183" s="2"/>
    </row>
    <row r="184" spans="5:23" x14ac:dyDescent="0.4">
      <c r="E184" s="2"/>
      <c r="F184" s="2"/>
      <c r="H184" s="2"/>
      <c r="J184" s="2"/>
      <c r="R184" s="2"/>
      <c r="W184" s="2"/>
    </row>
    <row r="185" spans="5:23" x14ac:dyDescent="0.4">
      <c r="E185" s="2"/>
      <c r="F185" s="2"/>
      <c r="H185" s="2"/>
      <c r="J185" s="2"/>
      <c r="R185" s="2"/>
      <c r="W185" s="2"/>
    </row>
    <row r="186" spans="5:23" x14ac:dyDescent="0.4">
      <c r="E186" s="2"/>
      <c r="F186" s="2"/>
      <c r="H186" s="2"/>
      <c r="J186" s="2"/>
      <c r="R186" s="2"/>
      <c r="W186" s="2"/>
    </row>
    <row r="187" spans="5:23" x14ac:dyDescent="0.4">
      <c r="E187" s="2"/>
      <c r="F187" s="2"/>
      <c r="H187" s="2"/>
      <c r="J187" s="2"/>
      <c r="R187" s="2"/>
      <c r="W187" s="2"/>
    </row>
    <row r="188" spans="5:23" x14ac:dyDescent="0.4">
      <c r="E188" s="2"/>
      <c r="F188" s="2"/>
      <c r="H188" s="2"/>
      <c r="J188" s="2"/>
      <c r="R188" s="2"/>
      <c r="W188" s="2"/>
    </row>
    <row r="189" spans="5:23" x14ac:dyDescent="0.4">
      <c r="E189" s="2"/>
      <c r="F189" s="2"/>
      <c r="H189" s="2"/>
      <c r="J189" s="2"/>
      <c r="R189" s="2"/>
      <c r="W189" s="2"/>
    </row>
    <row r="190" spans="5:23" x14ac:dyDescent="0.4">
      <c r="E190" s="2"/>
      <c r="F190" s="2"/>
      <c r="H190" s="2"/>
      <c r="J190" s="2"/>
      <c r="R190" s="2"/>
      <c r="W190" s="2"/>
    </row>
    <row r="191" spans="5:23" x14ac:dyDescent="0.4">
      <c r="E191" s="2"/>
      <c r="F191" s="2"/>
      <c r="H191" s="2"/>
      <c r="J191" s="2"/>
      <c r="R191" s="2"/>
      <c r="W191" s="2"/>
    </row>
    <row r="192" spans="5:23" x14ac:dyDescent="0.4">
      <c r="E192" s="2"/>
      <c r="F192" s="2"/>
      <c r="H192" s="2"/>
      <c r="J192" s="2"/>
      <c r="R192" s="2"/>
      <c r="W192" s="2"/>
    </row>
    <row r="193" spans="5:23" x14ac:dyDescent="0.4">
      <c r="E193" s="2"/>
      <c r="F193" s="2"/>
      <c r="H193" s="2"/>
      <c r="J193" s="2"/>
      <c r="R193" s="2"/>
      <c r="W193" s="2"/>
    </row>
    <row r="194" spans="5:23" x14ac:dyDescent="0.4">
      <c r="E194" s="2"/>
      <c r="F194" s="2"/>
      <c r="H194" s="2"/>
      <c r="J194" s="2"/>
      <c r="R194" s="2"/>
      <c r="W194" s="2"/>
    </row>
    <row r="195" spans="5:23" x14ac:dyDescent="0.4">
      <c r="E195" s="2"/>
      <c r="F195" s="2"/>
      <c r="H195" s="2"/>
      <c r="J195" s="2"/>
      <c r="R195" s="2"/>
      <c r="W195" s="2"/>
    </row>
    <row r="196" spans="5:23" x14ac:dyDescent="0.4">
      <c r="E196" s="2"/>
      <c r="F196" s="2"/>
      <c r="H196" s="2"/>
      <c r="J196" s="2"/>
      <c r="R196" s="2"/>
      <c r="W196" s="2"/>
    </row>
    <row r="197" spans="5:23" x14ac:dyDescent="0.4">
      <c r="E197" s="2"/>
      <c r="F197" s="2"/>
      <c r="H197" s="2"/>
      <c r="J197" s="2"/>
      <c r="R197" s="2"/>
      <c r="W197" s="2"/>
    </row>
    <row r="198" spans="5:23" x14ac:dyDescent="0.4">
      <c r="E198" s="2"/>
      <c r="F198" s="2"/>
      <c r="H198" s="2"/>
      <c r="J198" s="2"/>
      <c r="R198" s="2"/>
      <c r="W198" s="2"/>
    </row>
    <row r="199" spans="5:23" x14ac:dyDescent="0.4">
      <c r="E199" s="2"/>
      <c r="F199" s="2"/>
      <c r="H199" s="2"/>
      <c r="J199" s="2"/>
      <c r="R199" s="2"/>
      <c r="W199" s="2"/>
    </row>
    <row r="200" spans="5:23" x14ac:dyDescent="0.4">
      <c r="E200" s="2"/>
      <c r="F200" s="2"/>
      <c r="H200" s="2"/>
      <c r="J200" s="2"/>
      <c r="R200" s="2"/>
      <c r="W200" s="2"/>
    </row>
    <row r="201" spans="5:23" x14ac:dyDescent="0.4">
      <c r="E201" s="2"/>
      <c r="F201" s="2"/>
      <c r="H201" s="2"/>
      <c r="J201" s="2"/>
      <c r="R201" s="2"/>
      <c r="W201" s="2"/>
    </row>
    <row r="202" spans="5:23" x14ac:dyDescent="0.4">
      <c r="E202" s="2"/>
      <c r="F202" s="2"/>
      <c r="H202" s="2"/>
      <c r="J202" s="2"/>
      <c r="R202" s="2"/>
      <c r="W202" s="2"/>
    </row>
    <row r="203" spans="5:23" x14ac:dyDescent="0.4">
      <c r="E203" s="2"/>
      <c r="F203" s="2"/>
      <c r="H203" s="2"/>
      <c r="J203" s="2"/>
      <c r="R203" s="2"/>
      <c r="W203" s="2"/>
    </row>
    <row r="204" spans="5:23" x14ac:dyDescent="0.4">
      <c r="E204" s="2"/>
      <c r="F204" s="2"/>
      <c r="H204" s="2"/>
      <c r="J204" s="2"/>
      <c r="R204" s="2"/>
      <c r="W204" s="2"/>
    </row>
    <row r="205" spans="5:23" x14ac:dyDescent="0.4">
      <c r="E205" s="2"/>
      <c r="F205" s="2"/>
      <c r="H205" s="2"/>
      <c r="J205" s="2"/>
      <c r="R205" s="2"/>
      <c r="W205" s="2"/>
    </row>
    <row r="206" spans="5:23" x14ac:dyDescent="0.4">
      <c r="E206" s="2"/>
      <c r="F206" s="2"/>
      <c r="H206" s="2"/>
      <c r="J206" s="2"/>
      <c r="R206" s="2"/>
      <c r="W206" s="2"/>
    </row>
    <row r="207" spans="5:23" x14ac:dyDescent="0.4">
      <c r="E207" s="2"/>
      <c r="F207" s="2"/>
      <c r="H207" s="2"/>
      <c r="J207" s="2"/>
      <c r="R207" s="2"/>
      <c r="W207" s="2"/>
    </row>
    <row r="208" spans="5:23" x14ac:dyDescent="0.4">
      <c r="E208" s="2"/>
      <c r="F208" s="2"/>
      <c r="H208" s="2"/>
      <c r="J208" s="2"/>
      <c r="R208" s="2"/>
      <c r="W208" s="2"/>
    </row>
    <row r="209" spans="5:23" x14ac:dyDescent="0.4">
      <c r="E209" s="2"/>
      <c r="F209" s="2"/>
      <c r="H209" s="2"/>
      <c r="J209" s="2"/>
      <c r="R209" s="2"/>
      <c r="W209" s="2"/>
    </row>
    <row r="210" spans="5:23" x14ac:dyDescent="0.4">
      <c r="E210" s="2"/>
      <c r="F210" s="2"/>
      <c r="H210" s="2"/>
      <c r="J210" s="2"/>
      <c r="R210" s="2"/>
      <c r="W210" s="2"/>
    </row>
    <row r="211" spans="5:23" x14ac:dyDescent="0.4">
      <c r="E211" s="2"/>
      <c r="F211" s="2"/>
      <c r="H211" s="2"/>
      <c r="J211" s="2"/>
      <c r="R211" s="2"/>
      <c r="W211" s="2"/>
    </row>
    <row r="212" spans="5:23" x14ac:dyDescent="0.4">
      <c r="E212" s="2"/>
      <c r="F212" s="2"/>
      <c r="H212" s="2"/>
      <c r="J212" s="2"/>
      <c r="R212" s="2"/>
      <c r="W212" s="2"/>
    </row>
    <row r="213" spans="5:23" x14ac:dyDescent="0.4">
      <c r="E213" s="2"/>
      <c r="F213" s="2"/>
      <c r="H213" s="2"/>
      <c r="J213" s="2"/>
      <c r="R213" s="2"/>
      <c r="W213" s="2"/>
    </row>
    <row r="214" spans="5:23" x14ac:dyDescent="0.4">
      <c r="E214" s="2"/>
      <c r="F214" s="2"/>
      <c r="H214" s="2"/>
      <c r="J214" s="2"/>
      <c r="R214" s="2"/>
      <c r="W214" s="2"/>
    </row>
    <row r="215" spans="5:23" x14ac:dyDescent="0.4">
      <c r="E215" s="2"/>
      <c r="F215" s="2"/>
      <c r="J2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5127-DA9A-4A16-A451-3342AD2636A3}">
  <dimension ref="A1:C13"/>
  <sheetViews>
    <sheetView topLeftCell="C1" workbookViewId="0">
      <selection activeCell="C2" sqref="C2:C13"/>
    </sheetView>
  </sheetViews>
  <sheetFormatPr defaultRowHeight="14.6" x14ac:dyDescent="0.4"/>
  <cols>
    <col min="1" max="1" width="120.84375" bestFit="1" customWidth="1"/>
    <col min="2" max="2" width="120.84375" customWidth="1"/>
    <col min="3" max="3" width="121.3046875" bestFit="1" customWidth="1"/>
  </cols>
  <sheetData>
    <row r="1" spans="1:3" x14ac:dyDescent="0.4">
      <c r="A1" t="s">
        <v>34</v>
      </c>
    </row>
    <row r="2" spans="1:3" x14ac:dyDescent="0.4">
      <c r="A2" t="s">
        <v>33</v>
      </c>
      <c r="B2" t="s">
        <v>1138</v>
      </c>
      <c r="C2" t="str">
        <f>_xlfn.CONCAT(B2," = ","'",A2,"'")</f>
        <v>att1 = 'C:/Users/zacharywe/Documents/T&amp;C/AH4R - Terms and Conditions Addendum to Real Estate Purchase Agreement 08.09.2021.docx'</v>
      </c>
    </row>
    <row r="3" spans="1:3" x14ac:dyDescent="0.4">
      <c r="A3" t="s">
        <v>32</v>
      </c>
      <c r="B3" t="s">
        <v>1139</v>
      </c>
      <c r="C3" t="str">
        <f t="shared" ref="C3:C13" si="0">_xlfn.CONCAT(B3," = ","'",A3,"'")</f>
        <v>att2 = 'C:/Users/zacharywe/Documents/T&amp;C/Atlas - Terms and Conditions Addendum to Real Estate Purchase Agreement 6.3.21.docx'</v>
      </c>
    </row>
    <row r="4" spans="1:3" x14ac:dyDescent="0.4">
      <c r="A4" t="s">
        <v>31</v>
      </c>
      <c r="B4" t="s">
        <v>1140</v>
      </c>
      <c r="C4" t="str">
        <f t="shared" si="0"/>
        <v>att3 = 'C:/Users/zacharywe/Documents/T&amp;C/Divvy - Terms and Conditions Addendum to Real Estate Purchase Agreement 5.25.21.docx'</v>
      </c>
    </row>
    <row r="5" spans="1:3" x14ac:dyDescent="0.4">
      <c r="A5" t="s">
        <v>30</v>
      </c>
      <c r="B5" t="s">
        <v>1141</v>
      </c>
      <c r="C5" t="str">
        <f t="shared" si="0"/>
        <v>att4 = 'C:/Users/zacharywe/Documents/T&amp;C/Tricon - Terms and Conditions Addendum to Real Estate Purchase Agreement 10.30.2019.docx'</v>
      </c>
    </row>
    <row r="6" spans="1:3" x14ac:dyDescent="0.4">
      <c r="A6" t="s">
        <v>29</v>
      </c>
      <c r="B6" t="s">
        <v>1142</v>
      </c>
      <c r="C6" t="str">
        <f t="shared" si="0"/>
        <v>att5 = 'C:/Users/zacharywe/Documents/T&amp;C/Hudson Homes - Terms and Conditions Addendum to Real Estate Purchase Agreement 2.16.21.docx'</v>
      </c>
    </row>
    <row r="7" spans="1:3" x14ac:dyDescent="0.4">
      <c r="A7" t="s">
        <v>28</v>
      </c>
      <c r="B7" t="s">
        <v>1143</v>
      </c>
      <c r="C7" t="str">
        <f t="shared" si="0"/>
        <v>att6 = 'C:/Users/zacharywe/Documents/T&amp;C/Invitation Homes - Terms and Conditions Addendum to Real Estate Purchase Agreement [12.8.2020].docx'</v>
      </c>
    </row>
    <row r="8" spans="1:3" x14ac:dyDescent="0.4">
      <c r="A8" t="s">
        <v>27</v>
      </c>
      <c r="B8" t="s">
        <v>1144</v>
      </c>
      <c r="C8" t="str">
        <f t="shared" si="0"/>
        <v>att7 = 'C:/Users/zacharywe/Documents/T&amp;C/MCH - Terms and Conditions Addendum to Real Estate Purchase Agreement 06.16.2021.docx'</v>
      </c>
    </row>
    <row r="9" spans="1:3" x14ac:dyDescent="0.4">
      <c r="A9" t="s">
        <v>26</v>
      </c>
      <c r="B9" t="s">
        <v>1145</v>
      </c>
      <c r="C9" t="str">
        <f t="shared" si="0"/>
        <v>att8 = 'C:/Users/zacharywe/Documents/T&amp;C/Open House - Terms and Conditions Addendum to Real Estate Purchase Agreement [05.25.21].docx'</v>
      </c>
    </row>
    <row r="10" spans="1:3" x14ac:dyDescent="0.4">
      <c r="A10" t="s">
        <v>25</v>
      </c>
      <c r="B10" t="s">
        <v>1146</v>
      </c>
      <c r="C10" t="str">
        <f t="shared" si="0"/>
        <v>att9 = 'C:/Users/zacharywe/Documents/T&amp;C/Progress - Terms and Conditions Addendum to Real Estate Purchase Agreement [12.11.20].docx'</v>
      </c>
    </row>
    <row r="11" spans="1:3" x14ac:dyDescent="0.4">
      <c r="A11" t="s">
        <v>24</v>
      </c>
      <c r="B11" t="s">
        <v>1147</v>
      </c>
      <c r="C11" t="str">
        <f t="shared" si="0"/>
        <v>att10 = 'C:/Users/zacharywe/Documents/T&amp;C/Second Avenue - Terms and Conditions Addendum to Real Estate Purchase Agreement 4.12.21.docx'</v>
      </c>
    </row>
    <row r="12" spans="1:3" x14ac:dyDescent="0.4">
      <c r="A12" t="s">
        <v>23</v>
      </c>
      <c r="B12" t="s">
        <v>1148</v>
      </c>
      <c r="C12" t="str">
        <f t="shared" si="0"/>
        <v>att11 = 'C:/Users/zacharywe/Documents/T&amp;C/Sparrow - Terms and Conditions Addendum to Real Estate Purchase Agreement 5.25.21.docx'</v>
      </c>
    </row>
    <row r="13" spans="1:3" x14ac:dyDescent="0.4">
      <c r="A13" t="s">
        <v>22</v>
      </c>
      <c r="B13" t="s">
        <v>1149</v>
      </c>
      <c r="C13" t="str">
        <f t="shared" si="0"/>
        <v>att12 = 'C:/Users/zacharywe/Documents/T&amp;C/Sylvan Road - Terms and Conditions Addendum to Real Estate Purchase Agreement 03.27.20 .docx'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CE2-3AC5-497A-8108-1DCD4CD55483}">
  <dimension ref="A1:K35"/>
  <sheetViews>
    <sheetView zoomScale="62" workbookViewId="0">
      <selection activeCell="E7" sqref="E7"/>
    </sheetView>
  </sheetViews>
  <sheetFormatPr defaultRowHeight="14.6" x14ac:dyDescent="0.4"/>
  <cols>
    <col min="2" max="2" width="57.23046875" customWidth="1"/>
    <col min="3" max="3" width="63" bestFit="1" customWidth="1"/>
    <col min="5" max="5" width="39.61328125" bestFit="1" customWidth="1"/>
    <col min="6" max="6" width="31.07421875" bestFit="1" customWidth="1"/>
    <col min="7" max="7" width="33.765625" bestFit="1" customWidth="1"/>
    <col min="8" max="8" width="32" bestFit="1" customWidth="1"/>
    <col min="9" max="9" width="39.61328125" bestFit="1" customWidth="1"/>
    <col min="10" max="10" width="38.84375" bestFit="1" customWidth="1"/>
    <col min="11" max="11" width="22" bestFit="1" customWidth="1"/>
  </cols>
  <sheetData>
    <row r="1" spans="1:11" x14ac:dyDescent="0.4">
      <c r="A1" s="3" t="s">
        <v>39</v>
      </c>
      <c r="B1" s="3" t="s">
        <v>38</v>
      </c>
      <c r="C1" s="3" t="s">
        <v>37</v>
      </c>
      <c r="D1" s="3"/>
      <c r="E1" s="3" t="s">
        <v>5</v>
      </c>
      <c r="F1" s="3" t="s">
        <v>36</v>
      </c>
      <c r="G1" s="3"/>
      <c r="H1" s="3"/>
      <c r="I1" s="3"/>
      <c r="J1" s="3"/>
      <c r="K1" s="3"/>
    </row>
    <row r="2" spans="1:11" x14ac:dyDescent="0.4">
      <c r="A2" t="str">
        <f>IF(OR(LEN(I2)&lt;4,LEN(J2)&lt;4),"",_xlfn.CONCAT(Emails!E2,";",Emails!F2,";",Emails!G2,";",Emails!H2,";",Emails!I2,";",Emails!J2,";",Emails!K2))</f>
        <v/>
      </c>
      <c r="B2" t="str">
        <f>IF(AND(LEN(I2)&gt;4,LEN(J2)&lt;4),_xlfn.CONCAT(Emails!E2,";",Emails!F2,";",Emails!G2,";",Emails!H2,";",Emails!I2,";",Emails!K2),"")</f>
        <v/>
      </c>
      <c r="C2" t="str">
        <f>IF(AND(LEN(I2)&lt;4,LEN(J2)&lt;4),_xlfn.CONCAT(Emails!E2,"; ",Emails!F2))</f>
        <v>ihhougroup@enterarealty.com; zolistings@markdimasteam.com</v>
      </c>
      <c r="E2" t="str" cm="1">
        <f t="array" ref="E2">IFERROR(INDEX(Contacts!$F$1:$F$1260,MATCH(1,(Basic!$L2=Contacts!$B$1:$B$1260)*(Basic!$I2=Contacts!$A$1:$A$1260),0)),"")</f>
        <v>ihhougroup@enterarealty.com</v>
      </c>
      <c r="F2" t="str">
        <f>IFERROR(VLOOKUP(Basic!$L2,Contacts!B:N,13,0),"")</f>
        <v>zolistings@markdimasteam.com</v>
      </c>
    </row>
    <row r="3" spans="1:11" x14ac:dyDescent="0.4">
      <c r="A3" t="str">
        <f>IF(OR(LEN(I3)&lt;4,LEN(J3)&lt;4),"",_xlfn.CONCAT(Emails!E3,";",Emails!F3,";",Emails!G3,";",Emails!H3,";",Emails!I3,";",Emails!J3,";",Emails!K3))</f>
        <v/>
      </c>
      <c r="B3" t="str">
        <f>IF(AND(LEN(I3)&gt;4,LEN(J3)&lt;4),_xlfn.CONCAT(Emails!E3,";",Emails!F3,";",Emails!G3,";",Emails!H3,";",Emails!I3,";",Emails!K3),"")</f>
        <v/>
      </c>
      <c r="C3" t="str">
        <f>IF(AND(LEN(I3)&lt;4,LEN(J3)&lt;4),_xlfn.CONCAT(Emails!E3,"; ",Emails!F3))</f>
        <v>azamani@ah4r.com; listings@gkpropertieslv.com</v>
      </c>
      <c r="E3" t="str" cm="1">
        <f t="array" ref="E3">IFERROR(INDEX(Contacts!$F$1:$F$1260,MATCH(1,(Basic!$L3=Contacts!$B$1:$B$1260)*(Basic!$I3=Contacts!$A$1:$A$1260),0)),"")</f>
        <v>azamani@ah4r.com</v>
      </c>
      <c r="F3" t="str">
        <f>IFERROR(VLOOKUP(Basic!$L3,Contacts!B:N,13,0),"")</f>
        <v>listings@gkpropertieslv.com</v>
      </c>
    </row>
    <row r="4" spans="1:11" x14ac:dyDescent="0.4">
      <c r="A4" t="str">
        <f>IF(OR(LEN(I4)&lt;4,LEN(J4)&lt;4),"",_xlfn.CONCAT(Emails!E4,";",Emails!F4,";",Emails!G4,";",Emails!H4,";",Emails!I4,";",Emails!J4,";",Emails!K4))</f>
        <v/>
      </c>
      <c r="B4" t="str">
        <f>IF(AND(LEN(I4)&gt;4,LEN(J4)&lt;4),_xlfn.CONCAT(Emails!E4,";",Emails!F4,";",Emails!G4,";",Emails!H4,";",Emails!I4,";",Emails!K4),"")</f>
        <v/>
      </c>
      <c r="C4" t="str">
        <f>IF(AND(LEN(I4)&lt;4,LEN(J4)&lt;4),_xlfn.CONCAT(Emails!E4,"; ",Emails!F4))</f>
        <v>bflores@sovereignrealestategroup.com; offers-atl@zillow.com</v>
      </c>
      <c r="E4" t="s">
        <v>35</v>
      </c>
      <c r="F4" t="str">
        <f>IFERROR(VLOOKUP(Basic!$L4,Contacts!B:N,13,0),"")</f>
        <v>offers-atl@zillow.com</v>
      </c>
    </row>
    <row r="5" spans="1:11" x14ac:dyDescent="0.4">
      <c r="A5" t="str">
        <f>IF(OR(LEN(I5)&lt;4,LEN(J5)&lt;4),"",_xlfn.CONCAT(Emails!E5,";",Emails!F5,";",Emails!G5,";",Emails!H5,";",Emails!I5,";",Emails!J5,";",Emails!K5))</f>
        <v/>
      </c>
      <c r="B5" t="str">
        <f>IF(AND(LEN(I5)&gt;4,LEN(J5)&lt;4),_xlfn.CONCAT(Emails!E5,";",Emails!F5,";",Emails!G5,";",Emails!H5,";",Emails!I5,";",Emails!K5),"")</f>
        <v/>
      </c>
      <c r="C5" t="str">
        <f>IF(AND(LEN(I5)&lt;4,LEN(J5)&lt;4),_xlfn.CONCAT(Emails!E5,"; ",Emails!F5))</f>
        <v>abetancourt@sovereignrealestategroup.com; offers-atl@zillow.com</v>
      </c>
      <c r="E5" t="str" cm="1">
        <f t="array" ref="E5">IFERROR(INDEX(Contacts!$F$1:$F$1260,MATCH(1,(Basic!$L5=Contacts!$B$1:$B$1260)*(Basic!$I5=Contacts!$A$1:$A$1260),0)),"")</f>
        <v>abetancourt@sovereignrealestategroup.com</v>
      </c>
      <c r="F5" t="str">
        <f>IFERROR(VLOOKUP(Basic!$L5,Contacts!B:N,13,0),"")</f>
        <v>offers-atl@zillow.com</v>
      </c>
    </row>
    <row r="6" spans="1:11" x14ac:dyDescent="0.4">
      <c r="A6" t="str">
        <f>IF(OR(LEN(I6)&lt;4,LEN(J6)&lt;4),"",_xlfn.CONCAT(Emails!E6,";",Emails!F6,";",Emails!G6,";",Emails!H6,";",Emails!I6,";",Emails!J6,";",Emails!K6))</f>
        <v/>
      </c>
      <c r="B6" t="str">
        <f>IF(AND(LEN(I6)&gt;4,LEN(J6)&lt;4),_xlfn.CONCAT(Emails!E6,";",Emails!F6,";",Emails!G6,";",Emails!H6,";",Emails!I6,";",Emails!K6),"")</f>
        <v/>
      </c>
      <c r="C6" t="str">
        <f>IF(AND(LEN(I6)&lt;4,LEN(J6)&lt;4),_xlfn.CONCAT(Emails!E6,"; ",Emails!F6))</f>
        <v>ihatlteam@enterarealty.com; offers-atl@zillow.com</v>
      </c>
      <c r="E6" t="str" cm="1">
        <f t="array" ref="E6">IFERROR(INDEX(Contacts!$F$1:$F$1260,MATCH(1,(Basic!$L6=Contacts!$B$1:$B$1260)*(Basic!$I6=Contacts!$A$1:$A$1260),0)),"")</f>
        <v>ihatlteam@enterarealty.com</v>
      </c>
      <c r="F6" t="str">
        <f>IFERROR(VLOOKUP(Basic!$L6,Contacts!B:N,13,0),"")</f>
        <v>offers-atl@zillow.com</v>
      </c>
    </row>
    <row r="7" spans="1:11" x14ac:dyDescent="0.4">
      <c r="A7" t="str">
        <f>IF(OR(LEN(I7)&lt;4,LEN(J7)&lt;4),"",_xlfn.CONCAT(Emails!E7,";",Emails!F7,";",Emails!G7,";",Emails!H7,";",Emails!I7,";",Emails!J7,";",Emails!K7))</f>
        <v/>
      </c>
      <c r="B7" t="str">
        <f>IF(AND(LEN(I7)&gt;4,LEN(J7)&lt;4),_xlfn.CONCAT(Emails!E7,";",Emails!F7,";",Emails!G7,";",Emails!H7,";",Emails!I7,";",Emails!K7),"")</f>
        <v/>
      </c>
      <c r="C7" t="str">
        <f>IF(AND(LEN(I7)&lt;4,LEN(J7)&lt;4),_xlfn.CONCAT(Emails!E7,"; ",Emails!F7))</f>
        <v xml:space="preserve">0; </v>
      </c>
      <c r="E7" cm="1">
        <f t="array" ref="E7">IFERROR(INDEX(Contacts!$F$1:$F$1260,MATCH(1,(Basic!$L7=Contacts!$B$1:$B$1260)*(Basic!$I7=Contacts!$A$1:$A$1260),0)),"")</f>
        <v>0</v>
      </c>
      <c r="F7" t="str">
        <f>IFERROR(VLOOKUP(Basic!$L7,Contacts!B:N,13,0),"")</f>
        <v/>
      </c>
    </row>
    <row r="8" spans="1:11" x14ac:dyDescent="0.4">
      <c r="A8" t="str">
        <f>IF(OR(LEN(I8)&lt;4,LEN(J8)&lt;4),"",_xlfn.CONCAT(Emails!E8,";",Emails!F8,";",Emails!G8,";",Emails!H8,";",Emails!I8,";",Emails!J8,";",Emails!K8))</f>
        <v/>
      </c>
      <c r="B8" t="str">
        <f>IF(AND(LEN(I8)&gt;4,LEN(J8)&lt;4),_xlfn.CONCAT(Emails!E8,";",Emails!F8,";",Emails!G8,";",Emails!H8,";",Emails!I8,";",Emails!K8),"")</f>
        <v/>
      </c>
      <c r="C8" t="str">
        <f>IF(AND(LEN(I8)&lt;4,LEN(J8)&lt;4),_xlfn.CONCAT(Emails!E8,"; ",Emails!F8))</f>
        <v xml:space="preserve">0; </v>
      </c>
      <c r="E8" cm="1">
        <f t="array" ref="E8">IFERROR(INDEX(Contacts!$F$1:$F$1260,MATCH(1,(Basic!$L8=Contacts!$B$1:$B$1260)*(Basic!$I8=Contacts!$A$1:$A$1260),0)),"")</f>
        <v>0</v>
      </c>
      <c r="F8" t="str">
        <f>IFERROR(VLOOKUP(Basic!$L8,Contacts!B:N,13,0),"")</f>
        <v/>
      </c>
    </row>
    <row r="9" spans="1:11" x14ac:dyDescent="0.4">
      <c r="A9" t="str">
        <f>IF(OR(LEN(I9)&lt;4,LEN(J9)&lt;4),"",_xlfn.CONCAT(Emails!E9,";",Emails!F9,";",Emails!G9,";",Emails!H9,";",Emails!I9,";",Emails!J9,";",Emails!K9))</f>
        <v/>
      </c>
      <c r="B9" t="str">
        <f>IF(AND(LEN(I9)&gt;4,LEN(J9)&lt;4),_xlfn.CONCAT(Emails!E9,";",Emails!F9,";",Emails!G9,";",Emails!H9,";",Emails!I9,";",Emails!K9),"")</f>
        <v/>
      </c>
      <c r="C9" t="str">
        <f>IF(AND(LEN(I9)&lt;4,LEN(J9)&lt;4),_xlfn.CONCAT(Emails!E9,"; ",Emails!F9))</f>
        <v xml:space="preserve">0; </v>
      </c>
      <c r="E9" cm="1">
        <f t="array" ref="E9">IFERROR(INDEX(Contacts!$F$1:$F$1260,MATCH(1,(Basic!$L9=Contacts!$B$1:$B$1260)*(Basic!$I9=Contacts!$A$1:$A$1260),0)),"")</f>
        <v>0</v>
      </c>
      <c r="F9" t="str">
        <f>IFERROR(VLOOKUP(Basic!$L9,Contacts!B:N,13,0),"")</f>
        <v/>
      </c>
    </row>
    <row r="10" spans="1:11" x14ac:dyDescent="0.4">
      <c r="A10" t="str">
        <f>IF(OR(LEN(I10)&lt;4,LEN(J10)&lt;4),"",_xlfn.CONCAT(Emails!E10,";",Emails!F10,";",Emails!G10,";",Emails!H10,";",Emails!I10,";",Emails!J10,";",Emails!K10))</f>
        <v/>
      </c>
      <c r="B10" t="str">
        <f>IF(AND(LEN(I10)&gt;4,LEN(J10)&lt;4),_xlfn.CONCAT(Emails!E10,";",Emails!F10,";",Emails!G10,";",Emails!H10,";",Emails!I10,";",Emails!K10),"")</f>
        <v/>
      </c>
      <c r="C10" t="str">
        <f>IF(AND(LEN(I10)&lt;4,LEN(J10)&lt;4),_xlfn.CONCAT(Emails!E10,"; ",Emails!F10))</f>
        <v xml:space="preserve">0; </v>
      </c>
      <c r="E10" cm="1">
        <f t="array" ref="E10">IFERROR(INDEX(Contacts!$F$1:$F$1260,MATCH(1,(Basic!$L10=Contacts!$B$1:$B$1260)*(Basic!$I10=Contacts!$A$1:$A$1260),0)),"")</f>
        <v>0</v>
      </c>
      <c r="F10" t="str">
        <f>IFERROR(VLOOKUP(Basic!$L10,Contacts!B:N,13,0),"")</f>
        <v/>
      </c>
    </row>
    <row r="11" spans="1:11" x14ac:dyDescent="0.4">
      <c r="A11" t="str">
        <f>IF(OR(LEN(I11)&lt;4,LEN(J11)&lt;4),"",_xlfn.CONCAT(Emails!E11,";",Emails!F11,";",Emails!G11,";",Emails!H11,";",Emails!I11,";",Emails!J11,";",Emails!K11))</f>
        <v/>
      </c>
      <c r="B11" t="str">
        <f>IF(AND(LEN(I11)&gt;4,LEN(J11)&lt;4),_xlfn.CONCAT(Emails!E11,";",Emails!F11,";",Emails!G11,";",Emails!H11,";",Emails!I11,";",Emails!K11),"")</f>
        <v/>
      </c>
      <c r="C11" t="str">
        <f>IF(AND(LEN(I11)&lt;4,LEN(J11)&lt;4),_xlfn.CONCAT(Emails!E11,"; ",Emails!F11))</f>
        <v xml:space="preserve">0; </v>
      </c>
      <c r="E11" cm="1">
        <f t="array" ref="E11">IFERROR(INDEX(Contacts!$F$1:$F$1260,MATCH(1,(Basic!$L11=Contacts!$B$1:$B$1260)*(Basic!$I11=Contacts!$A$1:$A$1260),0)),"")</f>
        <v>0</v>
      </c>
      <c r="F11" t="str">
        <f>IFERROR(VLOOKUP(Basic!$L11,Contacts!B:N,13,0),"")</f>
        <v/>
      </c>
    </row>
    <row r="12" spans="1:11" x14ac:dyDescent="0.4">
      <c r="A12" t="str">
        <f>IF(OR(LEN(I12)&lt;4,LEN(J12)&lt;4),"",_xlfn.CONCAT(Emails!E12,";",Emails!F12,";",Emails!G12,";",Emails!H12,";",Emails!I12,";",Emails!J12,";",Emails!K12))</f>
        <v/>
      </c>
      <c r="B12" t="str">
        <f>IF(AND(LEN(I12)&gt;4,LEN(J12)&lt;4),_xlfn.CONCAT(Emails!E12,";",Emails!F12,";",Emails!G12,";",Emails!H12,";",Emails!I12,";",Emails!K12),"")</f>
        <v/>
      </c>
      <c r="C12" t="str">
        <f>IF(AND(LEN(I12)&lt;4,LEN(J12)&lt;4),_xlfn.CONCAT(Emails!E12,"; ",Emails!F12))</f>
        <v xml:space="preserve">0; </v>
      </c>
      <c r="E12" cm="1">
        <f t="array" ref="E12">IFERROR(INDEX(Contacts!$F$1:$F$1260,MATCH(1,(Basic!$L12=Contacts!$B$1:$B$1260)*(Basic!$I12=Contacts!$A$1:$A$1260),0)),"")</f>
        <v>0</v>
      </c>
      <c r="F12" t="str">
        <f>IFERROR(VLOOKUP(Basic!$L12,Contacts!B:N,13,0),"")</f>
        <v/>
      </c>
    </row>
    <row r="13" spans="1:11" x14ac:dyDescent="0.4">
      <c r="A13" t="str">
        <f>IF(OR(LEN(I13)&lt;4,LEN(J13)&lt;4),"",_xlfn.CONCAT(Emails!E13,";",Emails!F13,";",Emails!G13,";",Emails!H13,";",Emails!I13,";",Emails!J13,";",Emails!K13))</f>
        <v/>
      </c>
      <c r="B13" t="str">
        <f>IF(AND(LEN(I13)&gt;4,LEN(J13)&lt;4),_xlfn.CONCAT(Emails!E13,";",Emails!F13,";",Emails!G13,";",Emails!H13,";",Emails!I13,";",Emails!K13),"")</f>
        <v/>
      </c>
      <c r="C13" t="str">
        <f>IF(AND(LEN(I13)&lt;4,LEN(J13)&lt;4),_xlfn.CONCAT(Emails!E13,"; ",Emails!F13))</f>
        <v xml:space="preserve">0; </v>
      </c>
      <c r="E13" cm="1">
        <f t="array" ref="E13">IFERROR(INDEX(Contacts!$F$1:$F$1260,MATCH(1,(Basic!$L13=Contacts!$B$1:$B$1260)*(Basic!$I13=Contacts!$A$1:$A$1260),0)),"")</f>
        <v>0</v>
      </c>
      <c r="F13" t="str">
        <f>IFERROR(VLOOKUP(Basic!$L13,Contacts!B:N,13,0),"")</f>
        <v/>
      </c>
    </row>
    <row r="14" spans="1:11" x14ac:dyDescent="0.4">
      <c r="A14" t="str">
        <f>IF(OR(LEN(I14)&lt;4,LEN(J14)&lt;4),"",_xlfn.CONCAT(Emails!E14,";",Emails!F14,";",Emails!G14,";",Emails!H14,";",Emails!I14,";",Emails!J14,";",Emails!K14))</f>
        <v/>
      </c>
      <c r="B14" t="str">
        <f>IF(AND(LEN(I14)&gt;4,LEN(J14)&lt;4),_xlfn.CONCAT(Emails!E14,";",Emails!F14,";",Emails!G14,";",Emails!H14,";",Emails!I14,";",Emails!K14),"")</f>
        <v/>
      </c>
      <c r="C14" t="str">
        <f>IF(AND(LEN(I14)&lt;4,LEN(J14)&lt;4),_xlfn.CONCAT(Emails!E14,"; ",Emails!F14))</f>
        <v xml:space="preserve">0; </v>
      </c>
      <c r="E14" cm="1">
        <f t="array" ref="E14">IFERROR(INDEX(Contacts!$F$1:$F$1260,MATCH(1,(Basic!$L14=Contacts!$B$1:$B$1260)*(Basic!$I14=Contacts!$A$1:$A$1260),0)),"")</f>
        <v>0</v>
      </c>
      <c r="F14" t="str">
        <f>IFERROR(VLOOKUP(Basic!$L14,Contacts!B:N,13,0),"")</f>
        <v/>
      </c>
    </row>
    <row r="15" spans="1:11" x14ac:dyDescent="0.4">
      <c r="A15" t="str">
        <f>IF(OR(LEN(I15)&lt;4,LEN(J15)&lt;4),"",_xlfn.CONCAT(Emails!E15,";",Emails!F15,";",Emails!G15,";",Emails!H15,";",Emails!I15,";",Emails!J15,";",Emails!K15))</f>
        <v/>
      </c>
      <c r="B15" t="str">
        <f>IF(AND(LEN(I15)&gt;4,LEN(J15)&lt;4),_xlfn.CONCAT(Emails!E15,";",Emails!F15,";",Emails!G15,";",Emails!H15,";",Emails!I15,";",Emails!K15),"")</f>
        <v/>
      </c>
      <c r="C15" t="str">
        <f>IF(AND(LEN(I15)&lt;4,LEN(J15)&lt;4),_xlfn.CONCAT(Emails!E15,"; ",Emails!F15))</f>
        <v xml:space="preserve">0; </v>
      </c>
      <c r="E15" cm="1">
        <f t="array" ref="E15">IFERROR(INDEX(Contacts!$F$1:$F$1260,MATCH(1,(Basic!$L15=Contacts!$B$1:$B$1260)*(Basic!$I15=Contacts!$A$1:$A$1260),0)),"")</f>
        <v>0</v>
      </c>
      <c r="F15" t="str">
        <f>IFERROR(VLOOKUP(Basic!$L15,Contacts!B:N,13,0),"")</f>
        <v/>
      </c>
    </row>
    <row r="16" spans="1:11" x14ac:dyDescent="0.4">
      <c r="A16" t="str">
        <f>IF(OR(LEN(I16)&lt;4,LEN(J16)&lt;4),"",_xlfn.CONCAT(Emails!E16,";",Emails!F16,";",Emails!G16,";",Emails!H16,";",Emails!I16,";",Emails!J16,";",Emails!K16))</f>
        <v/>
      </c>
      <c r="B16" t="str">
        <f>IF(AND(LEN(I16)&gt;4,LEN(J16)&lt;4),_xlfn.CONCAT(Emails!E16,";",Emails!F16,";",Emails!G16,";",Emails!H16,";",Emails!I16,";",Emails!K16),"")</f>
        <v/>
      </c>
      <c r="C16" t="str">
        <f>IF(AND(LEN(I16)&lt;4,LEN(J16)&lt;4),_xlfn.CONCAT(Emails!E16,"; ",Emails!F16))</f>
        <v xml:space="preserve">0; </v>
      </c>
      <c r="E16" cm="1">
        <f t="array" ref="E16">IFERROR(INDEX(Contacts!$F$1:$F$1260,MATCH(1,(Basic!$L16=Contacts!$B$1:$B$1260)*(Basic!$I16=Contacts!$A$1:$A$1260),0)),"")</f>
        <v>0</v>
      </c>
      <c r="F16" t="str">
        <f>IFERROR(VLOOKUP(Basic!$L16,Contacts!B:N,13,0),"")</f>
        <v/>
      </c>
    </row>
    <row r="17" spans="1:6" x14ac:dyDescent="0.4">
      <c r="A17" t="str">
        <f>IF(OR(LEN(I17)&lt;4,LEN(J17)&lt;4),"",_xlfn.CONCAT(Emails!E17,";",Emails!F17,";",Emails!G17,";",Emails!H17,";",Emails!I17,";",Emails!J17,";",Emails!K17))</f>
        <v/>
      </c>
      <c r="B17" t="str">
        <f>IF(AND(LEN(I17)&gt;4,LEN(J17)&lt;4),_xlfn.CONCAT(Emails!E17,";",Emails!F17,";",Emails!G17,";",Emails!H17,";",Emails!I17,";",Emails!K17),"")</f>
        <v/>
      </c>
      <c r="C17" t="str">
        <f>IF(AND(LEN(I17)&lt;4,LEN(J17)&lt;4),_xlfn.CONCAT(Emails!E17,"; ",Emails!F17))</f>
        <v xml:space="preserve">0; </v>
      </c>
      <c r="E17" cm="1">
        <f t="array" ref="E17">IFERROR(INDEX(Contacts!$F$1:$F$1260,MATCH(1,(Basic!$L17=Contacts!$B$1:$B$1260)*(Basic!$I17=Contacts!$A$1:$A$1260),0)),"")</f>
        <v>0</v>
      </c>
      <c r="F17" t="str">
        <f>IFERROR(VLOOKUP(Basic!$L17,Contacts!B:N,13,0),"")</f>
        <v/>
      </c>
    </row>
    <row r="18" spans="1:6" x14ac:dyDescent="0.4">
      <c r="A18" t="str">
        <f>IF(OR(LEN(I18)&lt;4,LEN(J18)&lt;4),"",_xlfn.CONCAT(Emails!E18,";",Emails!F18,";",Emails!G18,";",Emails!H18,";",Emails!I18,";",Emails!J18,";",Emails!K18))</f>
        <v/>
      </c>
      <c r="B18" t="str">
        <f>IF(AND(LEN(I18)&gt;4,LEN(J18)&lt;4),_xlfn.CONCAT(Emails!E18,";",Emails!F18,";",Emails!G18,";",Emails!H18,";",Emails!I18,";",Emails!K18),"")</f>
        <v/>
      </c>
      <c r="C18" t="str">
        <f>IF(AND(LEN(I18)&lt;4,LEN(J18)&lt;4),_xlfn.CONCAT(Emails!E18,"; ",Emails!F18))</f>
        <v xml:space="preserve">0; </v>
      </c>
      <c r="E18" cm="1">
        <f t="array" ref="E18">IFERROR(INDEX(Contacts!$F$1:$F$1260,MATCH(1,(Basic!$L18=Contacts!$B$1:$B$1260)*(Basic!$I18=Contacts!$A$1:$A$1260),0)),"")</f>
        <v>0</v>
      </c>
      <c r="F18" t="str">
        <f>IFERROR(VLOOKUP(Basic!$L18,Contacts!B:N,13,0),"")</f>
        <v/>
      </c>
    </row>
    <row r="19" spans="1:6" x14ac:dyDescent="0.4">
      <c r="A19" t="str">
        <f>IF(OR(LEN(I19)&lt;4,LEN(J19)&lt;4),"",_xlfn.CONCAT(Emails!E19,";",Emails!F19,";",Emails!G19,";",Emails!H19,";",Emails!I19,";",Emails!J19,";",Emails!K19))</f>
        <v/>
      </c>
      <c r="B19" t="str">
        <f>IF(AND(LEN(I19)&gt;4,LEN(J19)&lt;4),_xlfn.CONCAT(Emails!E19,";",Emails!F19,";",Emails!G19,";",Emails!H19,";",Emails!I19,";",Emails!K19),"")</f>
        <v/>
      </c>
      <c r="C19" t="str">
        <f>IF(AND(LEN(I19)&lt;4,LEN(J19)&lt;4),_xlfn.CONCAT(Emails!E19,"; ",Emails!F19))</f>
        <v xml:space="preserve">0; </v>
      </c>
      <c r="E19" cm="1">
        <f t="array" ref="E19">IFERROR(INDEX(Contacts!$F$1:$F$1260,MATCH(1,(Basic!$L19=Contacts!$B$1:$B$1260)*(Basic!$I19=Contacts!$A$1:$A$1260),0)),"")</f>
        <v>0</v>
      </c>
      <c r="F19" t="str">
        <f>IFERROR(VLOOKUP(Basic!$L19,Contacts!B:N,13,0),"")</f>
        <v/>
      </c>
    </row>
    <row r="20" spans="1:6" x14ac:dyDescent="0.4">
      <c r="A20" t="str">
        <f>IF(OR(LEN(I20)&lt;4,LEN(J20)&lt;4),"",_xlfn.CONCAT(Emails!E20,";",Emails!F20,";",Emails!G20,";",Emails!H20,";",Emails!I20,";",Emails!J20,";",Emails!K20))</f>
        <v/>
      </c>
      <c r="B20" t="str">
        <f>IF(AND(LEN(I20)&gt;4,LEN(J20)&lt;4),_xlfn.CONCAT(Emails!E20,";",Emails!F20,";",Emails!G20,";",Emails!H20,";",Emails!I20,";",Emails!K20),"")</f>
        <v/>
      </c>
      <c r="C20" t="str">
        <f>IF(AND(LEN(I20)&lt;4,LEN(J20)&lt;4),_xlfn.CONCAT(Emails!E20,"; ",Emails!F20))</f>
        <v xml:space="preserve">0; </v>
      </c>
      <c r="E20" cm="1">
        <f t="array" ref="E20">IFERROR(INDEX(Contacts!$F$1:$F$1260,MATCH(1,(Basic!$L20=Contacts!$B$1:$B$1260)*(Basic!$I20=Contacts!$A$1:$A$1260),0)),"")</f>
        <v>0</v>
      </c>
      <c r="F20" t="str">
        <f>IFERROR(VLOOKUP(Basic!$L20,Contacts!B:N,13,0),"")</f>
        <v/>
      </c>
    </row>
    <row r="21" spans="1:6" x14ac:dyDescent="0.4">
      <c r="A21" t="str">
        <f>IF(OR(LEN(I21)&lt;4,LEN(J21)&lt;4),"",_xlfn.CONCAT(Emails!E21,";",Emails!F21,";",Emails!G21,";",Emails!H21,";",Emails!I21,";",Emails!J21,";",Emails!K21))</f>
        <v/>
      </c>
      <c r="B21" t="str">
        <f>IF(AND(LEN(I21)&gt;4,LEN(J21)&lt;4),_xlfn.CONCAT(Emails!E21,";",Emails!F21,";",Emails!G21,";",Emails!H21,";",Emails!I21,";",Emails!K21),"")</f>
        <v/>
      </c>
      <c r="C21" t="str">
        <f>IF(AND(LEN(I21)&lt;4,LEN(J21)&lt;4),_xlfn.CONCAT(Emails!E21,"; ",Emails!F21))</f>
        <v xml:space="preserve">0; </v>
      </c>
      <c r="E21" cm="1">
        <f t="array" ref="E21">IFERROR(INDEX(Contacts!$F$1:$F$1260,MATCH(1,(Basic!$L21=Contacts!$B$1:$B$1260)*(Basic!$I21=Contacts!$A$1:$A$1260),0)),"")</f>
        <v>0</v>
      </c>
      <c r="F21" t="str">
        <f>IFERROR(VLOOKUP(Basic!$L21,Contacts!B:N,13,0),"")</f>
        <v/>
      </c>
    </row>
    <row r="22" spans="1:6" x14ac:dyDescent="0.4">
      <c r="A22" t="str">
        <f>IF(OR(LEN(I22)&lt;4,LEN(J22)&lt;4),"",_xlfn.CONCAT(Emails!E22,";",Emails!F22,";",Emails!G22,";",Emails!H22,";",Emails!I22,";",Emails!J22,";",Emails!K22))</f>
        <v/>
      </c>
      <c r="B22" t="str">
        <f>IF(AND(LEN(I22)&gt;4,LEN(J22)&lt;4),_xlfn.CONCAT(Emails!E22,";",Emails!F22,";",Emails!G22,";",Emails!H22,";",Emails!I22,";",Emails!K22),"")</f>
        <v/>
      </c>
      <c r="C22" t="str">
        <f>IF(AND(LEN(I22)&lt;4,LEN(J22)&lt;4),_xlfn.CONCAT(Emails!E22,"; ",Emails!F22))</f>
        <v xml:space="preserve">0; </v>
      </c>
      <c r="E22" cm="1">
        <f t="array" ref="E22">IFERROR(INDEX(Contacts!$F$1:$F$1260,MATCH(1,(Basic!$L22=Contacts!$B$1:$B$1260)*(Basic!$I22=Contacts!$A$1:$A$1260),0)),"")</f>
        <v>0</v>
      </c>
      <c r="F22" t="str">
        <f>IFERROR(VLOOKUP(Basic!$L22,Contacts!B:N,13,0),"")</f>
        <v/>
      </c>
    </row>
    <row r="23" spans="1:6" x14ac:dyDescent="0.4">
      <c r="A23" t="str">
        <f>IF(OR(LEN(I23)&lt;4,LEN(J23)&lt;4),"",_xlfn.CONCAT(Emails!E23,";",Emails!F23,";",Emails!G23,";",Emails!H23,";",Emails!I23,";",Emails!J23,";",Emails!K23))</f>
        <v/>
      </c>
      <c r="B23" t="str">
        <f>IF(AND(LEN(I23)&gt;4,LEN(J23)&lt;4),_xlfn.CONCAT(Emails!E23,";",Emails!F23,";",Emails!G23,";",Emails!H23,";",Emails!I23,";",Emails!K23),"")</f>
        <v/>
      </c>
      <c r="C23" t="str">
        <f>IF(AND(LEN(I23)&lt;4,LEN(J23)&lt;4),_xlfn.CONCAT(Emails!E23,"; ",Emails!F23))</f>
        <v xml:space="preserve">0; </v>
      </c>
      <c r="E23" cm="1">
        <f t="array" ref="E23">IFERROR(INDEX(Contacts!$F$1:$F$1260,MATCH(1,(Basic!$L23=Contacts!$B$1:$B$1260)*(Basic!$I23=Contacts!$A$1:$A$1260),0)),"")</f>
        <v>0</v>
      </c>
      <c r="F23" t="str">
        <f>IFERROR(VLOOKUP(Basic!$L23,Contacts!B:N,13,0),"")</f>
        <v/>
      </c>
    </row>
    <row r="24" spans="1:6" x14ac:dyDescent="0.4">
      <c r="A24" t="str">
        <f>IF(OR(LEN(I24)&lt;4,LEN(J24)&lt;4),"",_xlfn.CONCAT(Emails!E24,";",Emails!F24,";",Emails!G24,";",Emails!H24,";",Emails!I24,";",Emails!J24,";",Emails!K24))</f>
        <v/>
      </c>
      <c r="B24" t="str">
        <f>IF(AND(LEN(I24)&gt;4,LEN(J24)&lt;4),_xlfn.CONCAT(Emails!E24,";",Emails!F24,";",Emails!G24,";",Emails!H24,";",Emails!I24,";",Emails!K24),"")</f>
        <v/>
      </c>
      <c r="C24" t="str">
        <f>IF(AND(LEN(I24)&lt;4,LEN(J24)&lt;4),_xlfn.CONCAT(Emails!E24,"; ",Emails!F24))</f>
        <v xml:space="preserve">0; </v>
      </c>
      <c r="E24" cm="1">
        <f t="array" ref="E24">IFERROR(INDEX(Contacts!$F$1:$F$1260,MATCH(1,(Basic!$L24=Contacts!$B$1:$B$1260)*(Basic!$I24=Contacts!$A$1:$A$1260),0)),"")</f>
        <v>0</v>
      </c>
      <c r="F24" t="str">
        <f>IFERROR(VLOOKUP(Basic!$L24,Contacts!B:N,13,0),"")</f>
        <v/>
      </c>
    </row>
    <row r="25" spans="1:6" x14ac:dyDescent="0.4">
      <c r="A25" t="str">
        <f>IF(OR(LEN(I25)&lt;4,LEN(J25)&lt;4),"",_xlfn.CONCAT(Emails!E25,";",Emails!F25,";",Emails!G25,";",Emails!H25,";",Emails!I25,";",Emails!J25,";",Emails!K25))</f>
        <v/>
      </c>
      <c r="B25" t="str">
        <f>IF(AND(LEN(I25)&gt;4,LEN(J25)&lt;4),_xlfn.CONCAT(Emails!E25,";",Emails!F25,";",Emails!G25,";",Emails!H25,";",Emails!I25,";",Emails!K25),"")</f>
        <v/>
      </c>
      <c r="C25" t="str">
        <f>IF(AND(LEN(I25)&lt;4,LEN(J25)&lt;4),_xlfn.CONCAT(Emails!E25,"; ",Emails!F25))</f>
        <v xml:space="preserve">0; </v>
      </c>
      <c r="E25" cm="1">
        <f t="array" ref="E25">IFERROR(INDEX(Contacts!$F$1:$F$1260,MATCH(1,(Basic!$L25=Contacts!$B$1:$B$1260)*(Basic!$I25=Contacts!$A$1:$A$1260),0)),"")</f>
        <v>0</v>
      </c>
      <c r="F25" t="str">
        <f>IFERROR(VLOOKUP(Basic!$L25,Contacts!B:N,13,0),"")</f>
        <v/>
      </c>
    </row>
    <row r="26" spans="1:6" x14ac:dyDescent="0.4">
      <c r="A26" t="str">
        <f>IF(OR(LEN(I26)&lt;4,LEN(J26)&lt;4),"",_xlfn.CONCAT(Emails!E26,";",Emails!F26,";",Emails!G26,";",Emails!H26,";",Emails!I26,";",Emails!J26,";",Emails!K26))</f>
        <v/>
      </c>
      <c r="B26" t="str">
        <f>IF(AND(LEN(I26)&gt;4,LEN(J26)&lt;4),_xlfn.CONCAT(Emails!E26,";",Emails!F26,";",Emails!G26,";",Emails!H26,";",Emails!I26,";",Emails!K26),"")</f>
        <v/>
      </c>
      <c r="C26" t="str">
        <f>IF(AND(LEN(I26)&lt;4,LEN(J26)&lt;4),_xlfn.CONCAT(Emails!E26,"; ",Emails!F26))</f>
        <v xml:space="preserve">0; </v>
      </c>
      <c r="E26" cm="1">
        <f t="array" ref="E26">IFERROR(INDEX(Contacts!$F$1:$F$1260,MATCH(1,(Basic!$L26=Contacts!$B$1:$B$1260)*(Basic!$I26=Contacts!$A$1:$A$1260),0)),"")</f>
        <v>0</v>
      </c>
      <c r="F26" t="str">
        <f>IFERROR(VLOOKUP(Basic!$L26,Contacts!B:N,13,0),"")</f>
        <v/>
      </c>
    </row>
    <row r="27" spans="1:6" x14ac:dyDescent="0.4">
      <c r="A27" t="str">
        <f>IF(OR(LEN(I27)&lt;4,LEN(J27)&lt;4),"",_xlfn.CONCAT(Emails!E27,";",Emails!F27,";",Emails!G27,";",Emails!H27,";",Emails!I27,";",Emails!J27,";",Emails!K27))</f>
        <v/>
      </c>
      <c r="B27" t="str">
        <f>IF(AND(LEN(I27)&gt;4,LEN(J27)&lt;4),_xlfn.CONCAT(Emails!E27,";",Emails!F27,";",Emails!G27,";",Emails!H27,";",Emails!I27,";",Emails!K27),"")</f>
        <v/>
      </c>
      <c r="C27" t="str">
        <f>IF(AND(LEN(I27)&lt;4,LEN(J27)&lt;4),_xlfn.CONCAT(Emails!E27,"; ",Emails!F27))</f>
        <v xml:space="preserve">0; </v>
      </c>
      <c r="E27" cm="1">
        <f t="array" ref="E27">IFERROR(INDEX(Contacts!$F$1:$F$1260,MATCH(1,(Basic!$L27=Contacts!$B$1:$B$1260)*(Basic!$I27=Contacts!$A$1:$A$1260),0)),"")</f>
        <v>0</v>
      </c>
      <c r="F27" t="str">
        <f>IFERROR(VLOOKUP(Basic!$L27,Contacts!B:N,13,0),"")</f>
        <v/>
      </c>
    </row>
    <row r="28" spans="1:6" x14ac:dyDescent="0.4">
      <c r="A28" t="str">
        <f>IF(OR(LEN(I28)&lt;4,LEN(J28)&lt;4),"",_xlfn.CONCAT(Emails!E28,";",Emails!F28,";",Emails!G28,";",Emails!H28,";",Emails!I28,";",Emails!J28,";",Emails!K28))</f>
        <v/>
      </c>
      <c r="B28" t="str">
        <f>IF(AND(LEN(I28)&gt;4,LEN(J28)&lt;4),_xlfn.CONCAT(Emails!E28,";",Emails!F28,";",Emails!G28,";",Emails!H28,";",Emails!I28,";",Emails!K28),"")</f>
        <v/>
      </c>
      <c r="C28" t="str">
        <f>IF(AND(LEN(I28)&lt;4,LEN(J28)&lt;4),_xlfn.CONCAT(Emails!E28,"; ",Emails!F28))</f>
        <v xml:space="preserve">0; </v>
      </c>
      <c r="E28" cm="1">
        <f t="array" ref="E28">IFERROR(INDEX(Contacts!$F$1:$F$1260,MATCH(1,(Basic!$L28=Contacts!$B$1:$B$1260)*(Basic!$I28=Contacts!$A$1:$A$1260),0)),"")</f>
        <v>0</v>
      </c>
      <c r="F28" t="str">
        <f>IFERROR(VLOOKUP(Basic!$L28,Contacts!B:N,13,0),"")</f>
        <v/>
      </c>
    </row>
    <row r="29" spans="1:6" x14ac:dyDescent="0.4">
      <c r="A29" t="str">
        <f>IF(OR(LEN(I29)&lt;4,LEN(J29)&lt;4),"",_xlfn.CONCAT(Emails!E29,";",Emails!F29,";",Emails!G29,";",Emails!H29,";",Emails!I29,";",Emails!J29,";",Emails!K29))</f>
        <v/>
      </c>
      <c r="B29" t="str">
        <f>IF(AND(LEN(I29)&gt;4,LEN(J29)&lt;4),_xlfn.CONCAT(Emails!E29,";",Emails!F29,";",Emails!G29,";",Emails!H29,";",Emails!I29,";",Emails!K29),"")</f>
        <v/>
      </c>
      <c r="C29" t="str">
        <f>IF(AND(LEN(I29)&lt;4,LEN(J29)&lt;4),_xlfn.CONCAT(Emails!E29,"; ",Emails!F29))</f>
        <v xml:space="preserve">0; </v>
      </c>
      <c r="E29" cm="1">
        <f t="array" ref="E29">IFERROR(INDEX(Contacts!$F$1:$F$1260,MATCH(1,(Basic!$L29=Contacts!$B$1:$B$1260)*(Basic!$I29=Contacts!$A$1:$A$1260),0)),"")</f>
        <v>0</v>
      </c>
      <c r="F29" t="str">
        <f>IFERROR(VLOOKUP(Basic!$L29,Contacts!B:N,13,0),"")</f>
        <v/>
      </c>
    </row>
    <row r="30" spans="1:6" x14ac:dyDescent="0.4">
      <c r="A30" t="str">
        <f>IF(OR(LEN(I30)&lt;4,LEN(J30)&lt;4),"",_xlfn.CONCAT(Emails!E30,";",Emails!F30,";",Emails!G30,";",Emails!H30,";",Emails!I30,";",Emails!J30,";",Emails!K30))</f>
        <v/>
      </c>
      <c r="B30" t="str">
        <f>IF(AND(LEN(I30)&gt;4,LEN(J30)&lt;4),_xlfn.CONCAT(Emails!E30,";",Emails!F30,";",Emails!G30,";",Emails!H30,";",Emails!I30,";",Emails!K30),"")</f>
        <v/>
      </c>
      <c r="C30" t="str">
        <f>IF(AND(LEN(I30)&lt;4,LEN(J30)&lt;4),_xlfn.CONCAT(Emails!E30,"; ",Emails!F30))</f>
        <v xml:space="preserve">0; </v>
      </c>
      <c r="E30" cm="1">
        <f t="array" ref="E30">IFERROR(INDEX(Contacts!$F$1:$F$1260,MATCH(1,(Basic!$L30=Contacts!$B$1:$B$1260)*(Basic!$I30=Contacts!$A$1:$A$1260),0)),"")</f>
        <v>0</v>
      </c>
      <c r="F30" t="str">
        <f>IFERROR(VLOOKUP(Basic!$L30,Contacts!B:N,13,0),"")</f>
        <v/>
      </c>
    </row>
    <row r="31" spans="1:6" x14ac:dyDescent="0.4">
      <c r="A31" t="str">
        <f>IF(OR(LEN(I31)&lt;4,LEN(J31)&lt;4),"",_xlfn.CONCAT(Emails!E31,";",Emails!F31,";",Emails!G31,";",Emails!H31,";",Emails!I31,";",Emails!J31,";",Emails!K31))</f>
        <v/>
      </c>
      <c r="B31" t="str">
        <f>IF(AND(LEN(I31)&gt;4,LEN(J31)&lt;4),_xlfn.CONCAT(Emails!E31,";",Emails!F31,";",Emails!G31,";",Emails!H31,";",Emails!I31,";",Emails!K31),"")</f>
        <v/>
      </c>
      <c r="C31" t="str">
        <f>IF(AND(LEN(I31)&lt;4,LEN(J31)&lt;4),_xlfn.CONCAT(Emails!E31,"; ",Emails!F31))</f>
        <v xml:space="preserve">0; </v>
      </c>
      <c r="E31" cm="1">
        <f t="array" ref="E31">IFERROR(INDEX(Contacts!$F$1:$F$1260,MATCH(1,(Basic!$L31=Contacts!$B$1:$B$1260)*(Basic!$I31=Contacts!$A$1:$A$1260),0)),"")</f>
        <v>0</v>
      </c>
      <c r="F31" t="str">
        <f>IFERROR(VLOOKUP(Basic!$L31,Contacts!B:N,13,0),"")</f>
        <v/>
      </c>
    </row>
    <row r="32" spans="1:6" x14ac:dyDescent="0.4">
      <c r="A32" t="str">
        <f>IF(OR(LEN(I32)&lt;4,LEN(J32)&lt;4),"",_xlfn.CONCAT(Emails!E32,";",Emails!F32,";",Emails!G32,";",Emails!H32,";",Emails!I32,";",Emails!J32,";",Emails!K32))</f>
        <v/>
      </c>
      <c r="B32" t="str">
        <f>IF(AND(LEN(I32)&gt;4,LEN(J32)&lt;4),_xlfn.CONCAT(Emails!E32,";",Emails!F32,";",Emails!G32,";",Emails!H32,";",Emails!I32,";",Emails!K32),"")</f>
        <v/>
      </c>
      <c r="C32" t="str">
        <f>IF(AND(LEN(I32)&lt;4,LEN(J32)&lt;4),_xlfn.CONCAT(Emails!E32,"; ",Emails!F32))</f>
        <v xml:space="preserve">0; </v>
      </c>
      <c r="E32" cm="1">
        <f t="array" ref="E32">IFERROR(INDEX(Contacts!$F$1:$F$1260,MATCH(1,(Basic!$L32=Contacts!$B$1:$B$1260)*(Basic!$I32=Contacts!$A$1:$A$1260),0)),"")</f>
        <v>0</v>
      </c>
      <c r="F32" t="str">
        <f>IFERROR(VLOOKUP(Basic!$L32,Contacts!B:N,13,0),"")</f>
        <v/>
      </c>
    </row>
    <row r="33" spans="1:6" x14ac:dyDescent="0.4">
      <c r="A33" t="str">
        <f>IF(OR(LEN(I33)&lt;4,LEN(J33)&lt;4),"",_xlfn.CONCAT(Emails!E33,";",Emails!F33,";",Emails!G33,";",Emails!H33,";",Emails!I33,";",Emails!J33,";",Emails!K33))</f>
        <v/>
      </c>
      <c r="B33" t="str">
        <f>IF(AND(LEN(I33)&gt;4,LEN(J33)&lt;4),_xlfn.CONCAT(Emails!E33,";",Emails!F33,";",Emails!G33,";",Emails!H33,";",Emails!I33,";",Emails!K33),"")</f>
        <v/>
      </c>
      <c r="C33" t="str">
        <f>IF(AND(LEN(I33)&lt;4,LEN(J33)&lt;4),_xlfn.CONCAT(Emails!E33,"; ",Emails!F33))</f>
        <v xml:space="preserve">0; </v>
      </c>
      <c r="E33" cm="1">
        <f t="array" ref="E33">IFERROR(INDEX(Contacts!$F$1:$F$1260,MATCH(1,(Basic!$L33=Contacts!$B$1:$B$1260)*(Basic!$I33=Contacts!$A$1:$A$1260),0)),"")</f>
        <v>0</v>
      </c>
      <c r="F33" t="str">
        <f>IFERROR(VLOOKUP(Basic!$L33,Contacts!B:N,13,0),"")</f>
        <v/>
      </c>
    </row>
    <row r="34" spans="1:6" x14ac:dyDescent="0.4">
      <c r="A34" t="str">
        <f>IF(OR(LEN(I34)&lt;4,LEN(J34)&lt;4),"",_xlfn.CONCAT(Emails!E34,";",Emails!F34,";",Emails!G34,";",Emails!H34,";",Emails!I34,";",Emails!J34,";",Emails!K34))</f>
        <v/>
      </c>
      <c r="B34" t="str">
        <f>IF(AND(LEN(I34)&gt;4,LEN(J34)&lt;4),_xlfn.CONCAT(Emails!E34,";",Emails!F34,";",Emails!G34,";",Emails!H34,";",Emails!I34,";",Emails!K34),"")</f>
        <v/>
      </c>
      <c r="C34" t="str">
        <f>IF(AND(LEN(I34)&lt;4,LEN(J34)&lt;4),_xlfn.CONCAT(Emails!E34,"; ",Emails!F34))</f>
        <v xml:space="preserve">0; </v>
      </c>
      <c r="E34" cm="1">
        <f t="array" ref="E34">IFERROR(INDEX(Contacts!$F$1:$F$1260,MATCH(1,(Basic!$L34=Contacts!$B$1:$B$1260)*(Basic!$I34=Contacts!$A$1:$A$1260),0)),"")</f>
        <v>0</v>
      </c>
      <c r="F34" t="str">
        <f>IFERROR(VLOOKUP(Basic!$L34,Contacts!B:N,13,0),"")</f>
        <v/>
      </c>
    </row>
    <row r="35" spans="1:6" x14ac:dyDescent="0.4">
      <c r="A35" t="str">
        <f>IF(OR(LEN(I35)&lt;4,LEN(J35)&lt;4),"",_xlfn.CONCAT(Emails!E35,";",Emails!F35,";",Emails!G35,";",Emails!H35,";",Emails!I35,";",Emails!J35,";",Emails!K35))</f>
        <v/>
      </c>
      <c r="B35" t="str">
        <f>IF(AND(LEN(I35)&gt;4,LEN(J35)&lt;4),_xlfn.CONCAT(Emails!E35,";",Emails!F35,";",Emails!G35,";",Emails!H35,";",Emails!I35,";",Emails!K35),"")</f>
        <v/>
      </c>
      <c r="C35" t="str">
        <f>IF(AND(LEN(I35)&lt;4,LEN(J35)&lt;4),_xlfn.CONCAT(Emails!E35,"; ",Emails!F35))</f>
        <v xml:space="preserve">0; </v>
      </c>
      <c r="E35" cm="1">
        <f t="array" ref="E35">IFERROR(INDEX(Contacts!$F$1:$F$1260,MATCH(1,(Basic!$L35=Contacts!$B$1:$B$1260)*(Basic!$I35=Contacts!$A$1:$A$1260),0)),"")</f>
        <v>0</v>
      </c>
      <c r="F35" t="str">
        <f>IFERROR(VLOOKUP(Basic!$L35,Contacts!B:N,13,0),"")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BCF8-8B24-4D04-9861-9166885DEDF0}">
  <dimension ref="A1:J33"/>
  <sheetViews>
    <sheetView topLeftCell="C1" zoomScale="54" workbookViewId="0">
      <selection activeCell="B7" sqref="B7"/>
    </sheetView>
  </sheetViews>
  <sheetFormatPr defaultRowHeight="14.6" x14ac:dyDescent="0.4"/>
  <cols>
    <col min="1" max="1" width="54.3828125" bestFit="1" customWidth="1"/>
    <col min="2" max="2" width="165.84375" bestFit="1" customWidth="1"/>
    <col min="6" max="6" width="33.765625" bestFit="1" customWidth="1"/>
    <col min="7" max="7" width="32" bestFit="1" customWidth="1"/>
    <col min="8" max="8" width="39.61328125" bestFit="1" customWidth="1"/>
    <col min="9" max="9" width="38.84375" bestFit="1" customWidth="1"/>
    <col min="10" max="10" width="22" bestFit="1" customWidth="1"/>
  </cols>
  <sheetData>
    <row r="1" spans="1:10" x14ac:dyDescent="0.4">
      <c r="A1" t="s">
        <v>49</v>
      </c>
      <c r="B1" t="s">
        <v>48</v>
      </c>
      <c r="C1" t="s">
        <v>47</v>
      </c>
      <c r="D1" t="s">
        <v>46</v>
      </c>
      <c r="F1" s="3" t="s">
        <v>45</v>
      </c>
      <c r="G1" s="3" t="s">
        <v>44</v>
      </c>
      <c r="H1" s="3" t="s">
        <v>43</v>
      </c>
      <c r="I1" s="3" t="s">
        <v>43</v>
      </c>
      <c r="J1" s="3" t="s">
        <v>42</v>
      </c>
    </row>
    <row r="2" spans="1:10" x14ac:dyDescent="0.4">
      <c r="A2" t="str">
        <f t="shared" ref="A2:A13" si="0">_xlfn.CONCAT(G2,"; ",J2)</f>
        <v>TMXDirectChannel@zillowgroup.com; forsale@zillowgroup.com</v>
      </c>
      <c r="B2" t="str">
        <f t="shared" ref="B2:B13" si="1">_xlfn.CONCAT(A2,"; ",IF(LEN(F2)&gt;4,F2,""),"; ",IF(LEN(H2)&gt;4,H2,""),"; ",IF(LEN(I2)&gt;4,I2,""))</f>
        <v>TMXDirectChannel@zillowgroup.com; forsale@zillowgroup.com; houstonzolistings@zillowgroup.com; harrison.tateosian@invitationhomes.com; lthomas@enterarealty.com</v>
      </c>
      <c r="F2" t="str">
        <f>IF(VLOOKUP(Basic!L2,Contacts!B:Q,16,0)=0,"",VLOOKUP(Basic!L2,Contacts!B:Q,16,0))</f>
        <v>houstonzolistings@zillowgroup.com</v>
      </c>
      <c r="G2" t="s">
        <v>41</v>
      </c>
      <c r="H2" t="str" cm="1">
        <f t="array" ref="H2">IFERROR(IF(INDEX(Contacts!$S$1:$S$1260,MATCH(1,(Basic!$I2=Contacts!$A$1:$A$1260)*(Basic!$L2=Contacts!$B$1:$B$1260),0))=0,"",INDEX(Contacts!$S$1:$S$1260,MATCH(1,(Basic!$I2=Contacts!$A$1:$A$1260)*(Basic!$L2=Contacts!$B$1:$B$1260),0))),"")</f>
        <v>harrison.tateosian@invitationhomes.com</v>
      </c>
      <c r="I2" t="str" cm="1">
        <f t="array" ref="I2">IFERROR(IF(INDEX(Contacts!$T$1:$T$1260,MATCH(1,(Basic!$I2=Contacts!$A$1:$A$1260)*(Basic!$L2=Contacts!$B$1:$B$1260),0))=0,"",INDEX(Contacts!$T$1:$T$1260,MATCH(1,(Basic!$I2=Contacts!$A$1:$A$1260)*(Basic!$L2=Contacts!$B$1:$B$1260),0))),"")</f>
        <v>lthomas@enterarealty.com</v>
      </c>
      <c r="J2" t="s">
        <v>40</v>
      </c>
    </row>
    <row r="3" spans="1:10" x14ac:dyDescent="0.4">
      <c r="A3" t="str">
        <f t="shared" si="0"/>
        <v>TMXDirectChannel@zillowgroup.com; forsale@zillowgroup.com</v>
      </c>
      <c r="B3" t="str">
        <f t="shared" si="1"/>
        <v xml:space="preserve">TMXDirectChannel@zillowgroup.com; forsale@zillowgroup.com; lasvegaszolistings@zillowgroup.com; ; </v>
      </c>
      <c r="F3" t="str">
        <f>IF(VLOOKUP(Basic!L3,Contacts!B:Q,16,0)=0,"",VLOOKUP(Basic!L3,Contacts!B:Q,16,0))</f>
        <v>lasvegaszolistings@zillowgroup.com</v>
      </c>
      <c r="G3" t="s">
        <v>41</v>
      </c>
      <c r="H3" t="str" cm="1">
        <f t="array" ref="H3">IFERROR(IF(INDEX(Contacts!$S$1:$S$1260,MATCH(1,(Basic!$I3=Contacts!$A$1:$A$1260)*(Basic!$L3=Contacts!$B$1:$B$1260),0))=0,"",INDEX(Contacts!$S$1:$S$1260,MATCH(1,(Basic!$I3=Contacts!$A$1:$A$1260)*(Basic!$L3=Contacts!$B$1:$B$1260),0))),"")</f>
        <v/>
      </c>
      <c r="I3" t="str" cm="1">
        <f t="array" ref="I3">IFERROR(IF(INDEX(Contacts!$T$1:$T$1260,MATCH(1,(Basic!$I3=Contacts!$A$1:$A$1260)*(Basic!$L3=Contacts!$B$1:$B$1260),0))=0,"",INDEX(Contacts!$T$1:$T$1260,MATCH(1,(Basic!$I3=Contacts!$A$1:$A$1260)*(Basic!$L3=Contacts!$B$1:$B$1260),0))),"")</f>
        <v/>
      </c>
      <c r="J3" t="s">
        <v>40</v>
      </c>
    </row>
    <row r="4" spans="1:10" x14ac:dyDescent="0.4">
      <c r="A4" t="str">
        <f t="shared" si="0"/>
        <v>TMXDirectChannel@zillowgroup.com; forsale@zillowgroup.com</v>
      </c>
      <c r="B4" t="str">
        <f t="shared" si="1"/>
        <v xml:space="preserve">TMXDirectChannel@zillowgroup.com; forsale@zillowgroup.com; AtlantaZOListings@zillowgroup.com; mmcqueary@triconresidential.com; </v>
      </c>
      <c r="F4" t="str">
        <f>IF(VLOOKUP(Basic!L4,Contacts!B:Q,16,0)=0,"",VLOOKUP(Basic!L4,Contacts!B:Q,16,0))</f>
        <v>AtlantaZOListings@zillowgroup.com</v>
      </c>
      <c r="G4" t="s">
        <v>41</v>
      </c>
      <c r="H4" t="str" cm="1">
        <f t="array" ref="H4">IFERROR(IF(INDEX(Contacts!$S$1:$S$1260,MATCH(1,(Basic!$I4=Contacts!$A$1:$A$1260)*(Basic!$L4=Contacts!$B$1:$B$1260),0))=0,"",INDEX(Contacts!$S$1:$S$1260,MATCH(1,(Basic!$I4=Contacts!$A$1:$A$1260)*(Basic!$L4=Contacts!$B$1:$B$1260),0))),"")</f>
        <v>mmcqueary@triconresidential.com</v>
      </c>
      <c r="I4" t="str" cm="1">
        <f t="array" ref="I4">IFERROR(IF(INDEX(Contacts!$T$1:$T$1260,MATCH(1,(Basic!$I4=Contacts!$A$1:$A$1260)*(Basic!$L4=Contacts!$B$1:$B$1260),0))=0,"",INDEX(Contacts!$T$1:$T$1260,MATCH(1,(Basic!$I4=Contacts!$A$1:$A$1260)*(Basic!$L4=Contacts!$B$1:$B$1260),0))),"")</f>
        <v/>
      </c>
      <c r="J4" t="s">
        <v>40</v>
      </c>
    </row>
    <row r="5" spans="1:10" x14ac:dyDescent="0.4">
      <c r="A5" t="str">
        <f t="shared" si="0"/>
        <v>TMXDirectChannel@zillowgroup.com; forsale@zillowgroup.com</v>
      </c>
      <c r="B5" t="str">
        <f t="shared" si="1"/>
        <v xml:space="preserve">TMXDirectChannel@zillowgroup.com; forsale@zillowgroup.com; AtlantaZOListings@zillowgroup.com; ; </v>
      </c>
      <c r="F5" t="str">
        <f>IF(VLOOKUP(Basic!L5,Contacts!B:Q,16,0)=0,"",VLOOKUP(Basic!L5,Contacts!B:Q,16,0))</f>
        <v>AtlantaZOListings@zillowgroup.com</v>
      </c>
      <c r="G5" t="s">
        <v>41</v>
      </c>
      <c r="H5" t="str" cm="1">
        <f t="array" ref="H5">IFERROR(IF(INDEX(Contacts!$S$1:$S$1260,MATCH(1,(Basic!$I5=Contacts!$A$1:$A$1260)*(Basic!$L5=Contacts!$B$1:$B$1260),0))=0,"",INDEX(Contacts!$S$1:$S$1260,MATCH(1,(Basic!$I5=Contacts!$A$1:$A$1260)*(Basic!$L5=Contacts!$B$1:$B$1260),0))),"")</f>
        <v/>
      </c>
      <c r="I5" t="str" cm="1">
        <f t="array" ref="I5">IFERROR(IF(INDEX(Contacts!$T$1:$T$1260,MATCH(1,(Basic!$I5=Contacts!$A$1:$A$1260)*(Basic!$L5=Contacts!$B$1:$B$1260),0))=0,"",INDEX(Contacts!$T$1:$T$1260,MATCH(1,(Basic!$I5=Contacts!$A$1:$A$1260)*(Basic!$L5=Contacts!$B$1:$B$1260),0))),"")</f>
        <v/>
      </c>
      <c r="J5" t="s">
        <v>40</v>
      </c>
    </row>
    <row r="6" spans="1:10" x14ac:dyDescent="0.4">
      <c r="A6" t="str">
        <f t="shared" si="0"/>
        <v>TMXDirectChannel@zillowgroup.com; forsale@zillowgroup.com</v>
      </c>
      <c r="B6" t="str">
        <f t="shared" si="1"/>
        <v xml:space="preserve">TMXDirectChannel@zillowgroup.com; forsale@zillowgroup.com; AtlantaZOListings@zillowgroup.com; lthomas@enterarealty.com; </v>
      </c>
      <c r="F6" t="str">
        <f>IF(VLOOKUP(Basic!L6,Contacts!B:Q,16,0)=0,"",VLOOKUP(Basic!L6,Contacts!B:Q,16,0))</f>
        <v>AtlantaZOListings@zillowgroup.com</v>
      </c>
      <c r="G6" t="s">
        <v>41</v>
      </c>
      <c r="H6" t="str" cm="1">
        <f t="array" ref="H6">IFERROR(IF(INDEX(Contacts!$S$1:$S$1260,MATCH(1,(Basic!$I6=Contacts!$A$1:$A$1260)*(Basic!$L6=Contacts!$B$1:$B$1260),0))=0,"",INDEX(Contacts!$S$1:$S$1260,MATCH(1,(Basic!$I6=Contacts!$A$1:$A$1260)*(Basic!$L6=Contacts!$B$1:$B$1260),0))),"")</f>
        <v>lthomas@enterarealty.com</v>
      </c>
      <c r="I6" t="str" cm="1">
        <f t="array" ref="I6">IFERROR(IF(INDEX(Contacts!$T$1:$T$1260,MATCH(1,(Basic!$I6=Contacts!$A$1:$A$1260)*(Basic!$L6=Contacts!$B$1:$B$1260),0))=0,"",INDEX(Contacts!$T$1:$T$1260,MATCH(1,(Basic!$I6=Contacts!$A$1:$A$1260)*(Basic!$L6=Contacts!$B$1:$B$1260),0))),"")</f>
        <v/>
      </c>
      <c r="J6" t="s">
        <v>40</v>
      </c>
    </row>
    <row r="7" spans="1:10" x14ac:dyDescent="0.4">
      <c r="A7" t="str">
        <f t="shared" si="0"/>
        <v>TMXDirectChannel@zillowgroup.com; forsale@zillowgroup.com</v>
      </c>
      <c r="B7" t="e">
        <f t="shared" si="1"/>
        <v>#N/A</v>
      </c>
      <c r="F7" t="e">
        <f>IF(VLOOKUP(Basic!L7,Contacts!B:Q,16,0)=0,"",VLOOKUP(Basic!L7,Contacts!B:Q,16,0))</f>
        <v>#N/A</v>
      </c>
      <c r="G7" t="s">
        <v>41</v>
      </c>
      <c r="H7" t="str" cm="1">
        <f t="array" ref="H7">IFERROR(IF(INDEX(Contacts!$S$1:$S$1260,MATCH(1,(Basic!$I7=Contacts!$A$1:$A$1260)*(Basic!$L7=Contacts!$B$1:$B$1260),0))=0,"",INDEX(Contacts!$S$1:$S$1260,MATCH(1,(Basic!$I7=Contacts!$A$1:$A$1260)*(Basic!$L7=Contacts!$B$1:$B$1260),0))),"")</f>
        <v/>
      </c>
      <c r="I7" t="str" cm="1">
        <f t="array" ref="I7">IFERROR(IF(INDEX(Contacts!$T$1:$T$1260,MATCH(1,(Basic!$I7=Contacts!$A$1:$A$1260)*(Basic!$L7=Contacts!$B$1:$B$1260),0))=0,"",INDEX(Contacts!$T$1:$T$1260,MATCH(1,(Basic!$I7=Contacts!$A$1:$A$1260)*(Basic!$L7=Contacts!$B$1:$B$1260),0))),"")</f>
        <v/>
      </c>
      <c r="J7" t="s">
        <v>40</v>
      </c>
    </row>
    <row r="8" spans="1:10" x14ac:dyDescent="0.4">
      <c r="A8" t="str">
        <f t="shared" si="0"/>
        <v>TMXDirectChannel@zillowgroup.com; forsale@zillowgroup.com</v>
      </c>
      <c r="B8" t="e">
        <f t="shared" si="1"/>
        <v>#N/A</v>
      </c>
      <c r="F8" t="e">
        <f>IF(VLOOKUP(Basic!L8,Contacts!B:Q,16,0)=0,"",VLOOKUP(Basic!L8,Contacts!B:Q,16,0))</f>
        <v>#N/A</v>
      </c>
      <c r="G8" t="s">
        <v>41</v>
      </c>
      <c r="H8" t="str" cm="1">
        <f t="array" ref="H8">IFERROR(IF(INDEX(Contacts!$S$1:$S$1260,MATCH(1,(Basic!$I8=Contacts!$A$1:$A$1260)*(Basic!$L8=Contacts!$B$1:$B$1260),0))=0,"",INDEX(Contacts!$S$1:$S$1260,MATCH(1,(Basic!$I8=Contacts!$A$1:$A$1260)*(Basic!$L8=Contacts!$B$1:$B$1260),0))),"")</f>
        <v/>
      </c>
      <c r="I8" t="str" cm="1">
        <f t="array" ref="I8">IFERROR(IF(INDEX(Contacts!$T$1:$T$1260,MATCH(1,(Basic!$I8=Contacts!$A$1:$A$1260)*(Basic!$L8=Contacts!$B$1:$B$1260),0))=0,"",INDEX(Contacts!$T$1:$T$1260,MATCH(1,(Basic!$I8=Contacts!$A$1:$A$1260)*(Basic!$L8=Contacts!$B$1:$B$1260),0))),"")</f>
        <v/>
      </c>
      <c r="J8" t="s">
        <v>40</v>
      </c>
    </row>
    <row r="9" spans="1:10" x14ac:dyDescent="0.4">
      <c r="A9" t="str">
        <f t="shared" si="0"/>
        <v>TMXDirectChannel@zillowgroup.com; forsale@zillowgroup.com</v>
      </c>
      <c r="B9" t="e">
        <f t="shared" si="1"/>
        <v>#N/A</v>
      </c>
      <c r="F9" t="e">
        <f>IF(VLOOKUP(Basic!L9,Contacts!B:Q,16,0)=0,"",VLOOKUP(Basic!L9,Contacts!B:Q,16,0))</f>
        <v>#N/A</v>
      </c>
      <c r="G9" t="s">
        <v>41</v>
      </c>
      <c r="H9" t="str" cm="1">
        <f t="array" ref="H9">IFERROR(IF(INDEX(Contacts!$S$1:$S$1260,MATCH(1,(Basic!$I9=Contacts!$A$1:$A$1260)*(Basic!$L9=Contacts!$B$1:$B$1260),0))=0,"",INDEX(Contacts!$S$1:$S$1260,MATCH(1,(Basic!$I9=Contacts!$A$1:$A$1260)*(Basic!$L9=Contacts!$B$1:$B$1260),0))),"")</f>
        <v/>
      </c>
      <c r="I9" t="str" cm="1">
        <f t="array" ref="I9">IFERROR(IF(INDEX(Contacts!$T$1:$T$1260,MATCH(1,(Basic!$I9=Contacts!$A$1:$A$1260)*(Basic!$L9=Contacts!$B$1:$B$1260),0))=0,"",INDEX(Contacts!$T$1:$T$1260,MATCH(1,(Basic!$I9=Contacts!$A$1:$A$1260)*(Basic!$L9=Contacts!$B$1:$B$1260),0))),"")</f>
        <v/>
      </c>
      <c r="J9" t="s">
        <v>40</v>
      </c>
    </row>
    <row r="10" spans="1:10" x14ac:dyDescent="0.4">
      <c r="A10" t="str">
        <f t="shared" si="0"/>
        <v>TMXDirectChannel@zillowgroup.com; forsale@zillowgroup.com</v>
      </c>
      <c r="B10" t="e">
        <f t="shared" si="1"/>
        <v>#N/A</v>
      </c>
      <c r="F10" t="e">
        <f>IF(VLOOKUP(Basic!L10,Contacts!B:Q,16,0)=0,"",VLOOKUP(Basic!L10,Contacts!B:Q,16,0))</f>
        <v>#N/A</v>
      </c>
      <c r="G10" t="s">
        <v>41</v>
      </c>
      <c r="H10" t="str" cm="1">
        <f t="array" ref="H10">IFERROR(IF(INDEX(Contacts!$S$1:$S$1260,MATCH(1,(Basic!$I10=Contacts!$A$1:$A$1260)*(Basic!$L10=Contacts!$B$1:$B$1260),0))=0,"",INDEX(Contacts!$S$1:$S$1260,MATCH(1,(Basic!$I10=Contacts!$A$1:$A$1260)*(Basic!$L10=Contacts!$B$1:$B$1260),0))),"")</f>
        <v/>
      </c>
      <c r="I10" t="str" cm="1">
        <f t="array" ref="I10">IFERROR(IF(INDEX(Contacts!$T$1:$T$1260,MATCH(1,(Basic!$I10=Contacts!$A$1:$A$1260)*(Basic!$L10=Contacts!$B$1:$B$1260),0))=0,"",INDEX(Contacts!$T$1:$T$1260,MATCH(1,(Basic!$I10=Contacts!$A$1:$A$1260)*(Basic!$L10=Contacts!$B$1:$B$1260),0))),"")</f>
        <v/>
      </c>
      <c r="J10" t="s">
        <v>40</v>
      </c>
    </row>
    <row r="11" spans="1:10" x14ac:dyDescent="0.4">
      <c r="A11" t="str">
        <f t="shared" si="0"/>
        <v>TMXDirectChannel@zillowgroup.com; forsale@zillowgroup.com</v>
      </c>
      <c r="B11" t="e">
        <f t="shared" si="1"/>
        <v>#N/A</v>
      </c>
      <c r="F11" t="e">
        <f>IF(VLOOKUP(Basic!L11,Contacts!B:Q,16,0)=0,"",VLOOKUP(Basic!L11,Contacts!B:Q,16,0))</f>
        <v>#N/A</v>
      </c>
      <c r="G11" t="s">
        <v>41</v>
      </c>
      <c r="H11" t="str" cm="1">
        <f t="array" ref="H11">IFERROR(IF(INDEX(Contacts!$S$1:$S$1260,MATCH(1,(Basic!$I11=Contacts!$A$1:$A$1260)*(Basic!$L11=Contacts!$B$1:$B$1260),0))=0,"",INDEX(Contacts!$S$1:$S$1260,MATCH(1,(Basic!$I11=Contacts!$A$1:$A$1260)*(Basic!$L11=Contacts!$B$1:$B$1260),0))),"")</f>
        <v/>
      </c>
      <c r="I11" t="str" cm="1">
        <f t="array" ref="I11">IFERROR(IF(INDEX(Contacts!$T$1:$T$1260,MATCH(1,(Basic!$I11=Contacts!$A$1:$A$1260)*(Basic!$L11=Contacts!$B$1:$B$1260),0))=0,"",INDEX(Contacts!$T$1:$T$1260,MATCH(1,(Basic!$I11=Contacts!$A$1:$A$1260)*(Basic!$L11=Contacts!$B$1:$B$1260),0))),"")</f>
        <v/>
      </c>
      <c r="J11" t="s">
        <v>40</v>
      </c>
    </row>
    <row r="12" spans="1:10" x14ac:dyDescent="0.4">
      <c r="A12" t="str">
        <f t="shared" si="0"/>
        <v>TMXDirectChannel@zillowgroup.com; forsale@zillowgroup.com</v>
      </c>
      <c r="B12" t="e">
        <f t="shared" si="1"/>
        <v>#N/A</v>
      </c>
      <c r="F12" t="e">
        <f>IF(VLOOKUP(Basic!L12,Contacts!B:Q,16,0)=0,"",VLOOKUP(Basic!L12,Contacts!B:Q,16,0))</f>
        <v>#N/A</v>
      </c>
      <c r="G12" t="s">
        <v>41</v>
      </c>
      <c r="H12" t="str" cm="1">
        <f t="array" ref="H12">IFERROR(IF(INDEX(Contacts!$S$1:$S$1260,MATCH(1,(Basic!$I12=Contacts!$A$1:$A$1260)*(Basic!$L12=Contacts!$B$1:$B$1260),0))=0,"",INDEX(Contacts!$S$1:$S$1260,MATCH(1,(Basic!$I12=Contacts!$A$1:$A$1260)*(Basic!$L12=Contacts!$B$1:$B$1260),0))),"")</f>
        <v/>
      </c>
      <c r="I12" t="str" cm="1">
        <f t="array" ref="I12">IFERROR(IF(INDEX(Contacts!$T$1:$T$1260,MATCH(1,(Basic!$I12=Contacts!$A$1:$A$1260)*(Basic!$L12=Contacts!$B$1:$B$1260),0))=0,"",INDEX(Contacts!$T$1:$T$1260,MATCH(1,(Basic!$I12=Contacts!$A$1:$A$1260)*(Basic!$L12=Contacts!$B$1:$B$1260),0))),"")</f>
        <v/>
      </c>
      <c r="J12" t="s">
        <v>40</v>
      </c>
    </row>
    <row r="13" spans="1:10" x14ac:dyDescent="0.4">
      <c r="A13" t="str">
        <f t="shared" si="0"/>
        <v>TMXDirectChannel@zillowgroup.com; forsale@zillowgroup.com</v>
      </c>
      <c r="B13" t="e">
        <f t="shared" si="1"/>
        <v>#N/A</v>
      </c>
      <c r="F13" t="e">
        <f>IF(VLOOKUP(Basic!L13,Contacts!B:Q,16,0)=0,"",VLOOKUP(Basic!L13,Contacts!B:Q,16,0))</f>
        <v>#N/A</v>
      </c>
      <c r="G13" t="s">
        <v>41</v>
      </c>
      <c r="H13" t="str" cm="1">
        <f t="array" ref="H13">IFERROR(IF(INDEX(Contacts!$S$1:$S$1260,MATCH(1,(Basic!$I13=Contacts!$A$1:$A$1260)*(Basic!$L13=Contacts!$B$1:$B$1260),0))=0,"",INDEX(Contacts!$S$1:$S$1260,MATCH(1,(Basic!$I13=Contacts!$A$1:$A$1260)*(Basic!$L13=Contacts!$B$1:$B$1260),0))),"")</f>
        <v/>
      </c>
      <c r="I13" t="str" cm="1">
        <f t="array" ref="I13">IFERROR(IF(INDEX(Contacts!$T$1:$T$1260,MATCH(1,(Basic!$I13=Contacts!$A$1:$A$1260)*(Basic!$L13=Contacts!$B$1:$B$1260),0))=0,"",INDEX(Contacts!$T$1:$T$1260,MATCH(1,(Basic!$I13=Contacts!$A$1:$A$1260)*(Basic!$L13=Contacts!$B$1:$B$1260),0))),"")</f>
        <v/>
      </c>
      <c r="J13" t="s">
        <v>40</v>
      </c>
    </row>
    <row r="14" spans="1:10" x14ac:dyDescent="0.4">
      <c r="A14" t="str">
        <f t="shared" ref="A14:A33" si="2">_xlfn.CONCAT(G14,"; ",J14)</f>
        <v>TMXDirectChannel@zillowgroup.com; forsale@zillowgroup.com</v>
      </c>
      <c r="B14" t="e">
        <f t="shared" ref="B14:B33" si="3">_xlfn.CONCAT(A14,"; ",IF(LEN(F14)&gt;4,F14,""),"; ",IF(LEN(H14)&gt;4,H14,""),"; ",IF(LEN(I14)&gt;4,I14,""))</f>
        <v>#N/A</v>
      </c>
      <c r="F14" t="e">
        <f>IF(VLOOKUP(Basic!L14,Contacts!B:Q,16,0)=0,"",VLOOKUP(Basic!L14,Contacts!B:Q,16,0))</f>
        <v>#N/A</v>
      </c>
      <c r="G14" t="s">
        <v>41</v>
      </c>
      <c r="H14" t="str" cm="1">
        <f t="array" ref="H14">IFERROR(IF(INDEX(Contacts!$S$1:$S$1260,MATCH(1,(Basic!$I14=Contacts!$A$1:$A$1260)*(Basic!$L14=Contacts!$B$1:$B$1260),0))=0,"",INDEX(Contacts!$S$1:$S$1260,MATCH(1,(Basic!$I14=Contacts!$A$1:$A$1260)*(Basic!$L14=Contacts!$B$1:$B$1260),0))),"")</f>
        <v/>
      </c>
      <c r="I14" t="str" cm="1">
        <f t="array" ref="I14">IFERROR(IF(INDEX(Contacts!$T$1:$T$1260,MATCH(1,(Basic!$I14=Contacts!$A$1:$A$1260)*(Basic!$L14=Contacts!$B$1:$B$1260),0))=0,"",INDEX(Contacts!$T$1:$T$1260,MATCH(1,(Basic!$I14=Contacts!$A$1:$A$1260)*(Basic!$L14=Contacts!$B$1:$B$1260),0))),"")</f>
        <v/>
      </c>
      <c r="J14" t="s">
        <v>40</v>
      </c>
    </row>
    <row r="15" spans="1:10" x14ac:dyDescent="0.4">
      <c r="A15" t="str">
        <f t="shared" si="2"/>
        <v>TMXDirectChannel@zillowgroup.com; forsale@zillowgroup.com</v>
      </c>
      <c r="B15" t="e">
        <f t="shared" si="3"/>
        <v>#N/A</v>
      </c>
      <c r="F15" t="e">
        <f>IF(VLOOKUP(Basic!L15,Contacts!B:Q,16,0)=0,"",VLOOKUP(Basic!L15,Contacts!B:Q,16,0))</f>
        <v>#N/A</v>
      </c>
      <c r="G15" t="s">
        <v>41</v>
      </c>
      <c r="H15" t="str" cm="1">
        <f t="array" ref="H15">IFERROR(IF(INDEX(Contacts!$S$1:$S$1260,MATCH(1,(Basic!$I15=Contacts!$A$1:$A$1260)*(Basic!$L15=Contacts!$B$1:$B$1260),0))=0,"",INDEX(Contacts!$S$1:$S$1260,MATCH(1,(Basic!$I15=Contacts!$A$1:$A$1260)*(Basic!$L15=Contacts!$B$1:$B$1260),0))),"")</f>
        <v/>
      </c>
      <c r="I15" t="str" cm="1">
        <f t="array" ref="I15">IFERROR(IF(INDEX(Contacts!$T$1:$T$1260,MATCH(1,(Basic!$I15=Contacts!$A$1:$A$1260)*(Basic!$L15=Contacts!$B$1:$B$1260),0))=0,"",INDEX(Contacts!$T$1:$T$1260,MATCH(1,(Basic!$I15=Contacts!$A$1:$A$1260)*(Basic!$L15=Contacts!$B$1:$B$1260),0))),"")</f>
        <v/>
      </c>
      <c r="J15" t="s">
        <v>40</v>
      </c>
    </row>
    <row r="16" spans="1:10" x14ac:dyDescent="0.4">
      <c r="A16" t="str">
        <f t="shared" si="2"/>
        <v>TMXDirectChannel@zillowgroup.com; forsale@zillowgroup.com</v>
      </c>
      <c r="B16" t="e">
        <f t="shared" si="3"/>
        <v>#N/A</v>
      </c>
      <c r="F16" t="e">
        <f>IF(VLOOKUP(Basic!L16,Contacts!B:Q,16,0)=0,"",VLOOKUP(Basic!L16,Contacts!B:Q,16,0))</f>
        <v>#N/A</v>
      </c>
      <c r="G16" t="s">
        <v>41</v>
      </c>
      <c r="H16" t="str" cm="1">
        <f t="array" ref="H16">IFERROR(IF(INDEX(Contacts!$S$1:$S$1260,MATCH(1,(Basic!$I16=Contacts!$A$1:$A$1260)*(Basic!$L16=Contacts!$B$1:$B$1260),0))=0,"",INDEX(Contacts!$S$1:$S$1260,MATCH(1,(Basic!$I16=Contacts!$A$1:$A$1260)*(Basic!$L16=Contacts!$B$1:$B$1260),0))),"")</f>
        <v/>
      </c>
      <c r="I16" t="str" cm="1">
        <f t="array" ref="I16">IFERROR(IF(INDEX(Contacts!$T$1:$T$1260,MATCH(1,(Basic!$I16=Contacts!$A$1:$A$1260)*(Basic!$L16=Contacts!$B$1:$B$1260),0))=0,"",INDEX(Contacts!$T$1:$T$1260,MATCH(1,(Basic!$I16=Contacts!$A$1:$A$1260)*(Basic!$L16=Contacts!$B$1:$B$1260),0))),"")</f>
        <v/>
      </c>
      <c r="J16" t="s">
        <v>40</v>
      </c>
    </row>
    <row r="17" spans="1:10" x14ac:dyDescent="0.4">
      <c r="A17" t="str">
        <f t="shared" si="2"/>
        <v>TMXDirectChannel@zillowgroup.com; forsale@zillowgroup.com</v>
      </c>
      <c r="B17" t="e">
        <f t="shared" si="3"/>
        <v>#N/A</v>
      </c>
      <c r="F17" t="e">
        <f>IF(VLOOKUP(Basic!L17,Contacts!B:Q,16,0)=0,"",VLOOKUP(Basic!L17,Contacts!B:Q,16,0))</f>
        <v>#N/A</v>
      </c>
      <c r="G17" t="s">
        <v>41</v>
      </c>
      <c r="H17" t="str" cm="1">
        <f t="array" ref="H17">IFERROR(IF(INDEX(Contacts!$S$1:$S$1260,MATCH(1,(Basic!$I17=Contacts!$A$1:$A$1260)*(Basic!$L17=Contacts!$B$1:$B$1260),0))=0,"",INDEX(Contacts!$S$1:$S$1260,MATCH(1,(Basic!$I17=Contacts!$A$1:$A$1260)*(Basic!$L17=Contacts!$B$1:$B$1260),0))),"")</f>
        <v/>
      </c>
      <c r="I17" t="str" cm="1">
        <f t="array" ref="I17">IFERROR(IF(INDEX(Contacts!$T$1:$T$1260,MATCH(1,(Basic!$I17=Contacts!$A$1:$A$1260)*(Basic!$L17=Contacts!$B$1:$B$1260),0))=0,"",INDEX(Contacts!$T$1:$T$1260,MATCH(1,(Basic!$I17=Contacts!$A$1:$A$1260)*(Basic!$L17=Contacts!$B$1:$B$1260),0))),"")</f>
        <v/>
      </c>
      <c r="J17" t="s">
        <v>40</v>
      </c>
    </row>
    <row r="18" spans="1:10" x14ac:dyDescent="0.4">
      <c r="A18" t="str">
        <f t="shared" si="2"/>
        <v>TMXDirectChannel@zillowgroup.com; forsale@zillowgroup.com</v>
      </c>
      <c r="B18" t="e">
        <f t="shared" si="3"/>
        <v>#N/A</v>
      </c>
      <c r="F18" t="e">
        <f>IF(VLOOKUP(Basic!L18,Contacts!B:Q,16,0)=0,"",VLOOKUP(Basic!L18,Contacts!B:Q,16,0))</f>
        <v>#N/A</v>
      </c>
      <c r="G18" t="s">
        <v>41</v>
      </c>
      <c r="H18" t="str" cm="1">
        <f t="array" ref="H18">IFERROR(IF(INDEX(Contacts!$S$1:$S$1260,MATCH(1,(Basic!$I18=Contacts!$A$1:$A$1260)*(Basic!$L18=Contacts!$B$1:$B$1260),0))=0,"",INDEX(Contacts!$S$1:$S$1260,MATCH(1,(Basic!$I18=Contacts!$A$1:$A$1260)*(Basic!$L18=Contacts!$B$1:$B$1260),0))),"")</f>
        <v/>
      </c>
      <c r="I18" t="str" cm="1">
        <f t="array" ref="I18">IFERROR(IF(INDEX(Contacts!$T$1:$T$1260,MATCH(1,(Basic!$I18=Contacts!$A$1:$A$1260)*(Basic!$L18=Contacts!$B$1:$B$1260),0))=0,"",INDEX(Contacts!$T$1:$T$1260,MATCH(1,(Basic!$I18=Contacts!$A$1:$A$1260)*(Basic!$L18=Contacts!$B$1:$B$1260),0))),"")</f>
        <v/>
      </c>
      <c r="J18" t="s">
        <v>40</v>
      </c>
    </row>
    <row r="19" spans="1:10" x14ac:dyDescent="0.4">
      <c r="A19" t="str">
        <f t="shared" si="2"/>
        <v>TMXDirectChannel@zillowgroup.com; forsale@zillowgroup.com</v>
      </c>
      <c r="B19" t="e">
        <f t="shared" si="3"/>
        <v>#N/A</v>
      </c>
      <c r="F19" t="e">
        <f>IF(VLOOKUP(Basic!L19,Contacts!B:Q,16,0)=0,"",VLOOKUP(Basic!L19,Contacts!B:Q,16,0))</f>
        <v>#N/A</v>
      </c>
      <c r="G19" t="s">
        <v>41</v>
      </c>
      <c r="H19" t="str" cm="1">
        <f t="array" ref="H19">IFERROR(IF(INDEX(Contacts!$S$1:$S$1260,MATCH(1,(Basic!$I19=Contacts!$A$1:$A$1260)*(Basic!$L19=Contacts!$B$1:$B$1260),0))=0,"",INDEX(Contacts!$S$1:$S$1260,MATCH(1,(Basic!$I19=Contacts!$A$1:$A$1260)*(Basic!$L19=Contacts!$B$1:$B$1260),0))),"")</f>
        <v/>
      </c>
      <c r="I19" t="str" cm="1">
        <f t="array" ref="I19">IFERROR(IF(INDEX(Contacts!$T$1:$T$1260,MATCH(1,(Basic!$I19=Contacts!$A$1:$A$1260)*(Basic!$L19=Contacts!$B$1:$B$1260),0))=0,"",INDEX(Contacts!$T$1:$T$1260,MATCH(1,(Basic!$I19=Contacts!$A$1:$A$1260)*(Basic!$L19=Contacts!$B$1:$B$1260),0))),"")</f>
        <v/>
      </c>
      <c r="J19" t="s">
        <v>40</v>
      </c>
    </row>
    <row r="20" spans="1:10" x14ac:dyDescent="0.4">
      <c r="A20" t="str">
        <f t="shared" si="2"/>
        <v>TMXDirectChannel@zillowgroup.com; forsale@zillowgroup.com</v>
      </c>
      <c r="B20" t="e">
        <f t="shared" si="3"/>
        <v>#N/A</v>
      </c>
      <c r="F20" t="e">
        <f>IF(VLOOKUP(Basic!L20,Contacts!B:Q,16,0)=0,"",VLOOKUP(Basic!L20,Contacts!B:Q,16,0))</f>
        <v>#N/A</v>
      </c>
      <c r="G20" t="s">
        <v>41</v>
      </c>
      <c r="H20" t="str" cm="1">
        <f t="array" ref="H20">IFERROR(IF(INDEX(Contacts!$S$1:$S$1260,MATCH(1,(Basic!$I20=Contacts!$A$1:$A$1260)*(Basic!$L20=Contacts!$B$1:$B$1260),0))=0,"",INDEX(Contacts!$S$1:$S$1260,MATCH(1,(Basic!$I20=Contacts!$A$1:$A$1260)*(Basic!$L20=Contacts!$B$1:$B$1260),0))),"")</f>
        <v/>
      </c>
      <c r="I20" t="str" cm="1">
        <f t="array" ref="I20">IFERROR(IF(INDEX(Contacts!$T$1:$T$1260,MATCH(1,(Basic!$I20=Contacts!$A$1:$A$1260)*(Basic!$L20=Contacts!$B$1:$B$1260),0))=0,"",INDEX(Contacts!$T$1:$T$1260,MATCH(1,(Basic!$I20=Contacts!$A$1:$A$1260)*(Basic!$L20=Contacts!$B$1:$B$1260),0))),"")</f>
        <v/>
      </c>
      <c r="J20" t="s">
        <v>40</v>
      </c>
    </row>
    <row r="21" spans="1:10" x14ac:dyDescent="0.4">
      <c r="A21" t="str">
        <f t="shared" si="2"/>
        <v>TMXDirectChannel@zillowgroup.com; forsale@zillowgroup.com</v>
      </c>
      <c r="B21" t="e">
        <f t="shared" si="3"/>
        <v>#N/A</v>
      </c>
      <c r="F21" t="e">
        <f>IF(VLOOKUP(Basic!L21,Contacts!B:Q,16,0)=0,"",VLOOKUP(Basic!L21,Contacts!B:Q,16,0))</f>
        <v>#N/A</v>
      </c>
      <c r="G21" t="s">
        <v>41</v>
      </c>
      <c r="H21" t="str" cm="1">
        <f t="array" ref="H21">IFERROR(IF(INDEX(Contacts!$S$1:$S$1260,MATCH(1,(Basic!$I21=Contacts!$A$1:$A$1260)*(Basic!$L21=Contacts!$B$1:$B$1260),0))=0,"",INDEX(Contacts!$S$1:$S$1260,MATCH(1,(Basic!$I21=Contacts!$A$1:$A$1260)*(Basic!$L21=Contacts!$B$1:$B$1260),0))),"")</f>
        <v/>
      </c>
      <c r="I21" t="str" cm="1">
        <f t="array" ref="I21">IFERROR(IF(INDEX(Contacts!$T$1:$T$1260,MATCH(1,(Basic!$I21=Contacts!$A$1:$A$1260)*(Basic!$L21=Contacts!$B$1:$B$1260),0))=0,"",INDEX(Contacts!$T$1:$T$1260,MATCH(1,(Basic!$I21=Contacts!$A$1:$A$1260)*(Basic!$L21=Contacts!$B$1:$B$1260),0))),"")</f>
        <v/>
      </c>
      <c r="J21" t="s">
        <v>40</v>
      </c>
    </row>
    <row r="22" spans="1:10" x14ac:dyDescent="0.4">
      <c r="A22" t="str">
        <f t="shared" si="2"/>
        <v>TMXDirectChannel@zillowgroup.com; forsale@zillowgroup.com</v>
      </c>
      <c r="B22" t="e">
        <f t="shared" si="3"/>
        <v>#N/A</v>
      </c>
      <c r="F22" t="e">
        <f>IF(VLOOKUP(Basic!L22,Contacts!B:Q,16,0)=0,"",VLOOKUP(Basic!L22,Contacts!B:Q,16,0))</f>
        <v>#N/A</v>
      </c>
      <c r="G22" t="s">
        <v>41</v>
      </c>
      <c r="H22" t="str" cm="1">
        <f t="array" ref="H22">IFERROR(IF(INDEX(Contacts!$S$1:$S$1260,MATCH(1,(Basic!$I22=Contacts!$A$1:$A$1260)*(Basic!$L22=Contacts!$B$1:$B$1260),0))=0,"",INDEX(Contacts!$S$1:$S$1260,MATCH(1,(Basic!$I22=Contacts!$A$1:$A$1260)*(Basic!$L22=Contacts!$B$1:$B$1260),0))),"")</f>
        <v/>
      </c>
      <c r="I22" t="str" cm="1">
        <f t="array" ref="I22">IFERROR(IF(INDEX(Contacts!$T$1:$T$1260,MATCH(1,(Basic!$I22=Contacts!$A$1:$A$1260)*(Basic!$L22=Contacts!$B$1:$B$1260),0))=0,"",INDEX(Contacts!$T$1:$T$1260,MATCH(1,(Basic!$I22=Contacts!$A$1:$A$1260)*(Basic!$L22=Contacts!$B$1:$B$1260),0))),"")</f>
        <v/>
      </c>
      <c r="J22" t="s">
        <v>40</v>
      </c>
    </row>
    <row r="23" spans="1:10" x14ac:dyDescent="0.4">
      <c r="A23" t="str">
        <f t="shared" si="2"/>
        <v>TMXDirectChannel@zillowgroup.com; forsale@zillowgroup.com</v>
      </c>
      <c r="B23" t="e">
        <f t="shared" si="3"/>
        <v>#N/A</v>
      </c>
      <c r="F23" t="e">
        <f>IF(VLOOKUP(Basic!L23,Contacts!B:Q,16,0)=0,"",VLOOKUP(Basic!L23,Contacts!B:Q,16,0))</f>
        <v>#N/A</v>
      </c>
      <c r="G23" t="s">
        <v>41</v>
      </c>
      <c r="H23" t="str" cm="1">
        <f t="array" ref="H23">IFERROR(IF(INDEX(Contacts!$S$1:$S$1260,MATCH(1,(Basic!$I23=Contacts!$A$1:$A$1260)*(Basic!$L23=Contacts!$B$1:$B$1260),0))=0,"",INDEX(Contacts!$S$1:$S$1260,MATCH(1,(Basic!$I23=Contacts!$A$1:$A$1260)*(Basic!$L23=Contacts!$B$1:$B$1260),0))),"")</f>
        <v/>
      </c>
      <c r="I23" t="str" cm="1">
        <f t="array" ref="I23">IFERROR(IF(INDEX(Contacts!$T$1:$T$1260,MATCH(1,(Basic!$I23=Contacts!$A$1:$A$1260)*(Basic!$L23=Contacts!$B$1:$B$1260),0))=0,"",INDEX(Contacts!$T$1:$T$1260,MATCH(1,(Basic!$I23=Contacts!$A$1:$A$1260)*(Basic!$L23=Contacts!$B$1:$B$1260),0))),"")</f>
        <v/>
      </c>
      <c r="J23" t="s">
        <v>40</v>
      </c>
    </row>
    <row r="24" spans="1:10" x14ac:dyDescent="0.4">
      <c r="A24" t="str">
        <f t="shared" si="2"/>
        <v>TMXDirectChannel@zillowgroup.com; forsale@zillowgroup.com</v>
      </c>
      <c r="B24" t="e">
        <f t="shared" si="3"/>
        <v>#N/A</v>
      </c>
      <c r="F24" t="e">
        <f>IF(VLOOKUP(Basic!L24,Contacts!B:Q,16,0)=0,"",VLOOKUP(Basic!L24,Contacts!B:Q,16,0))</f>
        <v>#N/A</v>
      </c>
      <c r="G24" t="s">
        <v>41</v>
      </c>
      <c r="H24" t="str" cm="1">
        <f t="array" ref="H24">IFERROR(IF(INDEX(Contacts!$S$1:$S$1260,MATCH(1,(Basic!$I24=Contacts!$A$1:$A$1260)*(Basic!$L24=Contacts!$B$1:$B$1260),0))=0,"",INDEX(Contacts!$S$1:$S$1260,MATCH(1,(Basic!$I24=Contacts!$A$1:$A$1260)*(Basic!$L24=Contacts!$B$1:$B$1260),0))),"")</f>
        <v/>
      </c>
      <c r="I24" t="str" cm="1">
        <f t="array" ref="I24">IFERROR(IF(INDEX(Contacts!$T$1:$T$1260,MATCH(1,(Basic!$I24=Contacts!$A$1:$A$1260)*(Basic!$L24=Contacts!$B$1:$B$1260),0))=0,"",INDEX(Contacts!$T$1:$T$1260,MATCH(1,(Basic!$I24=Contacts!$A$1:$A$1260)*(Basic!$L24=Contacts!$B$1:$B$1260),0))),"")</f>
        <v/>
      </c>
      <c r="J24" t="s">
        <v>40</v>
      </c>
    </row>
    <row r="25" spans="1:10" x14ac:dyDescent="0.4">
      <c r="A25" t="str">
        <f t="shared" si="2"/>
        <v>TMXDirectChannel@zillowgroup.com; forsale@zillowgroup.com</v>
      </c>
      <c r="B25" t="e">
        <f t="shared" si="3"/>
        <v>#N/A</v>
      </c>
      <c r="F25" t="e">
        <f>IF(VLOOKUP(Basic!L25,Contacts!B:Q,16,0)=0,"",VLOOKUP(Basic!L25,Contacts!B:Q,16,0))</f>
        <v>#N/A</v>
      </c>
      <c r="G25" t="s">
        <v>41</v>
      </c>
      <c r="H25" t="str" cm="1">
        <f t="array" ref="H25">IFERROR(IF(INDEX(Contacts!$S$1:$S$1260,MATCH(1,(Basic!$I25=Contacts!$A$1:$A$1260)*(Basic!$L25=Contacts!$B$1:$B$1260),0))=0,"",INDEX(Contacts!$S$1:$S$1260,MATCH(1,(Basic!$I25=Contacts!$A$1:$A$1260)*(Basic!$L25=Contacts!$B$1:$B$1260),0))),"")</f>
        <v/>
      </c>
      <c r="I25" t="str" cm="1">
        <f t="array" ref="I25">IFERROR(IF(INDEX(Contacts!$T$1:$T$1260,MATCH(1,(Basic!$I25=Contacts!$A$1:$A$1260)*(Basic!$L25=Contacts!$B$1:$B$1260),0))=0,"",INDEX(Contacts!$T$1:$T$1260,MATCH(1,(Basic!$I25=Contacts!$A$1:$A$1260)*(Basic!$L25=Contacts!$B$1:$B$1260),0))),"")</f>
        <v/>
      </c>
      <c r="J25" t="s">
        <v>40</v>
      </c>
    </row>
    <row r="26" spans="1:10" x14ac:dyDescent="0.4">
      <c r="A26" t="str">
        <f t="shared" si="2"/>
        <v>TMXDirectChannel@zillowgroup.com; forsale@zillowgroup.com</v>
      </c>
      <c r="B26" t="e">
        <f t="shared" si="3"/>
        <v>#N/A</v>
      </c>
      <c r="F26" t="e">
        <f>IF(VLOOKUP(Basic!L26,Contacts!B:Q,16,0)=0,"",VLOOKUP(Basic!L26,Contacts!B:Q,16,0))</f>
        <v>#N/A</v>
      </c>
      <c r="G26" t="s">
        <v>41</v>
      </c>
      <c r="H26" t="str" cm="1">
        <f t="array" ref="H26">IFERROR(IF(INDEX(Contacts!$S$1:$S$1260,MATCH(1,(Basic!$I26=Contacts!$A$1:$A$1260)*(Basic!$L26=Contacts!$B$1:$B$1260),0))=0,"",INDEX(Contacts!$S$1:$S$1260,MATCH(1,(Basic!$I26=Contacts!$A$1:$A$1260)*(Basic!$L26=Contacts!$B$1:$B$1260),0))),"")</f>
        <v/>
      </c>
      <c r="I26" t="str" cm="1">
        <f t="array" ref="I26">IFERROR(IF(INDEX(Contacts!$T$1:$T$1260,MATCH(1,(Basic!$I26=Contacts!$A$1:$A$1260)*(Basic!$L26=Contacts!$B$1:$B$1260),0))=0,"",INDEX(Contacts!$T$1:$T$1260,MATCH(1,(Basic!$I26=Contacts!$A$1:$A$1260)*(Basic!$L26=Contacts!$B$1:$B$1260),0))),"")</f>
        <v/>
      </c>
      <c r="J26" t="s">
        <v>40</v>
      </c>
    </row>
    <row r="27" spans="1:10" x14ac:dyDescent="0.4">
      <c r="A27" t="str">
        <f t="shared" si="2"/>
        <v>TMXDirectChannel@zillowgroup.com; forsale@zillowgroup.com</v>
      </c>
      <c r="B27" t="e">
        <f t="shared" si="3"/>
        <v>#N/A</v>
      </c>
      <c r="F27" t="e">
        <f>IF(VLOOKUP(Basic!L27,Contacts!B:Q,16,0)=0,"",VLOOKUP(Basic!L27,Contacts!B:Q,16,0))</f>
        <v>#N/A</v>
      </c>
      <c r="G27" t="s">
        <v>41</v>
      </c>
      <c r="H27" t="str" cm="1">
        <f t="array" ref="H27">IFERROR(IF(INDEX(Contacts!$S$1:$S$1260,MATCH(1,(Basic!$I27=Contacts!$A$1:$A$1260)*(Basic!$L27=Contacts!$B$1:$B$1260),0))=0,"",INDEX(Contacts!$S$1:$S$1260,MATCH(1,(Basic!$I27=Contacts!$A$1:$A$1260)*(Basic!$L27=Contacts!$B$1:$B$1260),0))),"")</f>
        <v/>
      </c>
      <c r="I27" t="str" cm="1">
        <f t="array" ref="I27">IFERROR(IF(INDEX(Contacts!$T$1:$T$1260,MATCH(1,(Basic!$I27=Contacts!$A$1:$A$1260)*(Basic!$L27=Contacts!$B$1:$B$1260),0))=0,"",INDEX(Contacts!$T$1:$T$1260,MATCH(1,(Basic!$I27=Contacts!$A$1:$A$1260)*(Basic!$L27=Contacts!$B$1:$B$1260),0))),"")</f>
        <v/>
      </c>
      <c r="J27" t="s">
        <v>40</v>
      </c>
    </row>
    <row r="28" spans="1:10" x14ac:dyDescent="0.4">
      <c r="A28" t="str">
        <f t="shared" si="2"/>
        <v>TMXDirectChannel@zillowgroup.com; forsale@zillowgroup.com</v>
      </c>
      <c r="B28" t="e">
        <f t="shared" si="3"/>
        <v>#N/A</v>
      </c>
      <c r="F28" t="e">
        <f>IF(VLOOKUP(Basic!L28,Contacts!B:Q,16,0)=0,"",VLOOKUP(Basic!L28,Contacts!B:Q,16,0))</f>
        <v>#N/A</v>
      </c>
      <c r="G28" t="s">
        <v>41</v>
      </c>
      <c r="H28" t="str" cm="1">
        <f t="array" ref="H28">IFERROR(IF(INDEX(Contacts!$S$1:$S$1260,MATCH(1,(Basic!$I28=Contacts!$A$1:$A$1260)*(Basic!$L28=Contacts!$B$1:$B$1260),0))=0,"",INDEX(Contacts!$S$1:$S$1260,MATCH(1,(Basic!$I28=Contacts!$A$1:$A$1260)*(Basic!$L28=Contacts!$B$1:$B$1260),0))),"")</f>
        <v/>
      </c>
      <c r="I28" t="str" cm="1">
        <f t="array" ref="I28">IFERROR(IF(INDEX(Contacts!$T$1:$T$1260,MATCH(1,(Basic!$I28=Contacts!$A$1:$A$1260)*(Basic!$L28=Contacts!$B$1:$B$1260),0))=0,"",INDEX(Contacts!$T$1:$T$1260,MATCH(1,(Basic!$I28=Contacts!$A$1:$A$1260)*(Basic!$L28=Contacts!$B$1:$B$1260),0))),"")</f>
        <v/>
      </c>
      <c r="J28" t="s">
        <v>40</v>
      </c>
    </row>
    <row r="29" spans="1:10" x14ac:dyDescent="0.4">
      <c r="A29" t="str">
        <f t="shared" si="2"/>
        <v>TMXDirectChannel@zillowgroup.com; forsale@zillowgroup.com</v>
      </c>
      <c r="B29" t="e">
        <f t="shared" si="3"/>
        <v>#N/A</v>
      </c>
      <c r="F29" t="e">
        <f>IF(VLOOKUP(Basic!L29,Contacts!B:Q,16,0)=0,"",VLOOKUP(Basic!L29,Contacts!B:Q,16,0))</f>
        <v>#N/A</v>
      </c>
      <c r="G29" t="s">
        <v>41</v>
      </c>
      <c r="H29" t="str" cm="1">
        <f t="array" ref="H29">IFERROR(IF(INDEX(Contacts!$S$1:$S$1260,MATCH(1,(Basic!$I29=Contacts!$A$1:$A$1260)*(Basic!$L29=Contacts!$B$1:$B$1260),0))=0,"",INDEX(Contacts!$S$1:$S$1260,MATCH(1,(Basic!$I29=Contacts!$A$1:$A$1260)*(Basic!$L29=Contacts!$B$1:$B$1260),0))),"")</f>
        <v/>
      </c>
      <c r="I29" t="str" cm="1">
        <f t="array" ref="I29">IFERROR(IF(INDEX(Contacts!$T$1:$T$1260,MATCH(1,(Basic!$I29=Contacts!$A$1:$A$1260)*(Basic!$L29=Contacts!$B$1:$B$1260),0))=0,"",INDEX(Contacts!$T$1:$T$1260,MATCH(1,(Basic!$I29=Contacts!$A$1:$A$1260)*(Basic!$L29=Contacts!$B$1:$B$1260),0))),"")</f>
        <v/>
      </c>
      <c r="J29" t="s">
        <v>40</v>
      </c>
    </row>
    <row r="30" spans="1:10" x14ac:dyDescent="0.4">
      <c r="A30" t="str">
        <f t="shared" si="2"/>
        <v>TMXDirectChannel@zillowgroup.com; forsale@zillowgroup.com</v>
      </c>
      <c r="B30" t="e">
        <f t="shared" si="3"/>
        <v>#N/A</v>
      </c>
      <c r="F30" t="e">
        <f>IF(VLOOKUP(Basic!L30,Contacts!B:Q,16,0)=0,"",VLOOKUP(Basic!L30,Contacts!B:Q,16,0))</f>
        <v>#N/A</v>
      </c>
      <c r="G30" t="s">
        <v>41</v>
      </c>
      <c r="H30" t="str" cm="1">
        <f t="array" ref="H30">IFERROR(IF(INDEX(Contacts!$S$1:$S$1260,MATCH(1,(Basic!$I30=Contacts!$A$1:$A$1260)*(Basic!$L30=Contacts!$B$1:$B$1260),0))=0,"",INDEX(Contacts!$S$1:$S$1260,MATCH(1,(Basic!$I30=Contacts!$A$1:$A$1260)*(Basic!$L30=Contacts!$B$1:$B$1260),0))),"")</f>
        <v/>
      </c>
      <c r="I30" t="str" cm="1">
        <f t="array" ref="I30">IFERROR(IF(INDEX(Contacts!$T$1:$T$1260,MATCH(1,(Basic!$I30=Contacts!$A$1:$A$1260)*(Basic!$L30=Contacts!$B$1:$B$1260),0))=0,"",INDEX(Contacts!$T$1:$T$1260,MATCH(1,(Basic!$I30=Contacts!$A$1:$A$1260)*(Basic!$L30=Contacts!$B$1:$B$1260),0))),"")</f>
        <v/>
      </c>
      <c r="J30" t="s">
        <v>40</v>
      </c>
    </row>
    <row r="31" spans="1:10" x14ac:dyDescent="0.4">
      <c r="A31" t="str">
        <f t="shared" si="2"/>
        <v>TMXDirectChannel@zillowgroup.com; forsale@zillowgroup.com</v>
      </c>
      <c r="B31" t="e">
        <f t="shared" si="3"/>
        <v>#N/A</v>
      </c>
      <c r="F31" t="e">
        <f>IF(VLOOKUP(Basic!L31,Contacts!B:Q,16,0)=0,"",VLOOKUP(Basic!L31,Contacts!B:Q,16,0))</f>
        <v>#N/A</v>
      </c>
      <c r="G31" t="s">
        <v>41</v>
      </c>
      <c r="H31" t="str" cm="1">
        <f t="array" ref="H31">IFERROR(IF(INDEX(Contacts!$S$1:$S$1260,MATCH(1,(Basic!$I31=Contacts!$A$1:$A$1260)*(Basic!$L31=Contacts!$B$1:$B$1260),0))=0,"",INDEX(Contacts!$S$1:$S$1260,MATCH(1,(Basic!$I31=Contacts!$A$1:$A$1260)*(Basic!$L31=Contacts!$B$1:$B$1260),0))),"")</f>
        <v/>
      </c>
      <c r="I31" t="str" cm="1">
        <f t="array" ref="I31">IFERROR(IF(INDEX(Contacts!$T$1:$T$1260,MATCH(1,(Basic!$I31=Contacts!$A$1:$A$1260)*(Basic!$L31=Contacts!$B$1:$B$1260),0))=0,"",INDEX(Contacts!$T$1:$T$1260,MATCH(1,(Basic!$I31=Contacts!$A$1:$A$1260)*(Basic!$L31=Contacts!$B$1:$B$1260),0))),"")</f>
        <v/>
      </c>
      <c r="J31" t="s">
        <v>40</v>
      </c>
    </row>
    <row r="32" spans="1:10" x14ac:dyDescent="0.4">
      <c r="A32" t="str">
        <f t="shared" si="2"/>
        <v>TMXDirectChannel@zillowgroup.com; forsale@zillowgroup.com</v>
      </c>
      <c r="B32" t="e">
        <f t="shared" si="3"/>
        <v>#N/A</v>
      </c>
      <c r="F32" t="e">
        <f>IF(VLOOKUP(Basic!L32,Contacts!B:Q,16,0)=0,"",VLOOKUP(Basic!L32,Contacts!B:Q,16,0))</f>
        <v>#N/A</v>
      </c>
      <c r="G32" t="s">
        <v>41</v>
      </c>
      <c r="H32" t="str" cm="1">
        <f t="array" ref="H32">IFERROR(IF(INDEX(Contacts!$S$1:$S$1260,MATCH(1,(Basic!$I32=Contacts!$A$1:$A$1260)*(Basic!$L32=Contacts!$B$1:$B$1260),0))=0,"",INDEX(Contacts!$S$1:$S$1260,MATCH(1,(Basic!$I32=Contacts!$A$1:$A$1260)*(Basic!$L32=Contacts!$B$1:$B$1260),0))),"")</f>
        <v/>
      </c>
      <c r="I32" t="str" cm="1">
        <f t="array" ref="I32">IFERROR(IF(INDEX(Contacts!$T$1:$T$1260,MATCH(1,(Basic!$I32=Contacts!$A$1:$A$1260)*(Basic!$L32=Contacts!$B$1:$B$1260),0))=0,"",INDEX(Contacts!$T$1:$T$1260,MATCH(1,(Basic!$I32=Contacts!$A$1:$A$1260)*(Basic!$L32=Contacts!$B$1:$B$1260),0))),"")</f>
        <v/>
      </c>
      <c r="J32" t="s">
        <v>40</v>
      </c>
    </row>
    <row r="33" spans="1:10" x14ac:dyDescent="0.4">
      <c r="A33" t="str">
        <f t="shared" si="2"/>
        <v>TMXDirectChannel@zillowgroup.com; forsale@zillowgroup.com</v>
      </c>
      <c r="B33" t="e">
        <f t="shared" si="3"/>
        <v>#N/A</v>
      </c>
      <c r="F33" t="e">
        <f>IF(VLOOKUP(Basic!L33,Contacts!B:Q,16,0)=0,"",VLOOKUP(Basic!L33,Contacts!B:Q,16,0))</f>
        <v>#N/A</v>
      </c>
      <c r="G33" t="s">
        <v>41</v>
      </c>
      <c r="H33" t="str" cm="1">
        <f t="array" ref="H33">IFERROR(IF(INDEX(Contacts!$S$1:$S$1260,MATCH(1,(Basic!$I33=Contacts!$A$1:$A$1260)*(Basic!$L33=Contacts!$B$1:$B$1260),0))=0,"",INDEX(Contacts!$S$1:$S$1260,MATCH(1,(Basic!$I33=Contacts!$A$1:$A$1260)*(Basic!$L33=Contacts!$B$1:$B$1260),0))),"")</f>
        <v/>
      </c>
      <c r="I33" t="str" cm="1">
        <f t="array" ref="I33">IFERROR(IF(INDEX(Contacts!$T$1:$T$1260,MATCH(1,(Basic!$I33=Contacts!$A$1:$A$1260)*(Basic!$L33=Contacts!$B$1:$B$1260),0))=0,"",INDEX(Contacts!$T$1:$T$1260,MATCH(1,(Basic!$I33=Contacts!$A$1:$A$1260)*(Basic!$L33=Contacts!$B$1:$B$1260),0))),"")</f>
        <v/>
      </c>
      <c r="J3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DF74-C770-48D0-920A-B6CC20613C58}">
  <dimension ref="A1:V135"/>
  <sheetViews>
    <sheetView topLeftCell="A123" zoomScale="77" workbookViewId="0">
      <selection activeCell="D130" sqref="D130:D135"/>
    </sheetView>
  </sheetViews>
  <sheetFormatPr defaultRowHeight="14.6" x14ac:dyDescent="0.4"/>
  <cols>
    <col min="1" max="1" width="13.61328125" bestFit="1" customWidth="1"/>
    <col min="2" max="2" width="10.84375" bestFit="1" customWidth="1"/>
    <col min="3" max="3" width="23.3046875" bestFit="1" customWidth="1"/>
    <col min="4" max="4" width="51.53515625" bestFit="1" customWidth="1"/>
    <col min="5" max="5" width="135.84375" bestFit="1" customWidth="1"/>
    <col min="6" max="6" width="46.15234375" bestFit="1" customWidth="1"/>
    <col min="7" max="7" width="35.61328125" bestFit="1" customWidth="1"/>
    <col min="8" max="8" width="16.61328125" bestFit="1" customWidth="1"/>
    <col min="9" max="9" width="32.921875" bestFit="1" customWidth="1"/>
    <col min="10" max="10" width="31.07421875" bestFit="1" customWidth="1"/>
    <col min="11" max="11" width="16.07421875" bestFit="1" customWidth="1"/>
    <col min="12" max="12" width="29.4609375" bestFit="1" customWidth="1"/>
    <col min="13" max="13" width="31" bestFit="1" customWidth="1"/>
    <col min="14" max="14" width="31.07421875" bestFit="1" customWidth="1"/>
    <col min="15" max="15" width="25.765625" bestFit="1" customWidth="1"/>
    <col min="16" max="16" width="29.07421875" bestFit="1" customWidth="1"/>
    <col min="17" max="17" width="33.765625" bestFit="1" customWidth="1"/>
    <col min="18" max="18" width="31.07421875" bestFit="1" customWidth="1"/>
    <col min="19" max="19" width="39.61328125" bestFit="1" customWidth="1"/>
    <col min="20" max="20" width="38.84375" bestFit="1" customWidth="1"/>
    <col min="21" max="21" width="21.921875" bestFit="1" customWidth="1"/>
    <col min="22" max="22" width="24.69140625" bestFit="1" customWidth="1"/>
    <col min="257" max="257" width="13.61328125" bestFit="1" customWidth="1"/>
    <col min="258" max="258" width="10.84375" bestFit="1" customWidth="1"/>
    <col min="259" max="259" width="23.3046875" bestFit="1" customWidth="1"/>
    <col min="260" max="260" width="51.53515625" bestFit="1" customWidth="1"/>
    <col min="261" max="261" width="135.84375" bestFit="1" customWidth="1"/>
    <col min="262" max="262" width="46.15234375" bestFit="1" customWidth="1"/>
    <col min="263" max="263" width="35.61328125" bestFit="1" customWidth="1"/>
    <col min="264" max="264" width="16.61328125" bestFit="1" customWidth="1"/>
    <col min="265" max="265" width="32.921875" bestFit="1" customWidth="1"/>
    <col min="266" max="266" width="31.07421875" bestFit="1" customWidth="1"/>
    <col min="267" max="267" width="16.07421875" bestFit="1" customWidth="1"/>
    <col min="268" max="268" width="29.4609375" bestFit="1" customWidth="1"/>
    <col min="269" max="269" width="31" bestFit="1" customWidth="1"/>
    <col min="270" max="270" width="31.07421875" bestFit="1" customWidth="1"/>
    <col min="271" max="271" width="25.765625" bestFit="1" customWidth="1"/>
    <col min="272" max="272" width="29.07421875" bestFit="1" customWidth="1"/>
    <col min="273" max="273" width="33.765625" bestFit="1" customWidth="1"/>
    <col min="274" max="274" width="31.07421875" bestFit="1" customWidth="1"/>
    <col min="275" max="275" width="39.61328125" bestFit="1" customWidth="1"/>
    <col min="276" max="276" width="38.84375" bestFit="1" customWidth="1"/>
    <col min="277" max="277" width="21.921875" bestFit="1" customWidth="1"/>
    <col min="278" max="278" width="24.69140625" bestFit="1" customWidth="1"/>
    <col min="513" max="513" width="13.61328125" bestFit="1" customWidth="1"/>
    <col min="514" max="514" width="10.84375" bestFit="1" customWidth="1"/>
    <col min="515" max="515" width="23.3046875" bestFit="1" customWidth="1"/>
    <col min="516" max="516" width="51.53515625" bestFit="1" customWidth="1"/>
    <col min="517" max="517" width="135.84375" bestFit="1" customWidth="1"/>
    <col min="518" max="518" width="46.15234375" bestFit="1" customWidth="1"/>
    <col min="519" max="519" width="35.61328125" bestFit="1" customWidth="1"/>
    <col min="520" max="520" width="16.61328125" bestFit="1" customWidth="1"/>
    <col min="521" max="521" width="32.921875" bestFit="1" customWidth="1"/>
    <col min="522" max="522" width="31.07421875" bestFit="1" customWidth="1"/>
    <col min="523" max="523" width="16.07421875" bestFit="1" customWidth="1"/>
    <col min="524" max="524" width="29.4609375" bestFit="1" customWidth="1"/>
    <col min="525" max="525" width="31" bestFit="1" customWidth="1"/>
    <col min="526" max="526" width="31.07421875" bestFit="1" customWidth="1"/>
    <col min="527" max="527" width="25.765625" bestFit="1" customWidth="1"/>
    <col min="528" max="528" width="29.07421875" bestFit="1" customWidth="1"/>
    <col min="529" max="529" width="33.765625" bestFit="1" customWidth="1"/>
    <col min="530" max="530" width="31.07421875" bestFit="1" customWidth="1"/>
    <col min="531" max="531" width="39.61328125" bestFit="1" customWidth="1"/>
    <col min="532" max="532" width="38.84375" bestFit="1" customWidth="1"/>
    <col min="533" max="533" width="21.921875" bestFit="1" customWidth="1"/>
    <col min="534" max="534" width="24.69140625" bestFit="1" customWidth="1"/>
    <col min="769" max="769" width="13.61328125" bestFit="1" customWidth="1"/>
    <col min="770" max="770" width="10.84375" bestFit="1" customWidth="1"/>
    <col min="771" max="771" width="23.3046875" bestFit="1" customWidth="1"/>
    <col min="772" max="772" width="51.53515625" bestFit="1" customWidth="1"/>
    <col min="773" max="773" width="135.84375" bestFit="1" customWidth="1"/>
    <col min="774" max="774" width="46.15234375" bestFit="1" customWidth="1"/>
    <col min="775" max="775" width="35.61328125" bestFit="1" customWidth="1"/>
    <col min="776" max="776" width="16.61328125" bestFit="1" customWidth="1"/>
    <col min="777" max="777" width="32.921875" bestFit="1" customWidth="1"/>
    <col min="778" max="778" width="31.07421875" bestFit="1" customWidth="1"/>
    <col min="779" max="779" width="16.07421875" bestFit="1" customWidth="1"/>
    <col min="780" max="780" width="29.4609375" bestFit="1" customWidth="1"/>
    <col min="781" max="781" width="31" bestFit="1" customWidth="1"/>
    <col min="782" max="782" width="31.07421875" bestFit="1" customWidth="1"/>
    <col min="783" max="783" width="25.765625" bestFit="1" customWidth="1"/>
    <col min="784" max="784" width="29.07421875" bestFit="1" customWidth="1"/>
    <col min="785" max="785" width="33.765625" bestFit="1" customWidth="1"/>
    <col min="786" max="786" width="31.07421875" bestFit="1" customWidth="1"/>
    <col min="787" max="787" width="39.61328125" bestFit="1" customWidth="1"/>
    <col min="788" max="788" width="38.84375" bestFit="1" customWidth="1"/>
    <col min="789" max="789" width="21.921875" bestFit="1" customWidth="1"/>
    <col min="790" max="790" width="24.69140625" bestFit="1" customWidth="1"/>
    <col min="1025" max="1025" width="13.61328125" bestFit="1" customWidth="1"/>
    <col min="1026" max="1026" width="10.84375" bestFit="1" customWidth="1"/>
    <col min="1027" max="1027" width="23.3046875" bestFit="1" customWidth="1"/>
    <col min="1028" max="1028" width="51.53515625" bestFit="1" customWidth="1"/>
    <col min="1029" max="1029" width="135.84375" bestFit="1" customWidth="1"/>
    <col min="1030" max="1030" width="46.15234375" bestFit="1" customWidth="1"/>
    <col min="1031" max="1031" width="35.61328125" bestFit="1" customWidth="1"/>
    <col min="1032" max="1032" width="16.61328125" bestFit="1" customWidth="1"/>
    <col min="1033" max="1033" width="32.921875" bestFit="1" customWidth="1"/>
    <col min="1034" max="1034" width="31.07421875" bestFit="1" customWidth="1"/>
    <col min="1035" max="1035" width="16.07421875" bestFit="1" customWidth="1"/>
    <col min="1036" max="1036" width="29.4609375" bestFit="1" customWidth="1"/>
    <col min="1037" max="1037" width="31" bestFit="1" customWidth="1"/>
    <col min="1038" max="1038" width="31.07421875" bestFit="1" customWidth="1"/>
    <col min="1039" max="1039" width="25.765625" bestFit="1" customWidth="1"/>
    <col min="1040" max="1040" width="29.07421875" bestFit="1" customWidth="1"/>
    <col min="1041" max="1041" width="33.765625" bestFit="1" customWidth="1"/>
    <col min="1042" max="1042" width="31.07421875" bestFit="1" customWidth="1"/>
    <col min="1043" max="1043" width="39.61328125" bestFit="1" customWidth="1"/>
    <col min="1044" max="1044" width="38.84375" bestFit="1" customWidth="1"/>
    <col min="1045" max="1045" width="21.921875" bestFit="1" customWidth="1"/>
    <col min="1046" max="1046" width="24.69140625" bestFit="1" customWidth="1"/>
    <col min="1281" max="1281" width="13.61328125" bestFit="1" customWidth="1"/>
    <col min="1282" max="1282" width="10.84375" bestFit="1" customWidth="1"/>
    <col min="1283" max="1283" width="23.3046875" bestFit="1" customWidth="1"/>
    <col min="1284" max="1284" width="51.53515625" bestFit="1" customWidth="1"/>
    <col min="1285" max="1285" width="135.84375" bestFit="1" customWidth="1"/>
    <col min="1286" max="1286" width="46.15234375" bestFit="1" customWidth="1"/>
    <col min="1287" max="1287" width="35.61328125" bestFit="1" customWidth="1"/>
    <col min="1288" max="1288" width="16.61328125" bestFit="1" customWidth="1"/>
    <col min="1289" max="1289" width="32.921875" bestFit="1" customWidth="1"/>
    <col min="1290" max="1290" width="31.07421875" bestFit="1" customWidth="1"/>
    <col min="1291" max="1291" width="16.07421875" bestFit="1" customWidth="1"/>
    <col min="1292" max="1292" width="29.4609375" bestFit="1" customWidth="1"/>
    <col min="1293" max="1293" width="31" bestFit="1" customWidth="1"/>
    <col min="1294" max="1294" width="31.07421875" bestFit="1" customWidth="1"/>
    <col min="1295" max="1295" width="25.765625" bestFit="1" customWidth="1"/>
    <col min="1296" max="1296" width="29.07421875" bestFit="1" customWidth="1"/>
    <col min="1297" max="1297" width="33.765625" bestFit="1" customWidth="1"/>
    <col min="1298" max="1298" width="31.07421875" bestFit="1" customWidth="1"/>
    <col min="1299" max="1299" width="39.61328125" bestFit="1" customWidth="1"/>
    <col min="1300" max="1300" width="38.84375" bestFit="1" customWidth="1"/>
    <col min="1301" max="1301" width="21.921875" bestFit="1" customWidth="1"/>
    <col min="1302" max="1302" width="24.69140625" bestFit="1" customWidth="1"/>
    <col min="1537" max="1537" width="13.61328125" bestFit="1" customWidth="1"/>
    <col min="1538" max="1538" width="10.84375" bestFit="1" customWidth="1"/>
    <col min="1539" max="1539" width="23.3046875" bestFit="1" customWidth="1"/>
    <col min="1540" max="1540" width="51.53515625" bestFit="1" customWidth="1"/>
    <col min="1541" max="1541" width="135.84375" bestFit="1" customWidth="1"/>
    <col min="1542" max="1542" width="46.15234375" bestFit="1" customWidth="1"/>
    <col min="1543" max="1543" width="35.61328125" bestFit="1" customWidth="1"/>
    <col min="1544" max="1544" width="16.61328125" bestFit="1" customWidth="1"/>
    <col min="1545" max="1545" width="32.921875" bestFit="1" customWidth="1"/>
    <col min="1546" max="1546" width="31.07421875" bestFit="1" customWidth="1"/>
    <col min="1547" max="1547" width="16.07421875" bestFit="1" customWidth="1"/>
    <col min="1548" max="1548" width="29.4609375" bestFit="1" customWidth="1"/>
    <col min="1549" max="1549" width="31" bestFit="1" customWidth="1"/>
    <col min="1550" max="1550" width="31.07421875" bestFit="1" customWidth="1"/>
    <col min="1551" max="1551" width="25.765625" bestFit="1" customWidth="1"/>
    <col min="1552" max="1552" width="29.07421875" bestFit="1" customWidth="1"/>
    <col min="1553" max="1553" width="33.765625" bestFit="1" customWidth="1"/>
    <col min="1554" max="1554" width="31.07421875" bestFit="1" customWidth="1"/>
    <col min="1555" max="1555" width="39.61328125" bestFit="1" customWidth="1"/>
    <col min="1556" max="1556" width="38.84375" bestFit="1" customWidth="1"/>
    <col min="1557" max="1557" width="21.921875" bestFit="1" customWidth="1"/>
    <col min="1558" max="1558" width="24.69140625" bestFit="1" customWidth="1"/>
    <col min="1793" max="1793" width="13.61328125" bestFit="1" customWidth="1"/>
    <col min="1794" max="1794" width="10.84375" bestFit="1" customWidth="1"/>
    <col min="1795" max="1795" width="23.3046875" bestFit="1" customWidth="1"/>
    <col min="1796" max="1796" width="51.53515625" bestFit="1" customWidth="1"/>
    <col min="1797" max="1797" width="135.84375" bestFit="1" customWidth="1"/>
    <col min="1798" max="1798" width="46.15234375" bestFit="1" customWidth="1"/>
    <col min="1799" max="1799" width="35.61328125" bestFit="1" customWidth="1"/>
    <col min="1800" max="1800" width="16.61328125" bestFit="1" customWidth="1"/>
    <col min="1801" max="1801" width="32.921875" bestFit="1" customWidth="1"/>
    <col min="1802" max="1802" width="31.07421875" bestFit="1" customWidth="1"/>
    <col min="1803" max="1803" width="16.07421875" bestFit="1" customWidth="1"/>
    <col min="1804" max="1804" width="29.4609375" bestFit="1" customWidth="1"/>
    <col min="1805" max="1805" width="31" bestFit="1" customWidth="1"/>
    <col min="1806" max="1806" width="31.07421875" bestFit="1" customWidth="1"/>
    <col min="1807" max="1807" width="25.765625" bestFit="1" customWidth="1"/>
    <col min="1808" max="1808" width="29.07421875" bestFit="1" customWidth="1"/>
    <col min="1809" max="1809" width="33.765625" bestFit="1" customWidth="1"/>
    <col min="1810" max="1810" width="31.07421875" bestFit="1" customWidth="1"/>
    <col min="1811" max="1811" width="39.61328125" bestFit="1" customWidth="1"/>
    <col min="1812" max="1812" width="38.84375" bestFit="1" customWidth="1"/>
    <col min="1813" max="1813" width="21.921875" bestFit="1" customWidth="1"/>
    <col min="1814" max="1814" width="24.69140625" bestFit="1" customWidth="1"/>
    <col min="2049" max="2049" width="13.61328125" bestFit="1" customWidth="1"/>
    <col min="2050" max="2050" width="10.84375" bestFit="1" customWidth="1"/>
    <col min="2051" max="2051" width="23.3046875" bestFit="1" customWidth="1"/>
    <col min="2052" max="2052" width="51.53515625" bestFit="1" customWidth="1"/>
    <col min="2053" max="2053" width="135.84375" bestFit="1" customWidth="1"/>
    <col min="2054" max="2054" width="46.15234375" bestFit="1" customWidth="1"/>
    <col min="2055" max="2055" width="35.61328125" bestFit="1" customWidth="1"/>
    <col min="2056" max="2056" width="16.61328125" bestFit="1" customWidth="1"/>
    <col min="2057" max="2057" width="32.921875" bestFit="1" customWidth="1"/>
    <col min="2058" max="2058" width="31.07421875" bestFit="1" customWidth="1"/>
    <col min="2059" max="2059" width="16.07421875" bestFit="1" customWidth="1"/>
    <col min="2060" max="2060" width="29.4609375" bestFit="1" customWidth="1"/>
    <col min="2061" max="2061" width="31" bestFit="1" customWidth="1"/>
    <col min="2062" max="2062" width="31.07421875" bestFit="1" customWidth="1"/>
    <col min="2063" max="2063" width="25.765625" bestFit="1" customWidth="1"/>
    <col min="2064" max="2064" width="29.07421875" bestFit="1" customWidth="1"/>
    <col min="2065" max="2065" width="33.765625" bestFit="1" customWidth="1"/>
    <col min="2066" max="2066" width="31.07421875" bestFit="1" customWidth="1"/>
    <col min="2067" max="2067" width="39.61328125" bestFit="1" customWidth="1"/>
    <col min="2068" max="2068" width="38.84375" bestFit="1" customWidth="1"/>
    <col min="2069" max="2069" width="21.921875" bestFit="1" customWidth="1"/>
    <col min="2070" max="2070" width="24.69140625" bestFit="1" customWidth="1"/>
    <col min="2305" max="2305" width="13.61328125" bestFit="1" customWidth="1"/>
    <col min="2306" max="2306" width="10.84375" bestFit="1" customWidth="1"/>
    <col min="2307" max="2307" width="23.3046875" bestFit="1" customWidth="1"/>
    <col min="2308" max="2308" width="51.53515625" bestFit="1" customWidth="1"/>
    <col min="2309" max="2309" width="135.84375" bestFit="1" customWidth="1"/>
    <col min="2310" max="2310" width="46.15234375" bestFit="1" customWidth="1"/>
    <col min="2311" max="2311" width="35.61328125" bestFit="1" customWidth="1"/>
    <col min="2312" max="2312" width="16.61328125" bestFit="1" customWidth="1"/>
    <col min="2313" max="2313" width="32.921875" bestFit="1" customWidth="1"/>
    <col min="2314" max="2314" width="31.07421875" bestFit="1" customWidth="1"/>
    <col min="2315" max="2315" width="16.07421875" bestFit="1" customWidth="1"/>
    <col min="2316" max="2316" width="29.4609375" bestFit="1" customWidth="1"/>
    <col min="2317" max="2317" width="31" bestFit="1" customWidth="1"/>
    <col min="2318" max="2318" width="31.07421875" bestFit="1" customWidth="1"/>
    <col min="2319" max="2319" width="25.765625" bestFit="1" customWidth="1"/>
    <col min="2320" max="2320" width="29.07421875" bestFit="1" customWidth="1"/>
    <col min="2321" max="2321" width="33.765625" bestFit="1" customWidth="1"/>
    <col min="2322" max="2322" width="31.07421875" bestFit="1" customWidth="1"/>
    <col min="2323" max="2323" width="39.61328125" bestFit="1" customWidth="1"/>
    <col min="2324" max="2324" width="38.84375" bestFit="1" customWidth="1"/>
    <col min="2325" max="2325" width="21.921875" bestFit="1" customWidth="1"/>
    <col min="2326" max="2326" width="24.69140625" bestFit="1" customWidth="1"/>
    <col min="2561" max="2561" width="13.61328125" bestFit="1" customWidth="1"/>
    <col min="2562" max="2562" width="10.84375" bestFit="1" customWidth="1"/>
    <col min="2563" max="2563" width="23.3046875" bestFit="1" customWidth="1"/>
    <col min="2564" max="2564" width="51.53515625" bestFit="1" customWidth="1"/>
    <col min="2565" max="2565" width="135.84375" bestFit="1" customWidth="1"/>
    <col min="2566" max="2566" width="46.15234375" bestFit="1" customWidth="1"/>
    <col min="2567" max="2567" width="35.61328125" bestFit="1" customWidth="1"/>
    <col min="2568" max="2568" width="16.61328125" bestFit="1" customWidth="1"/>
    <col min="2569" max="2569" width="32.921875" bestFit="1" customWidth="1"/>
    <col min="2570" max="2570" width="31.07421875" bestFit="1" customWidth="1"/>
    <col min="2571" max="2571" width="16.07421875" bestFit="1" customWidth="1"/>
    <col min="2572" max="2572" width="29.4609375" bestFit="1" customWidth="1"/>
    <col min="2573" max="2573" width="31" bestFit="1" customWidth="1"/>
    <col min="2574" max="2574" width="31.07421875" bestFit="1" customWidth="1"/>
    <col min="2575" max="2575" width="25.765625" bestFit="1" customWidth="1"/>
    <col min="2576" max="2576" width="29.07421875" bestFit="1" customWidth="1"/>
    <col min="2577" max="2577" width="33.765625" bestFit="1" customWidth="1"/>
    <col min="2578" max="2578" width="31.07421875" bestFit="1" customWidth="1"/>
    <col min="2579" max="2579" width="39.61328125" bestFit="1" customWidth="1"/>
    <col min="2580" max="2580" width="38.84375" bestFit="1" customWidth="1"/>
    <col min="2581" max="2581" width="21.921875" bestFit="1" customWidth="1"/>
    <col min="2582" max="2582" width="24.69140625" bestFit="1" customWidth="1"/>
    <col min="2817" max="2817" width="13.61328125" bestFit="1" customWidth="1"/>
    <col min="2818" max="2818" width="10.84375" bestFit="1" customWidth="1"/>
    <col min="2819" max="2819" width="23.3046875" bestFit="1" customWidth="1"/>
    <col min="2820" max="2820" width="51.53515625" bestFit="1" customWidth="1"/>
    <col min="2821" max="2821" width="135.84375" bestFit="1" customWidth="1"/>
    <col min="2822" max="2822" width="46.15234375" bestFit="1" customWidth="1"/>
    <col min="2823" max="2823" width="35.61328125" bestFit="1" customWidth="1"/>
    <col min="2824" max="2824" width="16.61328125" bestFit="1" customWidth="1"/>
    <col min="2825" max="2825" width="32.921875" bestFit="1" customWidth="1"/>
    <col min="2826" max="2826" width="31.07421875" bestFit="1" customWidth="1"/>
    <col min="2827" max="2827" width="16.07421875" bestFit="1" customWidth="1"/>
    <col min="2828" max="2828" width="29.4609375" bestFit="1" customWidth="1"/>
    <col min="2829" max="2829" width="31" bestFit="1" customWidth="1"/>
    <col min="2830" max="2830" width="31.07421875" bestFit="1" customWidth="1"/>
    <col min="2831" max="2831" width="25.765625" bestFit="1" customWidth="1"/>
    <col min="2832" max="2832" width="29.07421875" bestFit="1" customWidth="1"/>
    <col min="2833" max="2833" width="33.765625" bestFit="1" customWidth="1"/>
    <col min="2834" max="2834" width="31.07421875" bestFit="1" customWidth="1"/>
    <col min="2835" max="2835" width="39.61328125" bestFit="1" customWidth="1"/>
    <col min="2836" max="2836" width="38.84375" bestFit="1" customWidth="1"/>
    <col min="2837" max="2837" width="21.921875" bestFit="1" customWidth="1"/>
    <col min="2838" max="2838" width="24.69140625" bestFit="1" customWidth="1"/>
    <col min="3073" max="3073" width="13.61328125" bestFit="1" customWidth="1"/>
    <col min="3074" max="3074" width="10.84375" bestFit="1" customWidth="1"/>
    <col min="3075" max="3075" width="23.3046875" bestFit="1" customWidth="1"/>
    <col min="3076" max="3076" width="51.53515625" bestFit="1" customWidth="1"/>
    <col min="3077" max="3077" width="135.84375" bestFit="1" customWidth="1"/>
    <col min="3078" max="3078" width="46.15234375" bestFit="1" customWidth="1"/>
    <col min="3079" max="3079" width="35.61328125" bestFit="1" customWidth="1"/>
    <col min="3080" max="3080" width="16.61328125" bestFit="1" customWidth="1"/>
    <col min="3081" max="3081" width="32.921875" bestFit="1" customWidth="1"/>
    <col min="3082" max="3082" width="31.07421875" bestFit="1" customWidth="1"/>
    <col min="3083" max="3083" width="16.07421875" bestFit="1" customWidth="1"/>
    <col min="3084" max="3084" width="29.4609375" bestFit="1" customWidth="1"/>
    <col min="3085" max="3085" width="31" bestFit="1" customWidth="1"/>
    <col min="3086" max="3086" width="31.07421875" bestFit="1" customWidth="1"/>
    <col min="3087" max="3087" width="25.765625" bestFit="1" customWidth="1"/>
    <col min="3088" max="3088" width="29.07421875" bestFit="1" customWidth="1"/>
    <col min="3089" max="3089" width="33.765625" bestFit="1" customWidth="1"/>
    <col min="3090" max="3090" width="31.07421875" bestFit="1" customWidth="1"/>
    <col min="3091" max="3091" width="39.61328125" bestFit="1" customWidth="1"/>
    <col min="3092" max="3092" width="38.84375" bestFit="1" customWidth="1"/>
    <col min="3093" max="3093" width="21.921875" bestFit="1" customWidth="1"/>
    <col min="3094" max="3094" width="24.69140625" bestFit="1" customWidth="1"/>
    <col min="3329" max="3329" width="13.61328125" bestFit="1" customWidth="1"/>
    <col min="3330" max="3330" width="10.84375" bestFit="1" customWidth="1"/>
    <col min="3331" max="3331" width="23.3046875" bestFit="1" customWidth="1"/>
    <col min="3332" max="3332" width="51.53515625" bestFit="1" customWidth="1"/>
    <col min="3333" max="3333" width="135.84375" bestFit="1" customWidth="1"/>
    <col min="3334" max="3334" width="46.15234375" bestFit="1" customWidth="1"/>
    <col min="3335" max="3335" width="35.61328125" bestFit="1" customWidth="1"/>
    <col min="3336" max="3336" width="16.61328125" bestFit="1" customWidth="1"/>
    <col min="3337" max="3337" width="32.921875" bestFit="1" customWidth="1"/>
    <col min="3338" max="3338" width="31.07421875" bestFit="1" customWidth="1"/>
    <col min="3339" max="3339" width="16.07421875" bestFit="1" customWidth="1"/>
    <col min="3340" max="3340" width="29.4609375" bestFit="1" customWidth="1"/>
    <col min="3341" max="3341" width="31" bestFit="1" customWidth="1"/>
    <col min="3342" max="3342" width="31.07421875" bestFit="1" customWidth="1"/>
    <col min="3343" max="3343" width="25.765625" bestFit="1" customWidth="1"/>
    <col min="3344" max="3344" width="29.07421875" bestFit="1" customWidth="1"/>
    <col min="3345" max="3345" width="33.765625" bestFit="1" customWidth="1"/>
    <col min="3346" max="3346" width="31.07421875" bestFit="1" customWidth="1"/>
    <col min="3347" max="3347" width="39.61328125" bestFit="1" customWidth="1"/>
    <col min="3348" max="3348" width="38.84375" bestFit="1" customWidth="1"/>
    <col min="3349" max="3349" width="21.921875" bestFit="1" customWidth="1"/>
    <col min="3350" max="3350" width="24.69140625" bestFit="1" customWidth="1"/>
    <col min="3585" max="3585" width="13.61328125" bestFit="1" customWidth="1"/>
    <col min="3586" max="3586" width="10.84375" bestFit="1" customWidth="1"/>
    <col min="3587" max="3587" width="23.3046875" bestFit="1" customWidth="1"/>
    <col min="3588" max="3588" width="51.53515625" bestFit="1" customWidth="1"/>
    <col min="3589" max="3589" width="135.84375" bestFit="1" customWidth="1"/>
    <col min="3590" max="3590" width="46.15234375" bestFit="1" customWidth="1"/>
    <col min="3591" max="3591" width="35.61328125" bestFit="1" customWidth="1"/>
    <col min="3592" max="3592" width="16.61328125" bestFit="1" customWidth="1"/>
    <col min="3593" max="3593" width="32.921875" bestFit="1" customWidth="1"/>
    <col min="3594" max="3594" width="31.07421875" bestFit="1" customWidth="1"/>
    <col min="3595" max="3595" width="16.07421875" bestFit="1" customWidth="1"/>
    <col min="3596" max="3596" width="29.4609375" bestFit="1" customWidth="1"/>
    <col min="3597" max="3597" width="31" bestFit="1" customWidth="1"/>
    <col min="3598" max="3598" width="31.07421875" bestFit="1" customWidth="1"/>
    <col min="3599" max="3599" width="25.765625" bestFit="1" customWidth="1"/>
    <col min="3600" max="3600" width="29.07421875" bestFit="1" customWidth="1"/>
    <col min="3601" max="3601" width="33.765625" bestFit="1" customWidth="1"/>
    <col min="3602" max="3602" width="31.07421875" bestFit="1" customWidth="1"/>
    <col min="3603" max="3603" width="39.61328125" bestFit="1" customWidth="1"/>
    <col min="3604" max="3604" width="38.84375" bestFit="1" customWidth="1"/>
    <col min="3605" max="3605" width="21.921875" bestFit="1" customWidth="1"/>
    <col min="3606" max="3606" width="24.69140625" bestFit="1" customWidth="1"/>
    <col min="3841" max="3841" width="13.61328125" bestFit="1" customWidth="1"/>
    <col min="3842" max="3842" width="10.84375" bestFit="1" customWidth="1"/>
    <col min="3843" max="3843" width="23.3046875" bestFit="1" customWidth="1"/>
    <col min="3844" max="3844" width="51.53515625" bestFit="1" customWidth="1"/>
    <col min="3845" max="3845" width="135.84375" bestFit="1" customWidth="1"/>
    <col min="3846" max="3846" width="46.15234375" bestFit="1" customWidth="1"/>
    <col min="3847" max="3847" width="35.61328125" bestFit="1" customWidth="1"/>
    <col min="3848" max="3848" width="16.61328125" bestFit="1" customWidth="1"/>
    <col min="3849" max="3849" width="32.921875" bestFit="1" customWidth="1"/>
    <col min="3850" max="3850" width="31.07421875" bestFit="1" customWidth="1"/>
    <col min="3851" max="3851" width="16.07421875" bestFit="1" customWidth="1"/>
    <col min="3852" max="3852" width="29.4609375" bestFit="1" customWidth="1"/>
    <col min="3853" max="3853" width="31" bestFit="1" customWidth="1"/>
    <col min="3854" max="3854" width="31.07421875" bestFit="1" customWidth="1"/>
    <col min="3855" max="3855" width="25.765625" bestFit="1" customWidth="1"/>
    <col min="3856" max="3856" width="29.07421875" bestFit="1" customWidth="1"/>
    <col min="3857" max="3857" width="33.765625" bestFit="1" customWidth="1"/>
    <col min="3858" max="3858" width="31.07421875" bestFit="1" customWidth="1"/>
    <col min="3859" max="3859" width="39.61328125" bestFit="1" customWidth="1"/>
    <col min="3860" max="3860" width="38.84375" bestFit="1" customWidth="1"/>
    <col min="3861" max="3861" width="21.921875" bestFit="1" customWidth="1"/>
    <col min="3862" max="3862" width="24.69140625" bestFit="1" customWidth="1"/>
    <col min="4097" max="4097" width="13.61328125" bestFit="1" customWidth="1"/>
    <col min="4098" max="4098" width="10.84375" bestFit="1" customWidth="1"/>
    <col min="4099" max="4099" width="23.3046875" bestFit="1" customWidth="1"/>
    <col min="4100" max="4100" width="51.53515625" bestFit="1" customWidth="1"/>
    <col min="4101" max="4101" width="135.84375" bestFit="1" customWidth="1"/>
    <col min="4102" max="4102" width="46.15234375" bestFit="1" customWidth="1"/>
    <col min="4103" max="4103" width="35.61328125" bestFit="1" customWidth="1"/>
    <col min="4104" max="4104" width="16.61328125" bestFit="1" customWidth="1"/>
    <col min="4105" max="4105" width="32.921875" bestFit="1" customWidth="1"/>
    <col min="4106" max="4106" width="31.07421875" bestFit="1" customWidth="1"/>
    <col min="4107" max="4107" width="16.07421875" bestFit="1" customWidth="1"/>
    <col min="4108" max="4108" width="29.4609375" bestFit="1" customWidth="1"/>
    <col min="4109" max="4109" width="31" bestFit="1" customWidth="1"/>
    <col min="4110" max="4110" width="31.07421875" bestFit="1" customWidth="1"/>
    <col min="4111" max="4111" width="25.765625" bestFit="1" customWidth="1"/>
    <col min="4112" max="4112" width="29.07421875" bestFit="1" customWidth="1"/>
    <col min="4113" max="4113" width="33.765625" bestFit="1" customWidth="1"/>
    <col min="4114" max="4114" width="31.07421875" bestFit="1" customWidth="1"/>
    <col min="4115" max="4115" width="39.61328125" bestFit="1" customWidth="1"/>
    <col min="4116" max="4116" width="38.84375" bestFit="1" customWidth="1"/>
    <col min="4117" max="4117" width="21.921875" bestFit="1" customWidth="1"/>
    <col min="4118" max="4118" width="24.69140625" bestFit="1" customWidth="1"/>
    <col min="4353" max="4353" width="13.61328125" bestFit="1" customWidth="1"/>
    <col min="4354" max="4354" width="10.84375" bestFit="1" customWidth="1"/>
    <col min="4355" max="4355" width="23.3046875" bestFit="1" customWidth="1"/>
    <col min="4356" max="4356" width="51.53515625" bestFit="1" customWidth="1"/>
    <col min="4357" max="4357" width="135.84375" bestFit="1" customWidth="1"/>
    <col min="4358" max="4358" width="46.15234375" bestFit="1" customWidth="1"/>
    <col min="4359" max="4359" width="35.61328125" bestFit="1" customWidth="1"/>
    <col min="4360" max="4360" width="16.61328125" bestFit="1" customWidth="1"/>
    <col min="4361" max="4361" width="32.921875" bestFit="1" customWidth="1"/>
    <col min="4362" max="4362" width="31.07421875" bestFit="1" customWidth="1"/>
    <col min="4363" max="4363" width="16.07421875" bestFit="1" customWidth="1"/>
    <col min="4364" max="4364" width="29.4609375" bestFit="1" customWidth="1"/>
    <col min="4365" max="4365" width="31" bestFit="1" customWidth="1"/>
    <col min="4366" max="4366" width="31.07421875" bestFit="1" customWidth="1"/>
    <col min="4367" max="4367" width="25.765625" bestFit="1" customWidth="1"/>
    <col min="4368" max="4368" width="29.07421875" bestFit="1" customWidth="1"/>
    <col min="4369" max="4369" width="33.765625" bestFit="1" customWidth="1"/>
    <col min="4370" max="4370" width="31.07421875" bestFit="1" customWidth="1"/>
    <col min="4371" max="4371" width="39.61328125" bestFit="1" customWidth="1"/>
    <col min="4372" max="4372" width="38.84375" bestFit="1" customWidth="1"/>
    <col min="4373" max="4373" width="21.921875" bestFit="1" customWidth="1"/>
    <col min="4374" max="4374" width="24.69140625" bestFit="1" customWidth="1"/>
    <col min="4609" max="4609" width="13.61328125" bestFit="1" customWidth="1"/>
    <col min="4610" max="4610" width="10.84375" bestFit="1" customWidth="1"/>
    <col min="4611" max="4611" width="23.3046875" bestFit="1" customWidth="1"/>
    <col min="4612" max="4612" width="51.53515625" bestFit="1" customWidth="1"/>
    <col min="4613" max="4613" width="135.84375" bestFit="1" customWidth="1"/>
    <col min="4614" max="4614" width="46.15234375" bestFit="1" customWidth="1"/>
    <col min="4615" max="4615" width="35.61328125" bestFit="1" customWidth="1"/>
    <col min="4616" max="4616" width="16.61328125" bestFit="1" customWidth="1"/>
    <col min="4617" max="4617" width="32.921875" bestFit="1" customWidth="1"/>
    <col min="4618" max="4618" width="31.07421875" bestFit="1" customWidth="1"/>
    <col min="4619" max="4619" width="16.07421875" bestFit="1" customWidth="1"/>
    <col min="4620" max="4620" width="29.4609375" bestFit="1" customWidth="1"/>
    <col min="4621" max="4621" width="31" bestFit="1" customWidth="1"/>
    <col min="4622" max="4622" width="31.07421875" bestFit="1" customWidth="1"/>
    <col min="4623" max="4623" width="25.765625" bestFit="1" customWidth="1"/>
    <col min="4624" max="4624" width="29.07421875" bestFit="1" customWidth="1"/>
    <col min="4625" max="4625" width="33.765625" bestFit="1" customWidth="1"/>
    <col min="4626" max="4626" width="31.07421875" bestFit="1" customWidth="1"/>
    <col min="4627" max="4627" width="39.61328125" bestFit="1" customWidth="1"/>
    <col min="4628" max="4628" width="38.84375" bestFit="1" customWidth="1"/>
    <col min="4629" max="4629" width="21.921875" bestFit="1" customWidth="1"/>
    <col min="4630" max="4630" width="24.69140625" bestFit="1" customWidth="1"/>
    <col min="4865" max="4865" width="13.61328125" bestFit="1" customWidth="1"/>
    <col min="4866" max="4866" width="10.84375" bestFit="1" customWidth="1"/>
    <col min="4867" max="4867" width="23.3046875" bestFit="1" customWidth="1"/>
    <col min="4868" max="4868" width="51.53515625" bestFit="1" customWidth="1"/>
    <col min="4869" max="4869" width="135.84375" bestFit="1" customWidth="1"/>
    <col min="4870" max="4870" width="46.15234375" bestFit="1" customWidth="1"/>
    <col min="4871" max="4871" width="35.61328125" bestFit="1" customWidth="1"/>
    <col min="4872" max="4872" width="16.61328125" bestFit="1" customWidth="1"/>
    <col min="4873" max="4873" width="32.921875" bestFit="1" customWidth="1"/>
    <col min="4874" max="4874" width="31.07421875" bestFit="1" customWidth="1"/>
    <col min="4875" max="4875" width="16.07421875" bestFit="1" customWidth="1"/>
    <col min="4876" max="4876" width="29.4609375" bestFit="1" customWidth="1"/>
    <col min="4877" max="4877" width="31" bestFit="1" customWidth="1"/>
    <col min="4878" max="4878" width="31.07421875" bestFit="1" customWidth="1"/>
    <col min="4879" max="4879" width="25.765625" bestFit="1" customWidth="1"/>
    <col min="4880" max="4880" width="29.07421875" bestFit="1" customWidth="1"/>
    <col min="4881" max="4881" width="33.765625" bestFit="1" customWidth="1"/>
    <col min="4882" max="4882" width="31.07421875" bestFit="1" customWidth="1"/>
    <col min="4883" max="4883" width="39.61328125" bestFit="1" customWidth="1"/>
    <col min="4884" max="4884" width="38.84375" bestFit="1" customWidth="1"/>
    <col min="4885" max="4885" width="21.921875" bestFit="1" customWidth="1"/>
    <col min="4886" max="4886" width="24.69140625" bestFit="1" customWidth="1"/>
    <col min="5121" max="5121" width="13.61328125" bestFit="1" customWidth="1"/>
    <col min="5122" max="5122" width="10.84375" bestFit="1" customWidth="1"/>
    <col min="5123" max="5123" width="23.3046875" bestFit="1" customWidth="1"/>
    <col min="5124" max="5124" width="51.53515625" bestFit="1" customWidth="1"/>
    <col min="5125" max="5125" width="135.84375" bestFit="1" customWidth="1"/>
    <col min="5126" max="5126" width="46.15234375" bestFit="1" customWidth="1"/>
    <col min="5127" max="5127" width="35.61328125" bestFit="1" customWidth="1"/>
    <col min="5128" max="5128" width="16.61328125" bestFit="1" customWidth="1"/>
    <col min="5129" max="5129" width="32.921875" bestFit="1" customWidth="1"/>
    <col min="5130" max="5130" width="31.07421875" bestFit="1" customWidth="1"/>
    <col min="5131" max="5131" width="16.07421875" bestFit="1" customWidth="1"/>
    <col min="5132" max="5132" width="29.4609375" bestFit="1" customWidth="1"/>
    <col min="5133" max="5133" width="31" bestFit="1" customWidth="1"/>
    <col min="5134" max="5134" width="31.07421875" bestFit="1" customWidth="1"/>
    <col min="5135" max="5135" width="25.765625" bestFit="1" customWidth="1"/>
    <col min="5136" max="5136" width="29.07421875" bestFit="1" customWidth="1"/>
    <col min="5137" max="5137" width="33.765625" bestFit="1" customWidth="1"/>
    <col min="5138" max="5138" width="31.07421875" bestFit="1" customWidth="1"/>
    <col min="5139" max="5139" width="39.61328125" bestFit="1" customWidth="1"/>
    <col min="5140" max="5140" width="38.84375" bestFit="1" customWidth="1"/>
    <col min="5141" max="5141" width="21.921875" bestFit="1" customWidth="1"/>
    <col min="5142" max="5142" width="24.69140625" bestFit="1" customWidth="1"/>
    <col min="5377" max="5377" width="13.61328125" bestFit="1" customWidth="1"/>
    <col min="5378" max="5378" width="10.84375" bestFit="1" customWidth="1"/>
    <col min="5379" max="5379" width="23.3046875" bestFit="1" customWidth="1"/>
    <col min="5380" max="5380" width="51.53515625" bestFit="1" customWidth="1"/>
    <col min="5381" max="5381" width="135.84375" bestFit="1" customWidth="1"/>
    <col min="5382" max="5382" width="46.15234375" bestFit="1" customWidth="1"/>
    <col min="5383" max="5383" width="35.61328125" bestFit="1" customWidth="1"/>
    <col min="5384" max="5384" width="16.61328125" bestFit="1" customWidth="1"/>
    <col min="5385" max="5385" width="32.921875" bestFit="1" customWidth="1"/>
    <col min="5386" max="5386" width="31.07421875" bestFit="1" customWidth="1"/>
    <col min="5387" max="5387" width="16.07421875" bestFit="1" customWidth="1"/>
    <col min="5388" max="5388" width="29.4609375" bestFit="1" customWidth="1"/>
    <col min="5389" max="5389" width="31" bestFit="1" customWidth="1"/>
    <col min="5390" max="5390" width="31.07421875" bestFit="1" customWidth="1"/>
    <col min="5391" max="5391" width="25.765625" bestFit="1" customWidth="1"/>
    <col min="5392" max="5392" width="29.07421875" bestFit="1" customWidth="1"/>
    <col min="5393" max="5393" width="33.765625" bestFit="1" customWidth="1"/>
    <col min="5394" max="5394" width="31.07421875" bestFit="1" customWidth="1"/>
    <col min="5395" max="5395" width="39.61328125" bestFit="1" customWidth="1"/>
    <col min="5396" max="5396" width="38.84375" bestFit="1" customWidth="1"/>
    <col min="5397" max="5397" width="21.921875" bestFit="1" customWidth="1"/>
    <col min="5398" max="5398" width="24.69140625" bestFit="1" customWidth="1"/>
    <col min="5633" max="5633" width="13.61328125" bestFit="1" customWidth="1"/>
    <col min="5634" max="5634" width="10.84375" bestFit="1" customWidth="1"/>
    <col min="5635" max="5635" width="23.3046875" bestFit="1" customWidth="1"/>
    <col min="5636" max="5636" width="51.53515625" bestFit="1" customWidth="1"/>
    <col min="5637" max="5637" width="135.84375" bestFit="1" customWidth="1"/>
    <col min="5638" max="5638" width="46.15234375" bestFit="1" customWidth="1"/>
    <col min="5639" max="5639" width="35.61328125" bestFit="1" customWidth="1"/>
    <col min="5640" max="5640" width="16.61328125" bestFit="1" customWidth="1"/>
    <col min="5641" max="5641" width="32.921875" bestFit="1" customWidth="1"/>
    <col min="5642" max="5642" width="31.07421875" bestFit="1" customWidth="1"/>
    <col min="5643" max="5643" width="16.07421875" bestFit="1" customWidth="1"/>
    <col min="5644" max="5644" width="29.4609375" bestFit="1" customWidth="1"/>
    <col min="5645" max="5645" width="31" bestFit="1" customWidth="1"/>
    <col min="5646" max="5646" width="31.07421875" bestFit="1" customWidth="1"/>
    <col min="5647" max="5647" width="25.765625" bestFit="1" customWidth="1"/>
    <col min="5648" max="5648" width="29.07421875" bestFit="1" customWidth="1"/>
    <col min="5649" max="5649" width="33.765625" bestFit="1" customWidth="1"/>
    <col min="5650" max="5650" width="31.07421875" bestFit="1" customWidth="1"/>
    <col min="5651" max="5651" width="39.61328125" bestFit="1" customWidth="1"/>
    <col min="5652" max="5652" width="38.84375" bestFit="1" customWidth="1"/>
    <col min="5653" max="5653" width="21.921875" bestFit="1" customWidth="1"/>
    <col min="5654" max="5654" width="24.69140625" bestFit="1" customWidth="1"/>
    <col min="5889" max="5889" width="13.61328125" bestFit="1" customWidth="1"/>
    <col min="5890" max="5890" width="10.84375" bestFit="1" customWidth="1"/>
    <col min="5891" max="5891" width="23.3046875" bestFit="1" customWidth="1"/>
    <col min="5892" max="5892" width="51.53515625" bestFit="1" customWidth="1"/>
    <col min="5893" max="5893" width="135.84375" bestFit="1" customWidth="1"/>
    <col min="5894" max="5894" width="46.15234375" bestFit="1" customWidth="1"/>
    <col min="5895" max="5895" width="35.61328125" bestFit="1" customWidth="1"/>
    <col min="5896" max="5896" width="16.61328125" bestFit="1" customWidth="1"/>
    <col min="5897" max="5897" width="32.921875" bestFit="1" customWidth="1"/>
    <col min="5898" max="5898" width="31.07421875" bestFit="1" customWidth="1"/>
    <col min="5899" max="5899" width="16.07421875" bestFit="1" customWidth="1"/>
    <col min="5900" max="5900" width="29.4609375" bestFit="1" customWidth="1"/>
    <col min="5901" max="5901" width="31" bestFit="1" customWidth="1"/>
    <col min="5902" max="5902" width="31.07421875" bestFit="1" customWidth="1"/>
    <col min="5903" max="5903" width="25.765625" bestFit="1" customWidth="1"/>
    <col min="5904" max="5904" width="29.07421875" bestFit="1" customWidth="1"/>
    <col min="5905" max="5905" width="33.765625" bestFit="1" customWidth="1"/>
    <col min="5906" max="5906" width="31.07421875" bestFit="1" customWidth="1"/>
    <col min="5907" max="5907" width="39.61328125" bestFit="1" customWidth="1"/>
    <col min="5908" max="5908" width="38.84375" bestFit="1" customWidth="1"/>
    <col min="5909" max="5909" width="21.921875" bestFit="1" customWidth="1"/>
    <col min="5910" max="5910" width="24.69140625" bestFit="1" customWidth="1"/>
    <col min="6145" max="6145" width="13.61328125" bestFit="1" customWidth="1"/>
    <col min="6146" max="6146" width="10.84375" bestFit="1" customWidth="1"/>
    <col min="6147" max="6147" width="23.3046875" bestFit="1" customWidth="1"/>
    <col min="6148" max="6148" width="51.53515625" bestFit="1" customWidth="1"/>
    <col min="6149" max="6149" width="135.84375" bestFit="1" customWidth="1"/>
    <col min="6150" max="6150" width="46.15234375" bestFit="1" customWidth="1"/>
    <col min="6151" max="6151" width="35.61328125" bestFit="1" customWidth="1"/>
    <col min="6152" max="6152" width="16.61328125" bestFit="1" customWidth="1"/>
    <col min="6153" max="6153" width="32.921875" bestFit="1" customWidth="1"/>
    <col min="6154" max="6154" width="31.07421875" bestFit="1" customWidth="1"/>
    <col min="6155" max="6155" width="16.07421875" bestFit="1" customWidth="1"/>
    <col min="6156" max="6156" width="29.4609375" bestFit="1" customWidth="1"/>
    <col min="6157" max="6157" width="31" bestFit="1" customWidth="1"/>
    <col min="6158" max="6158" width="31.07421875" bestFit="1" customWidth="1"/>
    <col min="6159" max="6159" width="25.765625" bestFit="1" customWidth="1"/>
    <col min="6160" max="6160" width="29.07421875" bestFit="1" customWidth="1"/>
    <col min="6161" max="6161" width="33.765625" bestFit="1" customWidth="1"/>
    <col min="6162" max="6162" width="31.07421875" bestFit="1" customWidth="1"/>
    <col min="6163" max="6163" width="39.61328125" bestFit="1" customWidth="1"/>
    <col min="6164" max="6164" width="38.84375" bestFit="1" customWidth="1"/>
    <col min="6165" max="6165" width="21.921875" bestFit="1" customWidth="1"/>
    <col min="6166" max="6166" width="24.69140625" bestFit="1" customWidth="1"/>
    <col min="6401" max="6401" width="13.61328125" bestFit="1" customWidth="1"/>
    <col min="6402" max="6402" width="10.84375" bestFit="1" customWidth="1"/>
    <col min="6403" max="6403" width="23.3046875" bestFit="1" customWidth="1"/>
    <col min="6404" max="6404" width="51.53515625" bestFit="1" customWidth="1"/>
    <col min="6405" max="6405" width="135.84375" bestFit="1" customWidth="1"/>
    <col min="6406" max="6406" width="46.15234375" bestFit="1" customWidth="1"/>
    <col min="6407" max="6407" width="35.61328125" bestFit="1" customWidth="1"/>
    <col min="6408" max="6408" width="16.61328125" bestFit="1" customWidth="1"/>
    <col min="6409" max="6409" width="32.921875" bestFit="1" customWidth="1"/>
    <col min="6410" max="6410" width="31.07421875" bestFit="1" customWidth="1"/>
    <col min="6411" max="6411" width="16.07421875" bestFit="1" customWidth="1"/>
    <col min="6412" max="6412" width="29.4609375" bestFit="1" customWidth="1"/>
    <col min="6413" max="6413" width="31" bestFit="1" customWidth="1"/>
    <col min="6414" max="6414" width="31.07421875" bestFit="1" customWidth="1"/>
    <col min="6415" max="6415" width="25.765625" bestFit="1" customWidth="1"/>
    <col min="6416" max="6416" width="29.07421875" bestFit="1" customWidth="1"/>
    <col min="6417" max="6417" width="33.765625" bestFit="1" customWidth="1"/>
    <col min="6418" max="6418" width="31.07421875" bestFit="1" customWidth="1"/>
    <col min="6419" max="6419" width="39.61328125" bestFit="1" customWidth="1"/>
    <col min="6420" max="6420" width="38.84375" bestFit="1" customWidth="1"/>
    <col min="6421" max="6421" width="21.921875" bestFit="1" customWidth="1"/>
    <col min="6422" max="6422" width="24.69140625" bestFit="1" customWidth="1"/>
    <col min="6657" max="6657" width="13.61328125" bestFit="1" customWidth="1"/>
    <col min="6658" max="6658" width="10.84375" bestFit="1" customWidth="1"/>
    <col min="6659" max="6659" width="23.3046875" bestFit="1" customWidth="1"/>
    <col min="6660" max="6660" width="51.53515625" bestFit="1" customWidth="1"/>
    <col min="6661" max="6661" width="135.84375" bestFit="1" customWidth="1"/>
    <col min="6662" max="6662" width="46.15234375" bestFit="1" customWidth="1"/>
    <col min="6663" max="6663" width="35.61328125" bestFit="1" customWidth="1"/>
    <col min="6664" max="6664" width="16.61328125" bestFit="1" customWidth="1"/>
    <col min="6665" max="6665" width="32.921875" bestFit="1" customWidth="1"/>
    <col min="6666" max="6666" width="31.07421875" bestFit="1" customWidth="1"/>
    <col min="6667" max="6667" width="16.07421875" bestFit="1" customWidth="1"/>
    <col min="6668" max="6668" width="29.4609375" bestFit="1" customWidth="1"/>
    <col min="6669" max="6669" width="31" bestFit="1" customWidth="1"/>
    <col min="6670" max="6670" width="31.07421875" bestFit="1" customWidth="1"/>
    <col min="6671" max="6671" width="25.765625" bestFit="1" customWidth="1"/>
    <col min="6672" max="6672" width="29.07421875" bestFit="1" customWidth="1"/>
    <col min="6673" max="6673" width="33.765625" bestFit="1" customWidth="1"/>
    <col min="6674" max="6674" width="31.07421875" bestFit="1" customWidth="1"/>
    <col min="6675" max="6675" width="39.61328125" bestFit="1" customWidth="1"/>
    <col min="6676" max="6676" width="38.84375" bestFit="1" customWidth="1"/>
    <col min="6677" max="6677" width="21.921875" bestFit="1" customWidth="1"/>
    <col min="6678" max="6678" width="24.69140625" bestFit="1" customWidth="1"/>
    <col min="6913" max="6913" width="13.61328125" bestFit="1" customWidth="1"/>
    <col min="6914" max="6914" width="10.84375" bestFit="1" customWidth="1"/>
    <col min="6915" max="6915" width="23.3046875" bestFit="1" customWidth="1"/>
    <col min="6916" max="6916" width="51.53515625" bestFit="1" customWidth="1"/>
    <col min="6917" max="6917" width="135.84375" bestFit="1" customWidth="1"/>
    <col min="6918" max="6918" width="46.15234375" bestFit="1" customWidth="1"/>
    <col min="6919" max="6919" width="35.61328125" bestFit="1" customWidth="1"/>
    <col min="6920" max="6920" width="16.61328125" bestFit="1" customWidth="1"/>
    <col min="6921" max="6921" width="32.921875" bestFit="1" customWidth="1"/>
    <col min="6922" max="6922" width="31.07421875" bestFit="1" customWidth="1"/>
    <col min="6923" max="6923" width="16.07421875" bestFit="1" customWidth="1"/>
    <col min="6924" max="6924" width="29.4609375" bestFit="1" customWidth="1"/>
    <col min="6925" max="6925" width="31" bestFit="1" customWidth="1"/>
    <col min="6926" max="6926" width="31.07421875" bestFit="1" customWidth="1"/>
    <col min="6927" max="6927" width="25.765625" bestFit="1" customWidth="1"/>
    <col min="6928" max="6928" width="29.07421875" bestFit="1" customWidth="1"/>
    <col min="6929" max="6929" width="33.765625" bestFit="1" customWidth="1"/>
    <col min="6930" max="6930" width="31.07421875" bestFit="1" customWidth="1"/>
    <col min="6931" max="6931" width="39.61328125" bestFit="1" customWidth="1"/>
    <col min="6932" max="6932" width="38.84375" bestFit="1" customWidth="1"/>
    <col min="6933" max="6933" width="21.921875" bestFit="1" customWidth="1"/>
    <col min="6934" max="6934" width="24.69140625" bestFit="1" customWidth="1"/>
    <col min="7169" max="7169" width="13.61328125" bestFit="1" customWidth="1"/>
    <col min="7170" max="7170" width="10.84375" bestFit="1" customWidth="1"/>
    <col min="7171" max="7171" width="23.3046875" bestFit="1" customWidth="1"/>
    <col min="7172" max="7172" width="51.53515625" bestFit="1" customWidth="1"/>
    <col min="7173" max="7173" width="135.84375" bestFit="1" customWidth="1"/>
    <col min="7174" max="7174" width="46.15234375" bestFit="1" customWidth="1"/>
    <col min="7175" max="7175" width="35.61328125" bestFit="1" customWidth="1"/>
    <col min="7176" max="7176" width="16.61328125" bestFit="1" customWidth="1"/>
    <col min="7177" max="7177" width="32.921875" bestFit="1" customWidth="1"/>
    <col min="7178" max="7178" width="31.07421875" bestFit="1" customWidth="1"/>
    <col min="7179" max="7179" width="16.07421875" bestFit="1" customWidth="1"/>
    <col min="7180" max="7180" width="29.4609375" bestFit="1" customWidth="1"/>
    <col min="7181" max="7181" width="31" bestFit="1" customWidth="1"/>
    <col min="7182" max="7182" width="31.07421875" bestFit="1" customWidth="1"/>
    <col min="7183" max="7183" width="25.765625" bestFit="1" customWidth="1"/>
    <col min="7184" max="7184" width="29.07421875" bestFit="1" customWidth="1"/>
    <col min="7185" max="7185" width="33.765625" bestFit="1" customWidth="1"/>
    <col min="7186" max="7186" width="31.07421875" bestFit="1" customWidth="1"/>
    <col min="7187" max="7187" width="39.61328125" bestFit="1" customWidth="1"/>
    <col min="7188" max="7188" width="38.84375" bestFit="1" customWidth="1"/>
    <col min="7189" max="7189" width="21.921875" bestFit="1" customWidth="1"/>
    <col min="7190" max="7190" width="24.69140625" bestFit="1" customWidth="1"/>
    <col min="7425" max="7425" width="13.61328125" bestFit="1" customWidth="1"/>
    <col min="7426" max="7426" width="10.84375" bestFit="1" customWidth="1"/>
    <col min="7427" max="7427" width="23.3046875" bestFit="1" customWidth="1"/>
    <col min="7428" max="7428" width="51.53515625" bestFit="1" customWidth="1"/>
    <col min="7429" max="7429" width="135.84375" bestFit="1" customWidth="1"/>
    <col min="7430" max="7430" width="46.15234375" bestFit="1" customWidth="1"/>
    <col min="7431" max="7431" width="35.61328125" bestFit="1" customWidth="1"/>
    <col min="7432" max="7432" width="16.61328125" bestFit="1" customWidth="1"/>
    <col min="7433" max="7433" width="32.921875" bestFit="1" customWidth="1"/>
    <col min="7434" max="7434" width="31.07421875" bestFit="1" customWidth="1"/>
    <col min="7435" max="7435" width="16.07421875" bestFit="1" customWidth="1"/>
    <col min="7436" max="7436" width="29.4609375" bestFit="1" customWidth="1"/>
    <col min="7437" max="7437" width="31" bestFit="1" customWidth="1"/>
    <col min="7438" max="7438" width="31.07421875" bestFit="1" customWidth="1"/>
    <col min="7439" max="7439" width="25.765625" bestFit="1" customWidth="1"/>
    <col min="7440" max="7440" width="29.07421875" bestFit="1" customWidth="1"/>
    <col min="7441" max="7441" width="33.765625" bestFit="1" customWidth="1"/>
    <col min="7442" max="7442" width="31.07421875" bestFit="1" customWidth="1"/>
    <col min="7443" max="7443" width="39.61328125" bestFit="1" customWidth="1"/>
    <col min="7444" max="7444" width="38.84375" bestFit="1" customWidth="1"/>
    <col min="7445" max="7445" width="21.921875" bestFit="1" customWidth="1"/>
    <col min="7446" max="7446" width="24.69140625" bestFit="1" customWidth="1"/>
    <col min="7681" max="7681" width="13.61328125" bestFit="1" customWidth="1"/>
    <col min="7682" max="7682" width="10.84375" bestFit="1" customWidth="1"/>
    <col min="7683" max="7683" width="23.3046875" bestFit="1" customWidth="1"/>
    <col min="7684" max="7684" width="51.53515625" bestFit="1" customWidth="1"/>
    <col min="7685" max="7685" width="135.84375" bestFit="1" customWidth="1"/>
    <col min="7686" max="7686" width="46.15234375" bestFit="1" customWidth="1"/>
    <col min="7687" max="7687" width="35.61328125" bestFit="1" customWidth="1"/>
    <col min="7688" max="7688" width="16.61328125" bestFit="1" customWidth="1"/>
    <col min="7689" max="7689" width="32.921875" bestFit="1" customWidth="1"/>
    <col min="7690" max="7690" width="31.07421875" bestFit="1" customWidth="1"/>
    <col min="7691" max="7691" width="16.07421875" bestFit="1" customWidth="1"/>
    <col min="7692" max="7692" width="29.4609375" bestFit="1" customWidth="1"/>
    <col min="7693" max="7693" width="31" bestFit="1" customWidth="1"/>
    <col min="7694" max="7694" width="31.07421875" bestFit="1" customWidth="1"/>
    <col min="7695" max="7695" width="25.765625" bestFit="1" customWidth="1"/>
    <col min="7696" max="7696" width="29.07421875" bestFit="1" customWidth="1"/>
    <col min="7697" max="7697" width="33.765625" bestFit="1" customWidth="1"/>
    <col min="7698" max="7698" width="31.07421875" bestFit="1" customWidth="1"/>
    <col min="7699" max="7699" width="39.61328125" bestFit="1" customWidth="1"/>
    <col min="7700" max="7700" width="38.84375" bestFit="1" customWidth="1"/>
    <col min="7701" max="7701" width="21.921875" bestFit="1" customWidth="1"/>
    <col min="7702" max="7702" width="24.69140625" bestFit="1" customWidth="1"/>
    <col min="7937" max="7937" width="13.61328125" bestFit="1" customWidth="1"/>
    <col min="7938" max="7938" width="10.84375" bestFit="1" customWidth="1"/>
    <col min="7939" max="7939" width="23.3046875" bestFit="1" customWidth="1"/>
    <col min="7940" max="7940" width="51.53515625" bestFit="1" customWidth="1"/>
    <col min="7941" max="7941" width="135.84375" bestFit="1" customWidth="1"/>
    <col min="7942" max="7942" width="46.15234375" bestFit="1" customWidth="1"/>
    <col min="7943" max="7943" width="35.61328125" bestFit="1" customWidth="1"/>
    <col min="7944" max="7944" width="16.61328125" bestFit="1" customWidth="1"/>
    <col min="7945" max="7945" width="32.921875" bestFit="1" customWidth="1"/>
    <col min="7946" max="7946" width="31.07421875" bestFit="1" customWidth="1"/>
    <col min="7947" max="7947" width="16.07421875" bestFit="1" customWidth="1"/>
    <col min="7948" max="7948" width="29.4609375" bestFit="1" customWidth="1"/>
    <col min="7949" max="7949" width="31" bestFit="1" customWidth="1"/>
    <col min="7950" max="7950" width="31.07421875" bestFit="1" customWidth="1"/>
    <col min="7951" max="7951" width="25.765625" bestFit="1" customWidth="1"/>
    <col min="7952" max="7952" width="29.07421875" bestFit="1" customWidth="1"/>
    <col min="7953" max="7953" width="33.765625" bestFit="1" customWidth="1"/>
    <col min="7954" max="7954" width="31.07421875" bestFit="1" customWidth="1"/>
    <col min="7955" max="7955" width="39.61328125" bestFit="1" customWidth="1"/>
    <col min="7956" max="7956" width="38.84375" bestFit="1" customWidth="1"/>
    <col min="7957" max="7957" width="21.921875" bestFit="1" customWidth="1"/>
    <col min="7958" max="7958" width="24.69140625" bestFit="1" customWidth="1"/>
    <col min="8193" max="8193" width="13.61328125" bestFit="1" customWidth="1"/>
    <col min="8194" max="8194" width="10.84375" bestFit="1" customWidth="1"/>
    <col min="8195" max="8195" width="23.3046875" bestFit="1" customWidth="1"/>
    <col min="8196" max="8196" width="51.53515625" bestFit="1" customWidth="1"/>
    <col min="8197" max="8197" width="135.84375" bestFit="1" customWidth="1"/>
    <col min="8198" max="8198" width="46.15234375" bestFit="1" customWidth="1"/>
    <col min="8199" max="8199" width="35.61328125" bestFit="1" customWidth="1"/>
    <col min="8200" max="8200" width="16.61328125" bestFit="1" customWidth="1"/>
    <col min="8201" max="8201" width="32.921875" bestFit="1" customWidth="1"/>
    <col min="8202" max="8202" width="31.07421875" bestFit="1" customWidth="1"/>
    <col min="8203" max="8203" width="16.07421875" bestFit="1" customWidth="1"/>
    <col min="8204" max="8204" width="29.4609375" bestFit="1" customWidth="1"/>
    <col min="8205" max="8205" width="31" bestFit="1" customWidth="1"/>
    <col min="8206" max="8206" width="31.07421875" bestFit="1" customWidth="1"/>
    <col min="8207" max="8207" width="25.765625" bestFit="1" customWidth="1"/>
    <col min="8208" max="8208" width="29.07421875" bestFit="1" customWidth="1"/>
    <col min="8209" max="8209" width="33.765625" bestFit="1" customWidth="1"/>
    <col min="8210" max="8210" width="31.07421875" bestFit="1" customWidth="1"/>
    <col min="8211" max="8211" width="39.61328125" bestFit="1" customWidth="1"/>
    <col min="8212" max="8212" width="38.84375" bestFit="1" customWidth="1"/>
    <col min="8213" max="8213" width="21.921875" bestFit="1" customWidth="1"/>
    <col min="8214" max="8214" width="24.69140625" bestFit="1" customWidth="1"/>
    <col min="8449" max="8449" width="13.61328125" bestFit="1" customWidth="1"/>
    <col min="8450" max="8450" width="10.84375" bestFit="1" customWidth="1"/>
    <col min="8451" max="8451" width="23.3046875" bestFit="1" customWidth="1"/>
    <col min="8452" max="8452" width="51.53515625" bestFit="1" customWidth="1"/>
    <col min="8453" max="8453" width="135.84375" bestFit="1" customWidth="1"/>
    <col min="8454" max="8454" width="46.15234375" bestFit="1" customWidth="1"/>
    <col min="8455" max="8455" width="35.61328125" bestFit="1" customWidth="1"/>
    <col min="8456" max="8456" width="16.61328125" bestFit="1" customWidth="1"/>
    <col min="8457" max="8457" width="32.921875" bestFit="1" customWidth="1"/>
    <col min="8458" max="8458" width="31.07421875" bestFit="1" customWidth="1"/>
    <col min="8459" max="8459" width="16.07421875" bestFit="1" customWidth="1"/>
    <col min="8460" max="8460" width="29.4609375" bestFit="1" customWidth="1"/>
    <col min="8461" max="8461" width="31" bestFit="1" customWidth="1"/>
    <col min="8462" max="8462" width="31.07421875" bestFit="1" customWidth="1"/>
    <col min="8463" max="8463" width="25.765625" bestFit="1" customWidth="1"/>
    <col min="8464" max="8464" width="29.07421875" bestFit="1" customWidth="1"/>
    <col min="8465" max="8465" width="33.765625" bestFit="1" customWidth="1"/>
    <col min="8466" max="8466" width="31.07421875" bestFit="1" customWidth="1"/>
    <col min="8467" max="8467" width="39.61328125" bestFit="1" customWidth="1"/>
    <col min="8468" max="8468" width="38.84375" bestFit="1" customWidth="1"/>
    <col min="8469" max="8469" width="21.921875" bestFit="1" customWidth="1"/>
    <col min="8470" max="8470" width="24.69140625" bestFit="1" customWidth="1"/>
    <col min="8705" max="8705" width="13.61328125" bestFit="1" customWidth="1"/>
    <col min="8706" max="8706" width="10.84375" bestFit="1" customWidth="1"/>
    <col min="8707" max="8707" width="23.3046875" bestFit="1" customWidth="1"/>
    <col min="8708" max="8708" width="51.53515625" bestFit="1" customWidth="1"/>
    <col min="8709" max="8709" width="135.84375" bestFit="1" customWidth="1"/>
    <col min="8710" max="8710" width="46.15234375" bestFit="1" customWidth="1"/>
    <col min="8711" max="8711" width="35.61328125" bestFit="1" customWidth="1"/>
    <col min="8712" max="8712" width="16.61328125" bestFit="1" customWidth="1"/>
    <col min="8713" max="8713" width="32.921875" bestFit="1" customWidth="1"/>
    <col min="8714" max="8714" width="31.07421875" bestFit="1" customWidth="1"/>
    <col min="8715" max="8715" width="16.07421875" bestFit="1" customWidth="1"/>
    <col min="8716" max="8716" width="29.4609375" bestFit="1" customWidth="1"/>
    <col min="8717" max="8717" width="31" bestFit="1" customWidth="1"/>
    <col min="8718" max="8718" width="31.07421875" bestFit="1" customWidth="1"/>
    <col min="8719" max="8719" width="25.765625" bestFit="1" customWidth="1"/>
    <col min="8720" max="8720" width="29.07421875" bestFit="1" customWidth="1"/>
    <col min="8721" max="8721" width="33.765625" bestFit="1" customWidth="1"/>
    <col min="8722" max="8722" width="31.07421875" bestFit="1" customWidth="1"/>
    <col min="8723" max="8723" width="39.61328125" bestFit="1" customWidth="1"/>
    <col min="8724" max="8724" width="38.84375" bestFit="1" customWidth="1"/>
    <col min="8725" max="8725" width="21.921875" bestFit="1" customWidth="1"/>
    <col min="8726" max="8726" width="24.69140625" bestFit="1" customWidth="1"/>
    <col min="8961" max="8961" width="13.61328125" bestFit="1" customWidth="1"/>
    <col min="8962" max="8962" width="10.84375" bestFit="1" customWidth="1"/>
    <col min="8963" max="8963" width="23.3046875" bestFit="1" customWidth="1"/>
    <col min="8964" max="8964" width="51.53515625" bestFit="1" customWidth="1"/>
    <col min="8965" max="8965" width="135.84375" bestFit="1" customWidth="1"/>
    <col min="8966" max="8966" width="46.15234375" bestFit="1" customWidth="1"/>
    <col min="8967" max="8967" width="35.61328125" bestFit="1" customWidth="1"/>
    <col min="8968" max="8968" width="16.61328125" bestFit="1" customWidth="1"/>
    <col min="8969" max="8969" width="32.921875" bestFit="1" customWidth="1"/>
    <col min="8970" max="8970" width="31.07421875" bestFit="1" customWidth="1"/>
    <col min="8971" max="8971" width="16.07421875" bestFit="1" customWidth="1"/>
    <col min="8972" max="8972" width="29.4609375" bestFit="1" customWidth="1"/>
    <col min="8973" max="8973" width="31" bestFit="1" customWidth="1"/>
    <col min="8974" max="8974" width="31.07421875" bestFit="1" customWidth="1"/>
    <col min="8975" max="8975" width="25.765625" bestFit="1" customWidth="1"/>
    <col min="8976" max="8976" width="29.07421875" bestFit="1" customWidth="1"/>
    <col min="8977" max="8977" width="33.765625" bestFit="1" customWidth="1"/>
    <col min="8978" max="8978" width="31.07421875" bestFit="1" customWidth="1"/>
    <col min="8979" max="8979" width="39.61328125" bestFit="1" customWidth="1"/>
    <col min="8980" max="8980" width="38.84375" bestFit="1" customWidth="1"/>
    <col min="8981" max="8981" width="21.921875" bestFit="1" customWidth="1"/>
    <col min="8982" max="8982" width="24.69140625" bestFit="1" customWidth="1"/>
    <col min="9217" max="9217" width="13.61328125" bestFit="1" customWidth="1"/>
    <col min="9218" max="9218" width="10.84375" bestFit="1" customWidth="1"/>
    <col min="9219" max="9219" width="23.3046875" bestFit="1" customWidth="1"/>
    <col min="9220" max="9220" width="51.53515625" bestFit="1" customWidth="1"/>
    <col min="9221" max="9221" width="135.84375" bestFit="1" customWidth="1"/>
    <col min="9222" max="9222" width="46.15234375" bestFit="1" customWidth="1"/>
    <col min="9223" max="9223" width="35.61328125" bestFit="1" customWidth="1"/>
    <col min="9224" max="9224" width="16.61328125" bestFit="1" customWidth="1"/>
    <col min="9225" max="9225" width="32.921875" bestFit="1" customWidth="1"/>
    <col min="9226" max="9226" width="31.07421875" bestFit="1" customWidth="1"/>
    <col min="9227" max="9227" width="16.07421875" bestFit="1" customWidth="1"/>
    <col min="9228" max="9228" width="29.4609375" bestFit="1" customWidth="1"/>
    <col min="9229" max="9229" width="31" bestFit="1" customWidth="1"/>
    <col min="9230" max="9230" width="31.07421875" bestFit="1" customWidth="1"/>
    <col min="9231" max="9231" width="25.765625" bestFit="1" customWidth="1"/>
    <col min="9232" max="9232" width="29.07421875" bestFit="1" customWidth="1"/>
    <col min="9233" max="9233" width="33.765625" bestFit="1" customWidth="1"/>
    <col min="9234" max="9234" width="31.07421875" bestFit="1" customWidth="1"/>
    <col min="9235" max="9235" width="39.61328125" bestFit="1" customWidth="1"/>
    <col min="9236" max="9236" width="38.84375" bestFit="1" customWidth="1"/>
    <col min="9237" max="9237" width="21.921875" bestFit="1" customWidth="1"/>
    <col min="9238" max="9238" width="24.69140625" bestFit="1" customWidth="1"/>
    <col min="9473" max="9473" width="13.61328125" bestFit="1" customWidth="1"/>
    <col min="9474" max="9474" width="10.84375" bestFit="1" customWidth="1"/>
    <col min="9475" max="9475" width="23.3046875" bestFit="1" customWidth="1"/>
    <col min="9476" max="9476" width="51.53515625" bestFit="1" customWidth="1"/>
    <col min="9477" max="9477" width="135.84375" bestFit="1" customWidth="1"/>
    <col min="9478" max="9478" width="46.15234375" bestFit="1" customWidth="1"/>
    <col min="9479" max="9479" width="35.61328125" bestFit="1" customWidth="1"/>
    <col min="9480" max="9480" width="16.61328125" bestFit="1" customWidth="1"/>
    <col min="9481" max="9481" width="32.921875" bestFit="1" customWidth="1"/>
    <col min="9482" max="9482" width="31.07421875" bestFit="1" customWidth="1"/>
    <col min="9483" max="9483" width="16.07421875" bestFit="1" customWidth="1"/>
    <col min="9484" max="9484" width="29.4609375" bestFit="1" customWidth="1"/>
    <col min="9485" max="9485" width="31" bestFit="1" customWidth="1"/>
    <col min="9486" max="9486" width="31.07421875" bestFit="1" customWidth="1"/>
    <col min="9487" max="9487" width="25.765625" bestFit="1" customWidth="1"/>
    <col min="9488" max="9488" width="29.07421875" bestFit="1" customWidth="1"/>
    <col min="9489" max="9489" width="33.765625" bestFit="1" customWidth="1"/>
    <col min="9490" max="9490" width="31.07421875" bestFit="1" customWidth="1"/>
    <col min="9491" max="9491" width="39.61328125" bestFit="1" customWidth="1"/>
    <col min="9492" max="9492" width="38.84375" bestFit="1" customWidth="1"/>
    <col min="9493" max="9493" width="21.921875" bestFit="1" customWidth="1"/>
    <col min="9494" max="9494" width="24.69140625" bestFit="1" customWidth="1"/>
    <col min="9729" max="9729" width="13.61328125" bestFit="1" customWidth="1"/>
    <col min="9730" max="9730" width="10.84375" bestFit="1" customWidth="1"/>
    <col min="9731" max="9731" width="23.3046875" bestFit="1" customWidth="1"/>
    <col min="9732" max="9732" width="51.53515625" bestFit="1" customWidth="1"/>
    <col min="9733" max="9733" width="135.84375" bestFit="1" customWidth="1"/>
    <col min="9734" max="9734" width="46.15234375" bestFit="1" customWidth="1"/>
    <col min="9735" max="9735" width="35.61328125" bestFit="1" customWidth="1"/>
    <col min="9736" max="9736" width="16.61328125" bestFit="1" customWidth="1"/>
    <col min="9737" max="9737" width="32.921875" bestFit="1" customWidth="1"/>
    <col min="9738" max="9738" width="31.07421875" bestFit="1" customWidth="1"/>
    <col min="9739" max="9739" width="16.07421875" bestFit="1" customWidth="1"/>
    <col min="9740" max="9740" width="29.4609375" bestFit="1" customWidth="1"/>
    <col min="9741" max="9741" width="31" bestFit="1" customWidth="1"/>
    <col min="9742" max="9742" width="31.07421875" bestFit="1" customWidth="1"/>
    <col min="9743" max="9743" width="25.765625" bestFit="1" customWidth="1"/>
    <col min="9744" max="9744" width="29.07421875" bestFit="1" customWidth="1"/>
    <col min="9745" max="9745" width="33.765625" bestFit="1" customWidth="1"/>
    <col min="9746" max="9746" width="31.07421875" bestFit="1" customWidth="1"/>
    <col min="9747" max="9747" width="39.61328125" bestFit="1" customWidth="1"/>
    <col min="9748" max="9748" width="38.84375" bestFit="1" customWidth="1"/>
    <col min="9749" max="9749" width="21.921875" bestFit="1" customWidth="1"/>
    <col min="9750" max="9750" width="24.69140625" bestFit="1" customWidth="1"/>
    <col min="9985" max="9985" width="13.61328125" bestFit="1" customWidth="1"/>
    <col min="9986" max="9986" width="10.84375" bestFit="1" customWidth="1"/>
    <col min="9987" max="9987" width="23.3046875" bestFit="1" customWidth="1"/>
    <col min="9988" max="9988" width="51.53515625" bestFit="1" customWidth="1"/>
    <col min="9989" max="9989" width="135.84375" bestFit="1" customWidth="1"/>
    <col min="9990" max="9990" width="46.15234375" bestFit="1" customWidth="1"/>
    <col min="9991" max="9991" width="35.61328125" bestFit="1" customWidth="1"/>
    <col min="9992" max="9992" width="16.61328125" bestFit="1" customWidth="1"/>
    <col min="9993" max="9993" width="32.921875" bestFit="1" customWidth="1"/>
    <col min="9994" max="9994" width="31.07421875" bestFit="1" customWidth="1"/>
    <col min="9995" max="9995" width="16.07421875" bestFit="1" customWidth="1"/>
    <col min="9996" max="9996" width="29.4609375" bestFit="1" customWidth="1"/>
    <col min="9997" max="9997" width="31" bestFit="1" customWidth="1"/>
    <col min="9998" max="9998" width="31.07421875" bestFit="1" customWidth="1"/>
    <col min="9999" max="9999" width="25.765625" bestFit="1" customWidth="1"/>
    <col min="10000" max="10000" width="29.07421875" bestFit="1" customWidth="1"/>
    <col min="10001" max="10001" width="33.765625" bestFit="1" customWidth="1"/>
    <col min="10002" max="10002" width="31.07421875" bestFit="1" customWidth="1"/>
    <col min="10003" max="10003" width="39.61328125" bestFit="1" customWidth="1"/>
    <col min="10004" max="10004" width="38.84375" bestFit="1" customWidth="1"/>
    <col min="10005" max="10005" width="21.921875" bestFit="1" customWidth="1"/>
    <col min="10006" max="10006" width="24.69140625" bestFit="1" customWidth="1"/>
    <col min="10241" max="10241" width="13.61328125" bestFit="1" customWidth="1"/>
    <col min="10242" max="10242" width="10.84375" bestFit="1" customWidth="1"/>
    <col min="10243" max="10243" width="23.3046875" bestFit="1" customWidth="1"/>
    <col min="10244" max="10244" width="51.53515625" bestFit="1" customWidth="1"/>
    <col min="10245" max="10245" width="135.84375" bestFit="1" customWidth="1"/>
    <col min="10246" max="10246" width="46.15234375" bestFit="1" customWidth="1"/>
    <col min="10247" max="10247" width="35.61328125" bestFit="1" customWidth="1"/>
    <col min="10248" max="10248" width="16.61328125" bestFit="1" customWidth="1"/>
    <col min="10249" max="10249" width="32.921875" bestFit="1" customWidth="1"/>
    <col min="10250" max="10250" width="31.07421875" bestFit="1" customWidth="1"/>
    <col min="10251" max="10251" width="16.07421875" bestFit="1" customWidth="1"/>
    <col min="10252" max="10252" width="29.4609375" bestFit="1" customWidth="1"/>
    <col min="10253" max="10253" width="31" bestFit="1" customWidth="1"/>
    <col min="10254" max="10254" width="31.07421875" bestFit="1" customWidth="1"/>
    <col min="10255" max="10255" width="25.765625" bestFit="1" customWidth="1"/>
    <col min="10256" max="10256" width="29.07421875" bestFit="1" customWidth="1"/>
    <col min="10257" max="10257" width="33.765625" bestFit="1" customWidth="1"/>
    <col min="10258" max="10258" width="31.07421875" bestFit="1" customWidth="1"/>
    <col min="10259" max="10259" width="39.61328125" bestFit="1" customWidth="1"/>
    <col min="10260" max="10260" width="38.84375" bestFit="1" customWidth="1"/>
    <col min="10261" max="10261" width="21.921875" bestFit="1" customWidth="1"/>
    <col min="10262" max="10262" width="24.69140625" bestFit="1" customWidth="1"/>
    <col min="10497" max="10497" width="13.61328125" bestFit="1" customWidth="1"/>
    <col min="10498" max="10498" width="10.84375" bestFit="1" customWidth="1"/>
    <col min="10499" max="10499" width="23.3046875" bestFit="1" customWidth="1"/>
    <col min="10500" max="10500" width="51.53515625" bestFit="1" customWidth="1"/>
    <col min="10501" max="10501" width="135.84375" bestFit="1" customWidth="1"/>
    <col min="10502" max="10502" width="46.15234375" bestFit="1" customWidth="1"/>
    <col min="10503" max="10503" width="35.61328125" bestFit="1" customWidth="1"/>
    <col min="10504" max="10504" width="16.61328125" bestFit="1" customWidth="1"/>
    <col min="10505" max="10505" width="32.921875" bestFit="1" customWidth="1"/>
    <col min="10506" max="10506" width="31.07421875" bestFit="1" customWidth="1"/>
    <col min="10507" max="10507" width="16.07421875" bestFit="1" customWidth="1"/>
    <col min="10508" max="10508" width="29.4609375" bestFit="1" customWidth="1"/>
    <col min="10509" max="10509" width="31" bestFit="1" customWidth="1"/>
    <col min="10510" max="10510" width="31.07421875" bestFit="1" customWidth="1"/>
    <col min="10511" max="10511" width="25.765625" bestFit="1" customWidth="1"/>
    <col min="10512" max="10512" width="29.07421875" bestFit="1" customWidth="1"/>
    <col min="10513" max="10513" width="33.765625" bestFit="1" customWidth="1"/>
    <col min="10514" max="10514" width="31.07421875" bestFit="1" customWidth="1"/>
    <col min="10515" max="10515" width="39.61328125" bestFit="1" customWidth="1"/>
    <col min="10516" max="10516" width="38.84375" bestFit="1" customWidth="1"/>
    <col min="10517" max="10517" width="21.921875" bestFit="1" customWidth="1"/>
    <col min="10518" max="10518" width="24.69140625" bestFit="1" customWidth="1"/>
    <col min="10753" max="10753" width="13.61328125" bestFit="1" customWidth="1"/>
    <col min="10754" max="10754" width="10.84375" bestFit="1" customWidth="1"/>
    <col min="10755" max="10755" width="23.3046875" bestFit="1" customWidth="1"/>
    <col min="10756" max="10756" width="51.53515625" bestFit="1" customWidth="1"/>
    <col min="10757" max="10757" width="135.84375" bestFit="1" customWidth="1"/>
    <col min="10758" max="10758" width="46.15234375" bestFit="1" customWidth="1"/>
    <col min="10759" max="10759" width="35.61328125" bestFit="1" customWidth="1"/>
    <col min="10760" max="10760" width="16.61328125" bestFit="1" customWidth="1"/>
    <col min="10761" max="10761" width="32.921875" bestFit="1" customWidth="1"/>
    <col min="10762" max="10762" width="31.07421875" bestFit="1" customWidth="1"/>
    <col min="10763" max="10763" width="16.07421875" bestFit="1" customWidth="1"/>
    <col min="10764" max="10764" width="29.4609375" bestFit="1" customWidth="1"/>
    <col min="10765" max="10765" width="31" bestFit="1" customWidth="1"/>
    <col min="10766" max="10766" width="31.07421875" bestFit="1" customWidth="1"/>
    <col min="10767" max="10767" width="25.765625" bestFit="1" customWidth="1"/>
    <col min="10768" max="10768" width="29.07421875" bestFit="1" customWidth="1"/>
    <col min="10769" max="10769" width="33.765625" bestFit="1" customWidth="1"/>
    <col min="10770" max="10770" width="31.07421875" bestFit="1" customWidth="1"/>
    <col min="10771" max="10771" width="39.61328125" bestFit="1" customWidth="1"/>
    <col min="10772" max="10772" width="38.84375" bestFit="1" customWidth="1"/>
    <col min="10773" max="10773" width="21.921875" bestFit="1" customWidth="1"/>
    <col min="10774" max="10774" width="24.69140625" bestFit="1" customWidth="1"/>
    <col min="11009" max="11009" width="13.61328125" bestFit="1" customWidth="1"/>
    <col min="11010" max="11010" width="10.84375" bestFit="1" customWidth="1"/>
    <col min="11011" max="11011" width="23.3046875" bestFit="1" customWidth="1"/>
    <col min="11012" max="11012" width="51.53515625" bestFit="1" customWidth="1"/>
    <col min="11013" max="11013" width="135.84375" bestFit="1" customWidth="1"/>
    <col min="11014" max="11014" width="46.15234375" bestFit="1" customWidth="1"/>
    <col min="11015" max="11015" width="35.61328125" bestFit="1" customWidth="1"/>
    <col min="11016" max="11016" width="16.61328125" bestFit="1" customWidth="1"/>
    <col min="11017" max="11017" width="32.921875" bestFit="1" customWidth="1"/>
    <col min="11018" max="11018" width="31.07421875" bestFit="1" customWidth="1"/>
    <col min="11019" max="11019" width="16.07421875" bestFit="1" customWidth="1"/>
    <col min="11020" max="11020" width="29.4609375" bestFit="1" customWidth="1"/>
    <col min="11021" max="11021" width="31" bestFit="1" customWidth="1"/>
    <col min="11022" max="11022" width="31.07421875" bestFit="1" customWidth="1"/>
    <col min="11023" max="11023" width="25.765625" bestFit="1" customWidth="1"/>
    <col min="11024" max="11024" width="29.07421875" bestFit="1" customWidth="1"/>
    <col min="11025" max="11025" width="33.765625" bestFit="1" customWidth="1"/>
    <col min="11026" max="11026" width="31.07421875" bestFit="1" customWidth="1"/>
    <col min="11027" max="11027" width="39.61328125" bestFit="1" customWidth="1"/>
    <col min="11028" max="11028" width="38.84375" bestFit="1" customWidth="1"/>
    <col min="11029" max="11029" width="21.921875" bestFit="1" customWidth="1"/>
    <col min="11030" max="11030" width="24.69140625" bestFit="1" customWidth="1"/>
    <col min="11265" max="11265" width="13.61328125" bestFit="1" customWidth="1"/>
    <col min="11266" max="11266" width="10.84375" bestFit="1" customWidth="1"/>
    <col min="11267" max="11267" width="23.3046875" bestFit="1" customWidth="1"/>
    <col min="11268" max="11268" width="51.53515625" bestFit="1" customWidth="1"/>
    <col min="11269" max="11269" width="135.84375" bestFit="1" customWidth="1"/>
    <col min="11270" max="11270" width="46.15234375" bestFit="1" customWidth="1"/>
    <col min="11271" max="11271" width="35.61328125" bestFit="1" customWidth="1"/>
    <col min="11272" max="11272" width="16.61328125" bestFit="1" customWidth="1"/>
    <col min="11273" max="11273" width="32.921875" bestFit="1" customWidth="1"/>
    <col min="11274" max="11274" width="31.07421875" bestFit="1" customWidth="1"/>
    <col min="11275" max="11275" width="16.07421875" bestFit="1" customWidth="1"/>
    <col min="11276" max="11276" width="29.4609375" bestFit="1" customWidth="1"/>
    <col min="11277" max="11277" width="31" bestFit="1" customWidth="1"/>
    <col min="11278" max="11278" width="31.07421875" bestFit="1" customWidth="1"/>
    <col min="11279" max="11279" width="25.765625" bestFit="1" customWidth="1"/>
    <col min="11280" max="11280" width="29.07421875" bestFit="1" customWidth="1"/>
    <col min="11281" max="11281" width="33.765625" bestFit="1" customWidth="1"/>
    <col min="11282" max="11282" width="31.07421875" bestFit="1" customWidth="1"/>
    <col min="11283" max="11283" width="39.61328125" bestFit="1" customWidth="1"/>
    <col min="11284" max="11284" width="38.84375" bestFit="1" customWidth="1"/>
    <col min="11285" max="11285" width="21.921875" bestFit="1" customWidth="1"/>
    <col min="11286" max="11286" width="24.69140625" bestFit="1" customWidth="1"/>
    <col min="11521" max="11521" width="13.61328125" bestFit="1" customWidth="1"/>
    <col min="11522" max="11522" width="10.84375" bestFit="1" customWidth="1"/>
    <col min="11523" max="11523" width="23.3046875" bestFit="1" customWidth="1"/>
    <col min="11524" max="11524" width="51.53515625" bestFit="1" customWidth="1"/>
    <col min="11525" max="11525" width="135.84375" bestFit="1" customWidth="1"/>
    <col min="11526" max="11526" width="46.15234375" bestFit="1" customWidth="1"/>
    <col min="11527" max="11527" width="35.61328125" bestFit="1" customWidth="1"/>
    <col min="11528" max="11528" width="16.61328125" bestFit="1" customWidth="1"/>
    <col min="11529" max="11529" width="32.921875" bestFit="1" customWidth="1"/>
    <col min="11530" max="11530" width="31.07421875" bestFit="1" customWidth="1"/>
    <col min="11531" max="11531" width="16.07421875" bestFit="1" customWidth="1"/>
    <col min="11532" max="11532" width="29.4609375" bestFit="1" customWidth="1"/>
    <col min="11533" max="11533" width="31" bestFit="1" customWidth="1"/>
    <col min="11534" max="11534" width="31.07421875" bestFit="1" customWidth="1"/>
    <col min="11535" max="11535" width="25.765625" bestFit="1" customWidth="1"/>
    <col min="11536" max="11536" width="29.07421875" bestFit="1" customWidth="1"/>
    <col min="11537" max="11537" width="33.765625" bestFit="1" customWidth="1"/>
    <col min="11538" max="11538" width="31.07421875" bestFit="1" customWidth="1"/>
    <col min="11539" max="11539" width="39.61328125" bestFit="1" customWidth="1"/>
    <col min="11540" max="11540" width="38.84375" bestFit="1" customWidth="1"/>
    <col min="11541" max="11541" width="21.921875" bestFit="1" customWidth="1"/>
    <col min="11542" max="11542" width="24.69140625" bestFit="1" customWidth="1"/>
    <col min="11777" max="11777" width="13.61328125" bestFit="1" customWidth="1"/>
    <col min="11778" max="11778" width="10.84375" bestFit="1" customWidth="1"/>
    <col min="11779" max="11779" width="23.3046875" bestFit="1" customWidth="1"/>
    <col min="11780" max="11780" width="51.53515625" bestFit="1" customWidth="1"/>
    <col min="11781" max="11781" width="135.84375" bestFit="1" customWidth="1"/>
    <col min="11782" max="11782" width="46.15234375" bestFit="1" customWidth="1"/>
    <col min="11783" max="11783" width="35.61328125" bestFit="1" customWidth="1"/>
    <col min="11784" max="11784" width="16.61328125" bestFit="1" customWidth="1"/>
    <col min="11785" max="11785" width="32.921875" bestFit="1" customWidth="1"/>
    <col min="11786" max="11786" width="31.07421875" bestFit="1" customWidth="1"/>
    <col min="11787" max="11787" width="16.07421875" bestFit="1" customWidth="1"/>
    <col min="11788" max="11788" width="29.4609375" bestFit="1" customWidth="1"/>
    <col min="11789" max="11789" width="31" bestFit="1" customWidth="1"/>
    <col min="11790" max="11790" width="31.07421875" bestFit="1" customWidth="1"/>
    <col min="11791" max="11791" width="25.765625" bestFit="1" customWidth="1"/>
    <col min="11792" max="11792" width="29.07421875" bestFit="1" customWidth="1"/>
    <col min="11793" max="11793" width="33.765625" bestFit="1" customWidth="1"/>
    <col min="11794" max="11794" width="31.07421875" bestFit="1" customWidth="1"/>
    <col min="11795" max="11795" width="39.61328125" bestFit="1" customWidth="1"/>
    <col min="11796" max="11796" width="38.84375" bestFit="1" customWidth="1"/>
    <col min="11797" max="11797" width="21.921875" bestFit="1" customWidth="1"/>
    <col min="11798" max="11798" width="24.69140625" bestFit="1" customWidth="1"/>
    <col min="12033" max="12033" width="13.61328125" bestFit="1" customWidth="1"/>
    <col min="12034" max="12034" width="10.84375" bestFit="1" customWidth="1"/>
    <col min="12035" max="12035" width="23.3046875" bestFit="1" customWidth="1"/>
    <col min="12036" max="12036" width="51.53515625" bestFit="1" customWidth="1"/>
    <col min="12037" max="12037" width="135.84375" bestFit="1" customWidth="1"/>
    <col min="12038" max="12038" width="46.15234375" bestFit="1" customWidth="1"/>
    <col min="12039" max="12039" width="35.61328125" bestFit="1" customWidth="1"/>
    <col min="12040" max="12040" width="16.61328125" bestFit="1" customWidth="1"/>
    <col min="12041" max="12041" width="32.921875" bestFit="1" customWidth="1"/>
    <col min="12042" max="12042" width="31.07421875" bestFit="1" customWidth="1"/>
    <col min="12043" max="12043" width="16.07421875" bestFit="1" customWidth="1"/>
    <col min="12044" max="12044" width="29.4609375" bestFit="1" customWidth="1"/>
    <col min="12045" max="12045" width="31" bestFit="1" customWidth="1"/>
    <col min="12046" max="12046" width="31.07421875" bestFit="1" customWidth="1"/>
    <col min="12047" max="12047" width="25.765625" bestFit="1" customWidth="1"/>
    <col min="12048" max="12048" width="29.07421875" bestFit="1" customWidth="1"/>
    <col min="12049" max="12049" width="33.765625" bestFit="1" customWidth="1"/>
    <col min="12050" max="12050" width="31.07421875" bestFit="1" customWidth="1"/>
    <col min="12051" max="12051" width="39.61328125" bestFit="1" customWidth="1"/>
    <col min="12052" max="12052" width="38.84375" bestFit="1" customWidth="1"/>
    <col min="12053" max="12053" width="21.921875" bestFit="1" customWidth="1"/>
    <col min="12054" max="12054" width="24.69140625" bestFit="1" customWidth="1"/>
    <col min="12289" max="12289" width="13.61328125" bestFit="1" customWidth="1"/>
    <col min="12290" max="12290" width="10.84375" bestFit="1" customWidth="1"/>
    <col min="12291" max="12291" width="23.3046875" bestFit="1" customWidth="1"/>
    <col min="12292" max="12292" width="51.53515625" bestFit="1" customWidth="1"/>
    <col min="12293" max="12293" width="135.84375" bestFit="1" customWidth="1"/>
    <col min="12294" max="12294" width="46.15234375" bestFit="1" customWidth="1"/>
    <col min="12295" max="12295" width="35.61328125" bestFit="1" customWidth="1"/>
    <col min="12296" max="12296" width="16.61328125" bestFit="1" customWidth="1"/>
    <col min="12297" max="12297" width="32.921875" bestFit="1" customWidth="1"/>
    <col min="12298" max="12298" width="31.07421875" bestFit="1" customWidth="1"/>
    <col min="12299" max="12299" width="16.07421875" bestFit="1" customWidth="1"/>
    <col min="12300" max="12300" width="29.4609375" bestFit="1" customWidth="1"/>
    <col min="12301" max="12301" width="31" bestFit="1" customWidth="1"/>
    <col min="12302" max="12302" width="31.07421875" bestFit="1" customWidth="1"/>
    <col min="12303" max="12303" width="25.765625" bestFit="1" customWidth="1"/>
    <col min="12304" max="12304" width="29.07421875" bestFit="1" customWidth="1"/>
    <col min="12305" max="12305" width="33.765625" bestFit="1" customWidth="1"/>
    <col min="12306" max="12306" width="31.07421875" bestFit="1" customWidth="1"/>
    <col min="12307" max="12307" width="39.61328125" bestFit="1" customWidth="1"/>
    <col min="12308" max="12308" width="38.84375" bestFit="1" customWidth="1"/>
    <col min="12309" max="12309" width="21.921875" bestFit="1" customWidth="1"/>
    <col min="12310" max="12310" width="24.69140625" bestFit="1" customWidth="1"/>
    <col min="12545" max="12545" width="13.61328125" bestFit="1" customWidth="1"/>
    <col min="12546" max="12546" width="10.84375" bestFit="1" customWidth="1"/>
    <col min="12547" max="12547" width="23.3046875" bestFit="1" customWidth="1"/>
    <col min="12548" max="12548" width="51.53515625" bestFit="1" customWidth="1"/>
    <col min="12549" max="12549" width="135.84375" bestFit="1" customWidth="1"/>
    <col min="12550" max="12550" width="46.15234375" bestFit="1" customWidth="1"/>
    <col min="12551" max="12551" width="35.61328125" bestFit="1" customWidth="1"/>
    <col min="12552" max="12552" width="16.61328125" bestFit="1" customWidth="1"/>
    <col min="12553" max="12553" width="32.921875" bestFit="1" customWidth="1"/>
    <col min="12554" max="12554" width="31.07421875" bestFit="1" customWidth="1"/>
    <col min="12555" max="12555" width="16.07421875" bestFit="1" customWidth="1"/>
    <col min="12556" max="12556" width="29.4609375" bestFit="1" customWidth="1"/>
    <col min="12557" max="12557" width="31" bestFit="1" customWidth="1"/>
    <col min="12558" max="12558" width="31.07421875" bestFit="1" customWidth="1"/>
    <col min="12559" max="12559" width="25.765625" bestFit="1" customWidth="1"/>
    <col min="12560" max="12560" width="29.07421875" bestFit="1" customWidth="1"/>
    <col min="12561" max="12561" width="33.765625" bestFit="1" customWidth="1"/>
    <col min="12562" max="12562" width="31.07421875" bestFit="1" customWidth="1"/>
    <col min="12563" max="12563" width="39.61328125" bestFit="1" customWidth="1"/>
    <col min="12564" max="12564" width="38.84375" bestFit="1" customWidth="1"/>
    <col min="12565" max="12565" width="21.921875" bestFit="1" customWidth="1"/>
    <col min="12566" max="12566" width="24.69140625" bestFit="1" customWidth="1"/>
    <col min="12801" max="12801" width="13.61328125" bestFit="1" customWidth="1"/>
    <col min="12802" max="12802" width="10.84375" bestFit="1" customWidth="1"/>
    <col min="12803" max="12803" width="23.3046875" bestFit="1" customWidth="1"/>
    <col min="12804" max="12804" width="51.53515625" bestFit="1" customWidth="1"/>
    <col min="12805" max="12805" width="135.84375" bestFit="1" customWidth="1"/>
    <col min="12806" max="12806" width="46.15234375" bestFit="1" customWidth="1"/>
    <col min="12807" max="12807" width="35.61328125" bestFit="1" customWidth="1"/>
    <col min="12808" max="12808" width="16.61328125" bestFit="1" customWidth="1"/>
    <col min="12809" max="12809" width="32.921875" bestFit="1" customWidth="1"/>
    <col min="12810" max="12810" width="31.07421875" bestFit="1" customWidth="1"/>
    <col min="12811" max="12811" width="16.07421875" bestFit="1" customWidth="1"/>
    <col min="12812" max="12812" width="29.4609375" bestFit="1" customWidth="1"/>
    <col min="12813" max="12813" width="31" bestFit="1" customWidth="1"/>
    <col min="12814" max="12814" width="31.07421875" bestFit="1" customWidth="1"/>
    <col min="12815" max="12815" width="25.765625" bestFit="1" customWidth="1"/>
    <col min="12816" max="12816" width="29.07421875" bestFit="1" customWidth="1"/>
    <col min="12817" max="12817" width="33.765625" bestFit="1" customWidth="1"/>
    <col min="12818" max="12818" width="31.07421875" bestFit="1" customWidth="1"/>
    <col min="12819" max="12819" width="39.61328125" bestFit="1" customWidth="1"/>
    <col min="12820" max="12820" width="38.84375" bestFit="1" customWidth="1"/>
    <col min="12821" max="12821" width="21.921875" bestFit="1" customWidth="1"/>
    <col min="12822" max="12822" width="24.69140625" bestFit="1" customWidth="1"/>
    <col min="13057" max="13057" width="13.61328125" bestFit="1" customWidth="1"/>
    <col min="13058" max="13058" width="10.84375" bestFit="1" customWidth="1"/>
    <col min="13059" max="13059" width="23.3046875" bestFit="1" customWidth="1"/>
    <col min="13060" max="13060" width="51.53515625" bestFit="1" customWidth="1"/>
    <col min="13061" max="13061" width="135.84375" bestFit="1" customWidth="1"/>
    <col min="13062" max="13062" width="46.15234375" bestFit="1" customWidth="1"/>
    <col min="13063" max="13063" width="35.61328125" bestFit="1" customWidth="1"/>
    <col min="13064" max="13064" width="16.61328125" bestFit="1" customWidth="1"/>
    <col min="13065" max="13065" width="32.921875" bestFit="1" customWidth="1"/>
    <col min="13066" max="13066" width="31.07421875" bestFit="1" customWidth="1"/>
    <col min="13067" max="13067" width="16.07421875" bestFit="1" customWidth="1"/>
    <col min="13068" max="13068" width="29.4609375" bestFit="1" customWidth="1"/>
    <col min="13069" max="13069" width="31" bestFit="1" customWidth="1"/>
    <col min="13070" max="13070" width="31.07421875" bestFit="1" customWidth="1"/>
    <col min="13071" max="13071" width="25.765625" bestFit="1" customWidth="1"/>
    <col min="13072" max="13072" width="29.07421875" bestFit="1" customWidth="1"/>
    <col min="13073" max="13073" width="33.765625" bestFit="1" customWidth="1"/>
    <col min="13074" max="13074" width="31.07421875" bestFit="1" customWidth="1"/>
    <col min="13075" max="13075" width="39.61328125" bestFit="1" customWidth="1"/>
    <col min="13076" max="13076" width="38.84375" bestFit="1" customWidth="1"/>
    <col min="13077" max="13077" width="21.921875" bestFit="1" customWidth="1"/>
    <col min="13078" max="13078" width="24.69140625" bestFit="1" customWidth="1"/>
    <col min="13313" max="13313" width="13.61328125" bestFit="1" customWidth="1"/>
    <col min="13314" max="13314" width="10.84375" bestFit="1" customWidth="1"/>
    <col min="13315" max="13315" width="23.3046875" bestFit="1" customWidth="1"/>
    <col min="13316" max="13316" width="51.53515625" bestFit="1" customWidth="1"/>
    <col min="13317" max="13317" width="135.84375" bestFit="1" customWidth="1"/>
    <col min="13318" max="13318" width="46.15234375" bestFit="1" customWidth="1"/>
    <col min="13319" max="13319" width="35.61328125" bestFit="1" customWidth="1"/>
    <col min="13320" max="13320" width="16.61328125" bestFit="1" customWidth="1"/>
    <col min="13321" max="13321" width="32.921875" bestFit="1" customWidth="1"/>
    <col min="13322" max="13322" width="31.07421875" bestFit="1" customWidth="1"/>
    <col min="13323" max="13323" width="16.07421875" bestFit="1" customWidth="1"/>
    <col min="13324" max="13324" width="29.4609375" bestFit="1" customWidth="1"/>
    <col min="13325" max="13325" width="31" bestFit="1" customWidth="1"/>
    <col min="13326" max="13326" width="31.07421875" bestFit="1" customWidth="1"/>
    <col min="13327" max="13327" width="25.765625" bestFit="1" customWidth="1"/>
    <col min="13328" max="13328" width="29.07421875" bestFit="1" customWidth="1"/>
    <col min="13329" max="13329" width="33.765625" bestFit="1" customWidth="1"/>
    <col min="13330" max="13330" width="31.07421875" bestFit="1" customWidth="1"/>
    <col min="13331" max="13331" width="39.61328125" bestFit="1" customWidth="1"/>
    <col min="13332" max="13332" width="38.84375" bestFit="1" customWidth="1"/>
    <col min="13333" max="13333" width="21.921875" bestFit="1" customWidth="1"/>
    <col min="13334" max="13334" width="24.69140625" bestFit="1" customWidth="1"/>
    <col min="13569" max="13569" width="13.61328125" bestFit="1" customWidth="1"/>
    <col min="13570" max="13570" width="10.84375" bestFit="1" customWidth="1"/>
    <col min="13571" max="13571" width="23.3046875" bestFit="1" customWidth="1"/>
    <col min="13572" max="13572" width="51.53515625" bestFit="1" customWidth="1"/>
    <col min="13573" max="13573" width="135.84375" bestFit="1" customWidth="1"/>
    <col min="13574" max="13574" width="46.15234375" bestFit="1" customWidth="1"/>
    <col min="13575" max="13575" width="35.61328125" bestFit="1" customWidth="1"/>
    <col min="13576" max="13576" width="16.61328125" bestFit="1" customWidth="1"/>
    <col min="13577" max="13577" width="32.921875" bestFit="1" customWidth="1"/>
    <col min="13578" max="13578" width="31.07421875" bestFit="1" customWidth="1"/>
    <col min="13579" max="13579" width="16.07421875" bestFit="1" customWidth="1"/>
    <col min="13580" max="13580" width="29.4609375" bestFit="1" customWidth="1"/>
    <col min="13581" max="13581" width="31" bestFit="1" customWidth="1"/>
    <col min="13582" max="13582" width="31.07421875" bestFit="1" customWidth="1"/>
    <col min="13583" max="13583" width="25.765625" bestFit="1" customWidth="1"/>
    <col min="13584" max="13584" width="29.07421875" bestFit="1" customWidth="1"/>
    <col min="13585" max="13585" width="33.765625" bestFit="1" customWidth="1"/>
    <col min="13586" max="13586" width="31.07421875" bestFit="1" customWidth="1"/>
    <col min="13587" max="13587" width="39.61328125" bestFit="1" customWidth="1"/>
    <col min="13588" max="13588" width="38.84375" bestFit="1" customWidth="1"/>
    <col min="13589" max="13589" width="21.921875" bestFit="1" customWidth="1"/>
    <col min="13590" max="13590" width="24.69140625" bestFit="1" customWidth="1"/>
    <col min="13825" max="13825" width="13.61328125" bestFit="1" customWidth="1"/>
    <col min="13826" max="13826" width="10.84375" bestFit="1" customWidth="1"/>
    <col min="13827" max="13827" width="23.3046875" bestFit="1" customWidth="1"/>
    <col min="13828" max="13828" width="51.53515625" bestFit="1" customWidth="1"/>
    <col min="13829" max="13829" width="135.84375" bestFit="1" customWidth="1"/>
    <col min="13830" max="13830" width="46.15234375" bestFit="1" customWidth="1"/>
    <col min="13831" max="13831" width="35.61328125" bestFit="1" customWidth="1"/>
    <col min="13832" max="13832" width="16.61328125" bestFit="1" customWidth="1"/>
    <col min="13833" max="13833" width="32.921875" bestFit="1" customWidth="1"/>
    <col min="13834" max="13834" width="31.07421875" bestFit="1" customWidth="1"/>
    <col min="13835" max="13835" width="16.07421875" bestFit="1" customWidth="1"/>
    <col min="13836" max="13836" width="29.4609375" bestFit="1" customWidth="1"/>
    <col min="13837" max="13837" width="31" bestFit="1" customWidth="1"/>
    <col min="13838" max="13838" width="31.07421875" bestFit="1" customWidth="1"/>
    <col min="13839" max="13839" width="25.765625" bestFit="1" customWidth="1"/>
    <col min="13840" max="13840" width="29.07421875" bestFit="1" customWidth="1"/>
    <col min="13841" max="13841" width="33.765625" bestFit="1" customWidth="1"/>
    <col min="13842" max="13842" width="31.07421875" bestFit="1" customWidth="1"/>
    <col min="13843" max="13843" width="39.61328125" bestFit="1" customWidth="1"/>
    <col min="13844" max="13844" width="38.84375" bestFit="1" customWidth="1"/>
    <col min="13845" max="13845" width="21.921875" bestFit="1" customWidth="1"/>
    <col min="13846" max="13846" width="24.69140625" bestFit="1" customWidth="1"/>
    <col min="14081" max="14081" width="13.61328125" bestFit="1" customWidth="1"/>
    <col min="14082" max="14082" width="10.84375" bestFit="1" customWidth="1"/>
    <col min="14083" max="14083" width="23.3046875" bestFit="1" customWidth="1"/>
    <col min="14084" max="14084" width="51.53515625" bestFit="1" customWidth="1"/>
    <col min="14085" max="14085" width="135.84375" bestFit="1" customWidth="1"/>
    <col min="14086" max="14086" width="46.15234375" bestFit="1" customWidth="1"/>
    <col min="14087" max="14087" width="35.61328125" bestFit="1" customWidth="1"/>
    <col min="14088" max="14088" width="16.61328125" bestFit="1" customWidth="1"/>
    <col min="14089" max="14089" width="32.921875" bestFit="1" customWidth="1"/>
    <col min="14090" max="14090" width="31.07421875" bestFit="1" customWidth="1"/>
    <col min="14091" max="14091" width="16.07421875" bestFit="1" customWidth="1"/>
    <col min="14092" max="14092" width="29.4609375" bestFit="1" customWidth="1"/>
    <col min="14093" max="14093" width="31" bestFit="1" customWidth="1"/>
    <col min="14094" max="14094" width="31.07421875" bestFit="1" customWidth="1"/>
    <col min="14095" max="14095" width="25.765625" bestFit="1" customWidth="1"/>
    <col min="14096" max="14096" width="29.07421875" bestFit="1" customWidth="1"/>
    <col min="14097" max="14097" width="33.765625" bestFit="1" customWidth="1"/>
    <col min="14098" max="14098" width="31.07421875" bestFit="1" customWidth="1"/>
    <col min="14099" max="14099" width="39.61328125" bestFit="1" customWidth="1"/>
    <col min="14100" max="14100" width="38.84375" bestFit="1" customWidth="1"/>
    <col min="14101" max="14101" width="21.921875" bestFit="1" customWidth="1"/>
    <col min="14102" max="14102" width="24.69140625" bestFit="1" customWidth="1"/>
    <col min="14337" max="14337" width="13.61328125" bestFit="1" customWidth="1"/>
    <col min="14338" max="14338" width="10.84375" bestFit="1" customWidth="1"/>
    <col min="14339" max="14339" width="23.3046875" bestFit="1" customWidth="1"/>
    <col min="14340" max="14340" width="51.53515625" bestFit="1" customWidth="1"/>
    <col min="14341" max="14341" width="135.84375" bestFit="1" customWidth="1"/>
    <col min="14342" max="14342" width="46.15234375" bestFit="1" customWidth="1"/>
    <col min="14343" max="14343" width="35.61328125" bestFit="1" customWidth="1"/>
    <col min="14344" max="14344" width="16.61328125" bestFit="1" customWidth="1"/>
    <col min="14345" max="14345" width="32.921875" bestFit="1" customWidth="1"/>
    <col min="14346" max="14346" width="31.07421875" bestFit="1" customWidth="1"/>
    <col min="14347" max="14347" width="16.07421875" bestFit="1" customWidth="1"/>
    <col min="14348" max="14348" width="29.4609375" bestFit="1" customWidth="1"/>
    <col min="14349" max="14349" width="31" bestFit="1" customWidth="1"/>
    <col min="14350" max="14350" width="31.07421875" bestFit="1" customWidth="1"/>
    <col min="14351" max="14351" width="25.765625" bestFit="1" customWidth="1"/>
    <col min="14352" max="14352" width="29.07421875" bestFit="1" customWidth="1"/>
    <col min="14353" max="14353" width="33.765625" bestFit="1" customWidth="1"/>
    <col min="14354" max="14354" width="31.07421875" bestFit="1" customWidth="1"/>
    <col min="14355" max="14355" width="39.61328125" bestFit="1" customWidth="1"/>
    <col min="14356" max="14356" width="38.84375" bestFit="1" customWidth="1"/>
    <col min="14357" max="14357" width="21.921875" bestFit="1" customWidth="1"/>
    <col min="14358" max="14358" width="24.69140625" bestFit="1" customWidth="1"/>
    <col min="14593" max="14593" width="13.61328125" bestFit="1" customWidth="1"/>
    <col min="14594" max="14594" width="10.84375" bestFit="1" customWidth="1"/>
    <col min="14595" max="14595" width="23.3046875" bestFit="1" customWidth="1"/>
    <col min="14596" max="14596" width="51.53515625" bestFit="1" customWidth="1"/>
    <col min="14597" max="14597" width="135.84375" bestFit="1" customWidth="1"/>
    <col min="14598" max="14598" width="46.15234375" bestFit="1" customWidth="1"/>
    <col min="14599" max="14599" width="35.61328125" bestFit="1" customWidth="1"/>
    <col min="14600" max="14600" width="16.61328125" bestFit="1" customWidth="1"/>
    <col min="14601" max="14601" width="32.921875" bestFit="1" customWidth="1"/>
    <col min="14602" max="14602" width="31.07421875" bestFit="1" customWidth="1"/>
    <col min="14603" max="14603" width="16.07421875" bestFit="1" customWidth="1"/>
    <col min="14604" max="14604" width="29.4609375" bestFit="1" customWidth="1"/>
    <col min="14605" max="14605" width="31" bestFit="1" customWidth="1"/>
    <col min="14606" max="14606" width="31.07421875" bestFit="1" customWidth="1"/>
    <col min="14607" max="14607" width="25.765625" bestFit="1" customWidth="1"/>
    <col min="14608" max="14608" width="29.07421875" bestFit="1" customWidth="1"/>
    <col min="14609" max="14609" width="33.765625" bestFit="1" customWidth="1"/>
    <col min="14610" max="14610" width="31.07421875" bestFit="1" customWidth="1"/>
    <col min="14611" max="14611" width="39.61328125" bestFit="1" customWidth="1"/>
    <col min="14612" max="14612" width="38.84375" bestFit="1" customWidth="1"/>
    <col min="14613" max="14613" width="21.921875" bestFit="1" customWidth="1"/>
    <col min="14614" max="14614" width="24.69140625" bestFit="1" customWidth="1"/>
    <col min="14849" max="14849" width="13.61328125" bestFit="1" customWidth="1"/>
    <col min="14850" max="14850" width="10.84375" bestFit="1" customWidth="1"/>
    <col min="14851" max="14851" width="23.3046875" bestFit="1" customWidth="1"/>
    <col min="14852" max="14852" width="51.53515625" bestFit="1" customWidth="1"/>
    <col min="14853" max="14853" width="135.84375" bestFit="1" customWidth="1"/>
    <col min="14854" max="14854" width="46.15234375" bestFit="1" customWidth="1"/>
    <col min="14855" max="14855" width="35.61328125" bestFit="1" customWidth="1"/>
    <col min="14856" max="14856" width="16.61328125" bestFit="1" customWidth="1"/>
    <col min="14857" max="14857" width="32.921875" bestFit="1" customWidth="1"/>
    <col min="14858" max="14858" width="31.07421875" bestFit="1" customWidth="1"/>
    <col min="14859" max="14859" width="16.07421875" bestFit="1" customWidth="1"/>
    <col min="14860" max="14860" width="29.4609375" bestFit="1" customWidth="1"/>
    <col min="14861" max="14861" width="31" bestFit="1" customWidth="1"/>
    <col min="14862" max="14862" width="31.07421875" bestFit="1" customWidth="1"/>
    <col min="14863" max="14863" width="25.765625" bestFit="1" customWidth="1"/>
    <col min="14864" max="14864" width="29.07421875" bestFit="1" customWidth="1"/>
    <col min="14865" max="14865" width="33.765625" bestFit="1" customWidth="1"/>
    <col min="14866" max="14866" width="31.07421875" bestFit="1" customWidth="1"/>
    <col min="14867" max="14867" width="39.61328125" bestFit="1" customWidth="1"/>
    <col min="14868" max="14868" width="38.84375" bestFit="1" customWidth="1"/>
    <col min="14869" max="14869" width="21.921875" bestFit="1" customWidth="1"/>
    <col min="14870" max="14870" width="24.69140625" bestFit="1" customWidth="1"/>
    <col min="15105" max="15105" width="13.61328125" bestFit="1" customWidth="1"/>
    <col min="15106" max="15106" width="10.84375" bestFit="1" customWidth="1"/>
    <col min="15107" max="15107" width="23.3046875" bestFit="1" customWidth="1"/>
    <col min="15108" max="15108" width="51.53515625" bestFit="1" customWidth="1"/>
    <col min="15109" max="15109" width="135.84375" bestFit="1" customWidth="1"/>
    <col min="15110" max="15110" width="46.15234375" bestFit="1" customWidth="1"/>
    <col min="15111" max="15111" width="35.61328125" bestFit="1" customWidth="1"/>
    <col min="15112" max="15112" width="16.61328125" bestFit="1" customWidth="1"/>
    <col min="15113" max="15113" width="32.921875" bestFit="1" customWidth="1"/>
    <col min="15114" max="15114" width="31.07421875" bestFit="1" customWidth="1"/>
    <col min="15115" max="15115" width="16.07421875" bestFit="1" customWidth="1"/>
    <col min="15116" max="15116" width="29.4609375" bestFit="1" customWidth="1"/>
    <col min="15117" max="15117" width="31" bestFit="1" customWidth="1"/>
    <col min="15118" max="15118" width="31.07421875" bestFit="1" customWidth="1"/>
    <col min="15119" max="15119" width="25.765625" bestFit="1" customWidth="1"/>
    <col min="15120" max="15120" width="29.07421875" bestFit="1" customWidth="1"/>
    <col min="15121" max="15121" width="33.765625" bestFit="1" customWidth="1"/>
    <col min="15122" max="15122" width="31.07421875" bestFit="1" customWidth="1"/>
    <col min="15123" max="15123" width="39.61328125" bestFit="1" customWidth="1"/>
    <col min="15124" max="15124" width="38.84375" bestFit="1" customWidth="1"/>
    <col min="15125" max="15125" width="21.921875" bestFit="1" customWidth="1"/>
    <col min="15126" max="15126" width="24.69140625" bestFit="1" customWidth="1"/>
    <col min="15361" max="15361" width="13.61328125" bestFit="1" customWidth="1"/>
    <col min="15362" max="15362" width="10.84375" bestFit="1" customWidth="1"/>
    <col min="15363" max="15363" width="23.3046875" bestFit="1" customWidth="1"/>
    <col min="15364" max="15364" width="51.53515625" bestFit="1" customWidth="1"/>
    <col min="15365" max="15365" width="135.84375" bestFit="1" customWidth="1"/>
    <col min="15366" max="15366" width="46.15234375" bestFit="1" customWidth="1"/>
    <col min="15367" max="15367" width="35.61328125" bestFit="1" customWidth="1"/>
    <col min="15368" max="15368" width="16.61328125" bestFit="1" customWidth="1"/>
    <col min="15369" max="15369" width="32.921875" bestFit="1" customWidth="1"/>
    <col min="15370" max="15370" width="31.07421875" bestFit="1" customWidth="1"/>
    <col min="15371" max="15371" width="16.07421875" bestFit="1" customWidth="1"/>
    <col min="15372" max="15372" width="29.4609375" bestFit="1" customWidth="1"/>
    <col min="15373" max="15373" width="31" bestFit="1" customWidth="1"/>
    <col min="15374" max="15374" width="31.07421875" bestFit="1" customWidth="1"/>
    <col min="15375" max="15375" width="25.765625" bestFit="1" customWidth="1"/>
    <col min="15376" max="15376" width="29.07421875" bestFit="1" customWidth="1"/>
    <col min="15377" max="15377" width="33.765625" bestFit="1" customWidth="1"/>
    <col min="15378" max="15378" width="31.07421875" bestFit="1" customWidth="1"/>
    <col min="15379" max="15379" width="39.61328125" bestFit="1" customWidth="1"/>
    <col min="15380" max="15380" width="38.84375" bestFit="1" customWidth="1"/>
    <col min="15381" max="15381" width="21.921875" bestFit="1" customWidth="1"/>
    <col min="15382" max="15382" width="24.69140625" bestFit="1" customWidth="1"/>
    <col min="15617" max="15617" width="13.61328125" bestFit="1" customWidth="1"/>
    <col min="15618" max="15618" width="10.84375" bestFit="1" customWidth="1"/>
    <col min="15619" max="15619" width="23.3046875" bestFit="1" customWidth="1"/>
    <col min="15620" max="15620" width="51.53515625" bestFit="1" customWidth="1"/>
    <col min="15621" max="15621" width="135.84375" bestFit="1" customWidth="1"/>
    <col min="15622" max="15622" width="46.15234375" bestFit="1" customWidth="1"/>
    <col min="15623" max="15623" width="35.61328125" bestFit="1" customWidth="1"/>
    <col min="15624" max="15624" width="16.61328125" bestFit="1" customWidth="1"/>
    <col min="15625" max="15625" width="32.921875" bestFit="1" customWidth="1"/>
    <col min="15626" max="15626" width="31.07421875" bestFit="1" customWidth="1"/>
    <col min="15627" max="15627" width="16.07421875" bestFit="1" customWidth="1"/>
    <col min="15628" max="15628" width="29.4609375" bestFit="1" customWidth="1"/>
    <col min="15629" max="15629" width="31" bestFit="1" customWidth="1"/>
    <col min="15630" max="15630" width="31.07421875" bestFit="1" customWidth="1"/>
    <col min="15631" max="15631" width="25.765625" bestFit="1" customWidth="1"/>
    <col min="15632" max="15632" width="29.07421875" bestFit="1" customWidth="1"/>
    <col min="15633" max="15633" width="33.765625" bestFit="1" customWidth="1"/>
    <col min="15634" max="15634" width="31.07421875" bestFit="1" customWidth="1"/>
    <col min="15635" max="15635" width="39.61328125" bestFit="1" customWidth="1"/>
    <col min="15636" max="15636" width="38.84375" bestFit="1" customWidth="1"/>
    <col min="15637" max="15637" width="21.921875" bestFit="1" customWidth="1"/>
    <col min="15638" max="15638" width="24.69140625" bestFit="1" customWidth="1"/>
    <col min="15873" max="15873" width="13.61328125" bestFit="1" customWidth="1"/>
    <col min="15874" max="15874" width="10.84375" bestFit="1" customWidth="1"/>
    <col min="15875" max="15875" width="23.3046875" bestFit="1" customWidth="1"/>
    <col min="15876" max="15876" width="51.53515625" bestFit="1" customWidth="1"/>
    <col min="15877" max="15877" width="135.84375" bestFit="1" customWidth="1"/>
    <col min="15878" max="15878" width="46.15234375" bestFit="1" customWidth="1"/>
    <col min="15879" max="15879" width="35.61328125" bestFit="1" customWidth="1"/>
    <col min="15880" max="15880" width="16.61328125" bestFit="1" customWidth="1"/>
    <col min="15881" max="15881" width="32.921875" bestFit="1" customWidth="1"/>
    <col min="15882" max="15882" width="31.07421875" bestFit="1" customWidth="1"/>
    <col min="15883" max="15883" width="16.07421875" bestFit="1" customWidth="1"/>
    <col min="15884" max="15884" width="29.4609375" bestFit="1" customWidth="1"/>
    <col min="15885" max="15885" width="31" bestFit="1" customWidth="1"/>
    <col min="15886" max="15886" width="31.07421875" bestFit="1" customWidth="1"/>
    <col min="15887" max="15887" width="25.765625" bestFit="1" customWidth="1"/>
    <col min="15888" max="15888" width="29.07421875" bestFit="1" customWidth="1"/>
    <col min="15889" max="15889" width="33.765625" bestFit="1" customWidth="1"/>
    <col min="15890" max="15890" width="31.07421875" bestFit="1" customWidth="1"/>
    <col min="15891" max="15891" width="39.61328125" bestFit="1" customWidth="1"/>
    <col min="15892" max="15892" width="38.84375" bestFit="1" customWidth="1"/>
    <col min="15893" max="15893" width="21.921875" bestFit="1" customWidth="1"/>
    <col min="15894" max="15894" width="24.69140625" bestFit="1" customWidth="1"/>
    <col min="16129" max="16129" width="13.61328125" bestFit="1" customWidth="1"/>
    <col min="16130" max="16130" width="10.84375" bestFit="1" customWidth="1"/>
    <col min="16131" max="16131" width="23.3046875" bestFit="1" customWidth="1"/>
    <col min="16132" max="16132" width="51.53515625" bestFit="1" customWidth="1"/>
    <col min="16133" max="16133" width="135.84375" bestFit="1" customWidth="1"/>
    <col min="16134" max="16134" width="46.15234375" bestFit="1" customWidth="1"/>
    <col min="16135" max="16135" width="35.61328125" bestFit="1" customWidth="1"/>
    <col min="16136" max="16136" width="16.61328125" bestFit="1" customWidth="1"/>
    <col min="16137" max="16137" width="32.921875" bestFit="1" customWidth="1"/>
    <col min="16138" max="16138" width="31.07421875" bestFit="1" customWidth="1"/>
    <col min="16139" max="16139" width="16.07421875" bestFit="1" customWidth="1"/>
    <col min="16140" max="16140" width="29.4609375" bestFit="1" customWidth="1"/>
    <col min="16141" max="16141" width="31" bestFit="1" customWidth="1"/>
    <col min="16142" max="16142" width="31.07421875" bestFit="1" customWidth="1"/>
    <col min="16143" max="16143" width="25.765625" bestFit="1" customWidth="1"/>
    <col min="16144" max="16144" width="29.07421875" bestFit="1" customWidth="1"/>
    <col min="16145" max="16145" width="33.765625" bestFit="1" customWidth="1"/>
    <col min="16146" max="16146" width="31.07421875" bestFit="1" customWidth="1"/>
    <col min="16147" max="16147" width="39.61328125" bestFit="1" customWidth="1"/>
    <col min="16148" max="16148" width="38.84375" bestFit="1" customWidth="1"/>
    <col min="16149" max="16149" width="21.921875" bestFit="1" customWidth="1"/>
    <col min="16150" max="16150" width="24.69140625" bestFit="1" customWidth="1"/>
  </cols>
  <sheetData>
    <row r="1" spans="1:22" x14ac:dyDescent="0.4">
      <c r="A1" s="3" t="s">
        <v>16</v>
      </c>
      <c r="B1" s="3" t="s">
        <v>13</v>
      </c>
      <c r="C1" s="3" t="s">
        <v>542</v>
      </c>
      <c r="D1" s="3" t="s">
        <v>12</v>
      </c>
      <c r="E1" s="3" t="s">
        <v>541</v>
      </c>
      <c r="F1" s="3" t="s">
        <v>540</v>
      </c>
      <c r="G1" s="3" t="s">
        <v>539</v>
      </c>
      <c r="H1" s="3" t="s">
        <v>8</v>
      </c>
      <c r="I1" s="3" t="s">
        <v>538</v>
      </c>
      <c r="J1" s="3" t="s">
        <v>11</v>
      </c>
      <c r="K1" s="3" t="s">
        <v>537</v>
      </c>
      <c r="L1" s="3" t="s">
        <v>536</v>
      </c>
      <c r="M1" s="3" t="s">
        <v>535</v>
      </c>
      <c r="N1" s="3" t="s">
        <v>534</v>
      </c>
      <c r="O1" s="3" t="s">
        <v>534</v>
      </c>
      <c r="P1" s="3" t="s">
        <v>533</v>
      </c>
      <c r="Q1" s="3" t="s">
        <v>532</v>
      </c>
      <c r="R1" s="3" t="s">
        <v>531</v>
      </c>
      <c r="S1" s="3" t="s">
        <v>530</v>
      </c>
      <c r="T1" s="3" t="s">
        <v>530</v>
      </c>
      <c r="U1" s="3" t="s">
        <v>529</v>
      </c>
      <c r="V1" s="3" t="s">
        <v>528</v>
      </c>
    </row>
    <row r="2" spans="1:22" x14ac:dyDescent="0.4">
      <c r="A2" t="s">
        <v>476</v>
      </c>
      <c r="B2" t="s">
        <v>67</v>
      </c>
      <c r="C2" t="s">
        <v>527</v>
      </c>
      <c r="D2" t="s">
        <v>474</v>
      </c>
      <c r="E2" t="s">
        <v>526</v>
      </c>
      <c r="F2" t="s">
        <v>525</v>
      </c>
      <c r="G2" t="s">
        <v>91</v>
      </c>
      <c r="H2" t="s">
        <v>489</v>
      </c>
      <c r="I2" t="s">
        <v>524</v>
      </c>
      <c r="J2" t="s">
        <v>59</v>
      </c>
      <c r="K2" t="s">
        <v>468</v>
      </c>
      <c r="L2" t="s">
        <v>467</v>
      </c>
      <c r="M2" t="s">
        <v>56</v>
      </c>
      <c r="N2" t="s">
        <v>55</v>
      </c>
      <c r="P2" t="s">
        <v>54</v>
      </c>
      <c r="Q2" t="s">
        <v>53</v>
      </c>
      <c r="R2" t="s">
        <v>52</v>
      </c>
      <c r="U2" t="s">
        <v>51</v>
      </c>
      <c r="V2" t="s">
        <v>50</v>
      </c>
    </row>
    <row r="3" spans="1:22" x14ac:dyDescent="0.4">
      <c r="A3" t="s">
        <v>476</v>
      </c>
      <c r="B3" t="s">
        <v>174</v>
      </c>
      <c r="C3" t="s">
        <v>523</v>
      </c>
      <c r="D3" t="s">
        <v>474</v>
      </c>
      <c r="E3" t="s">
        <v>486</v>
      </c>
      <c r="F3" t="s">
        <v>485</v>
      </c>
      <c r="G3" t="s">
        <v>484</v>
      </c>
      <c r="H3" t="s">
        <v>483</v>
      </c>
      <c r="I3" t="s">
        <v>482</v>
      </c>
      <c r="J3" t="s">
        <v>59</v>
      </c>
      <c r="K3" t="s">
        <v>468</v>
      </c>
      <c r="L3" t="s">
        <v>467</v>
      </c>
      <c r="M3" t="s">
        <v>56</v>
      </c>
      <c r="N3" t="s">
        <v>166</v>
      </c>
      <c r="O3" t="s">
        <v>165</v>
      </c>
      <c r="P3" t="s">
        <v>164</v>
      </c>
      <c r="Q3" t="s">
        <v>163</v>
      </c>
      <c r="R3" t="s">
        <v>52</v>
      </c>
      <c r="U3" t="s">
        <v>176</v>
      </c>
      <c r="V3" t="s">
        <v>50</v>
      </c>
    </row>
    <row r="4" spans="1:22" x14ac:dyDescent="0.4">
      <c r="A4" t="s">
        <v>476</v>
      </c>
      <c r="B4" t="s">
        <v>96</v>
      </c>
      <c r="C4" t="s">
        <v>522</v>
      </c>
      <c r="D4" t="s">
        <v>521</v>
      </c>
      <c r="E4" t="s">
        <v>520</v>
      </c>
      <c r="F4" t="s">
        <v>490</v>
      </c>
      <c r="G4" t="s">
        <v>91</v>
      </c>
      <c r="H4" t="s">
        <v>90</v>
      </c>
      <c r="I4" t="s">
        <v>488</v>
      </c>
      <c r="J4" t="s">
        <v>59</v>
      </c>
      <c r="K4" t="s">
        <v>468</v>
      </c>
      <c r="L4" t="s">
        <v>467</v>
      </c>
      <c r="M4" t="s">
        <v>56</v>
      </c>
      <c r="N4" t="s">
        <v>87</v>
      </c>
      <c r="P4" t="s">
        <v>86</v>
      </c>
      <c r="Q4" t="s">
        <v>85</v>
      </c>
      <c r="R4" t="s">
        <v>52</v>
      </c>
      <c r="U4" t="s">
        <v>70</v>
      </c>
      <c r="V4" t="s">
        <v>69</v>
      </c>
    </row>
    <row r="5" spans="1:22" x14ac:dyDescent="0.4">
      <c r="A5" t="s">
        <v>476</v>
      </c>
      <c r="B5" t="s">
        <v>83</v>
      </c>
      <c r="C5" t="s">
        <v>519</v>
      </c>
      <c r="D5" t="s">
        <v>480</v>
      </c>
      <c r="E5" t="s">
        <v>518</v>
      </c>
      <c r="F5" t="s">
        <v>490</v>
      </c>
      <c r="G5" t="s">
        <v>78</v>
      </c>
      <c r="H5" t="s">
        <v>77</v>
      </c>
      <c r="I5" t="s">
        <v>76</v>
      </c>
      <c r="J5" t="s">
        <v>59</v>
      </c>
      <c r="K5" t="s">
        <v>468</v>
      </c>
      <c r="L5" t="s">
        <v>467</v>
      </c>
      <c r="M5" t="s">
        <v>56</v>
      </c>
      <c r="N5" t="s">
        <v>74</v>
      </c>
      <c r="P5" t="s">
        <v>73</v>
      </c>
      <c r="Q5" t="s">
        <v>72</v>
      </c>
      <c r="R5" t="s">
        <v>52</v>
      </c>
      <c r="U5" t="s">
        <v>139</v>
      </c>
      <c r="V5" t="s">
        <v>138</v>
      </c>
    </row>
    <row r="6" spans="1:22" x14ac:dyDescent="0.4">
      <c r="A6" t="s">
        <v>476</v>
      </c>
      <c r="B6" t="s">
        <v>131</v>
      </c>
      <c r="C6" t="s">
        <v>517</v>
      </c>
      <c r="D6" t="s">
        <v>474</v>
      </c>
      <c r="E6" t="s">
        <v>486</v>
      </c>
      <c r="F6" t="s">
        <v>485</v>
      </c>
      <c r="G6" t="s">
        <v>484</v>
      </c>
      <c r="H6" t="s">
        <v>483</v>
      </c>
      <c r="I6" t="s">
        <v>482</v>
      </c>
      <c r="J6" t="s">
        <v>59</v>
      </c>
      <c r="K6" t="s">
        <v>468</v>
      </c>
      <c r="L6" t="s">
        <v>467</v>
      </c>
      <c r="M6" t="s">
        <v>56</v>
      </c>
      <c r="N6" t="s">
        <v>225</v>
      </c>
      <c r="O6" t="s">
        <v>224</v>
      </c>
      <c r="P6" t="s">
        <v>223</v>
      </c>
      <c r="Q6" t="s">
        <v>222</v>
      </c>
      <c r="R6" t="s">
        <v>52</v>
      </c>
      <c r="U6" t="s">
        <v>139</v>
      </c>
      <c r="V6" t="s">
        <v>138</v>
      </c>
    </row>
    <row r="7" spans="1:22" x14ac:dyDescent="0.4">
      <c r="A7" t="s">
        <v>476</v>
      </c>
      <c r="B7" t="s">
        <v>124</v>
      </c>
      <c r="C7" t="s">
        <v>516</v>
      </c>
      <c r="D7" t="s">
        <v>474</v>
      </c>
      <c r="E7" t="s">
        <v>473</v>
      </c>
      <c r="F7" t="s">
        <v>472</v>
      </c>
      <c r="G7" t="s">
        <v>298</v>
      </c>
      <c r="H7" t="s">
        <v>515</v>
      </c>
      <c r="I7" t="s">
        <v>514</v>
      </c>
      <c r="J7" t="s">
        <v>59</v>
      </c>
      <c r="K7" t="s">
        <v>468</v>
      </c>
      <c r="L7" t="s">
        <v>467</v>
      </c>
      <c r="M7" t="s">
        <v>56</v>
      </c>
      <c r="N7" t="s">
        <v>322</v>
      </c>
      <c r="P7" t="s">
        <v>321</v>
      </c>
      <c r="Q7" t="s">
        <v>320</v>
      </c>
      <c r="R7" t="s">
        <v>52</v>
      </c>
      <c r="U7" t="s">
        <v>285</v>
      </c>
      <c r="V7" t="s">
        <v>285</v>
      </c>
    </row>
    <row r="8" spans="1:22" x14ac:dyDescent="0.4">
      <c r="A8" t="s">
        <v>476</v>
      </c>
      <c r="B8" t="s">
        <v>129</v>
      </c>
      <c r="C8" t="s">
        <v>513</v>
      </c>
      <c r="D8" t="s">
        <v>474</v>
      </c>
      <c r="E8" t="s">
        <v>486</v>
      </c>
      <c r="F8" t="s">
        <v>485</v>
      </c>
      <c r="G8" t="s">
        <v>484</v>
      </c>
      <c r="H8" t="s">
        <v>483</v>
      </c>
      <c r="I8" t="s">
        <v>482</v>
      </c>
      <c r="J8" t="s">
        <v>59</v>
      </c>
      <c r="K8" t="s">
        <v>468</v>
      </c>
      <c r="L8" t="s">
        <v>467</v>
      </c>
      <c r="M8" t="s">
        <v>56</v>
      </c>
      <c r="N8" t="s">
        <v>220</v>
      </c>
      <c r="P8" t="s">
        <v>219</v>
      </c>
      <c r="Q8" t="s">
        <v>218</v>
      </c>
      <c r="R8" t="s">
        <v>52</v>
      </c>
      <c r="U8" t="s">
        <v>70</v>
      </c>
      <c r="V8" t="s">
        <v>69</v>
      </c>
    </row>
    <row r="9" spans="1:22" x14ac:dyDescent="0.4">
      <c r="A9" t="s">
        <v>476</v>
      </c>
      <c r="B9" t="s">
        <v>121</v>
      </c>
      <c r="C9" t="s">
        <v>512</v>
      </c>
      <c r="D9" t="s">
        <v>480</v>
      </c>
      <c r="E9" t="s">
        <v>479</v>
      </c>
      <c r="F9" t="s">
        <v>472</v>
      </c>
      <c r="G9" t="s">
        <v>426</v>
      </c>
      <c r="H9" t="s">
        <v>478</v>
      </c>
      <c r="I9" t="s">
        <v>477</v>
      </c>
      <c r="J9" t="s">
        <v>59</v>
      </c>
      <c r="K9" t="s">
        <v>468</v>
      </c>
      <c r="L9" t="s">
        <v>467</v>
      </c>
      <c r="M9" t="s">
        <v>56</v>
      </c>
      <c r="N9" t="s">
        <v>216</v>
      </c>
      <c r="O9" t="s">
        <v>215</v>
      </c>
      <c r="P9" t="s">
        <v>214</v>
      </c>
      <c r="R9" t="s">
        <v>52</v>
      </c>
      <c r="U9" t="s">
        <v>176</v>
      </c>
      <c r="V9" t="s">
        <v>175</v>
      </c>
    </row>
    <row r="10" spans="1:22" x14ac:dyDescent="0.4">
      <c r="A10" t="s">
        <v>476</v>
      </c>
      <c r="B10" t="s">
        <v>114</v>
      </c>
      <c r="C10" t="s">
        <v>511</v>
      </c>
      <c r="D10" t="s">
        <v>474</v>
      </c>
      <c r="E10" t="s">
        <v>486</v>
      </c>
      <c r="F10" t="s">
        <v>485</v>
      </c>
      <c r="G10" t="s">
        <v>510</v>
      </c>
      <c r="H10" t="s">
        <v>509</v>
      </c>
      <c r="I10" t="s">
        <v>508</v>
      </c>
      <c r="J10" t="s">
        <v>59</v>
      </c>
      <c r="K10" t="s">
        <v>468</v>
      </c>
      <c r="L10" t="s">
        <v>467</v>
      </c>
      <c r="M10" t="s">
        <v>56</v>
      </c>
      <c r="N10" t="s">
        <v>157</v>
      </c>
      <c r="P10" t="s">
        <v>156</v>
      </c>
      <c r="Q10" t="s">
        <v>155</v>
      </c>
      <c r="R10" t="s">
        <v>52</v>
      </c>
      <c r="U10" t="s">
        <v>139</v>
      </c>
      <c r="V10" t="s">
        <v>138</v>
      </c>
    </row>
    <row r="11" spans="1:22" x14ac:dyDescent="0.4">
      <c r="A11" t="s">
        <v>476</v>
      </c>
      <c r="B11" t="s">
        <v>111</v>
      </c>
      <c r="C11" t="s">
        <v>507</v>
      </c>
      <c r="D11" t="s">
        <v>474</v>
      </c>
      <c r="E11" t="s">
        <v>506</v>
      </c>
      <c r="F11" t="s">
        <v>490</v>
      </c>
      <c r="G11" t="s">
        <v>505</v>
      </c>
      <c r="H11" t="s">
        <v>504</v>
      </c>
      <c r="I11" t="s">
        <v>503</v>
      </c>
      <c r="J11" t="s">
        <v>59</v>
      </c>
      <c r="K11" t="s">
        <v>468</v>
      </c>
      <c r="L11" t="s">
        <v>467</v>
      </c>
      <c r="M11" t="s">
        <v>56</v>
      </c>
      <c r="N11" t="s">
        <v>211</v>
      </c>
      <c r="P11" t="s">
        <v>210</v>
      </c>
      <c r="Q11" t="s">
        <v>209</v>
      </c>
      <c r="R11" t="s">
        <v>52</v>
      </c>
      <c r="U11" t="s">
        <v>139</v>
      </c>
      <c r="V11" t="s">
        <v>138</v>
      </c>
    </row>
    <row r="12" spans="1:22" x14ac:dyDescent="0.4">
      <c r="A12" t="s">
        <v>476</v>
      </c>
      <c r="B12" t="s">
        <v>119</v>
      </c>
      <c r="C12" t="s">
        <v>502</v>
      </c>
      <c r="D12" t="s">
        <v>480</v>
      </c>
      <c r="E12" t="s">
        <v>479</v>
      </c>
      <c r="F12" t="s">
        <v>472</v>
      </c>
      <c r="G12" t="s">
        <v>426</v>
      </c>
      <c r="H12" t="s">
        <v>478</v>
      </c>
      <c r="I12" t="s">
        <v>477</v>
      </c>
      <c r="J12" t="s">
        <v>59</v>
      </c>
      <c r="K12" t="s">
        <v>468</v>
      </c>
      <c r="L12" t="s">
        <v>467</v>
      </c>
      <c r="M12" t="s">
        <v>56</v>
      </c>
      <c r="N12" t="s">
        <v>207</v>
      </c>
      <c r="O12" t="s">
        <v>206</v>
      </c>
      <c r="P12" t="s">
        <v>205</v>
      </c>
      <c r="Q12" t="s">
        <v>204</v>
      </c>
      <c r="R12" t="s">
        <v>52</v>
      </c>
      <c r="U12" t="s">
        <v>176</v>
      </c>
      <c r="V12" t="s">
        <v>175</v>
      </c>
    </row>
    <row r="13" spans="1:22" x14ac:dyDescent="0.4">
      <c r="A13" t="s">
        <v>476</v>
      </c>
      <c r="B13" t="s">
        <v>108</v>
      </c>
      <c r="C13" t="s">
        <v>501</v>
      </c>
      <c r="D13" t="s">
        <v>474</v>
      </c>
      <c r="E13" t="s">
        <v>473</v>
      </c>
      <c r="F13" t="s">
        <v>472</v>
      </c>
      <c r="G13" t="s">
        <v>471</v>
      </c>
      <c r="H13" t="s">
        <v>470</v>
      </c>
      <c r="I13" t="s">
        <v>469</v>
      </c>
      <c r="J13" t="s">
        <v>59</v>
      </c>
      <c r="K13" t="s">
        <v>468</v>
      </c>
      <c r="L13" t="s">
        <v>467</v>
      </c>
      <c r="M13" t="s">
        <v>56</v>
      </c>
      <c r="N13" t="s">
        <v>199</v>
      </c>
      <c r="P13" t="s">
        <v>198</v>
      </c>
      <c r="Q13" t="s">
        <v>197</v>
      </c>
      <c r="R13" t="s">
        <v>52</v>
      </c>
      <c r="U13" t="s">
        <v>139</v>
      </c>
      <c r="V13" t="s">
        <v>138</v>
      </c>
    </row>
    <row r="14" spans="1:22" x14ac:dyDescent="0.4">
      <c r="A14" t="s">
        <v>476</v>
      </c>
      <c r="B14" t="s">
        <v>500</v>
      </c>
      <c r="C14" t="s">
        <v>499</v>
      </c>
      <c r="D14" t="s">
        <v>474</v>
      </c>
      <c r="E14" t="s">
        <v>473</v>
      </c>
      <c r="F14" t="s">
        <v>472</v>
      </c>
      <c r="G14" t="s">
        <v>498</v>
      </c>
      <c r="H14" t="s">
        <v>497</v>
      </c>
      <c r="I14" t="s">
        <v>496</v>
      </c>
      <c r="J14" t="s">
        <v>59</v>
      </c>
      <c r="K14" t="s">
        <v>468</v>
      </c>
      <c r="L14" t="s">
        <v>467</v>
      </c>
      <c r="M14" t="s">
        <v>56</v>
      </c>
      <c r="P14" t="s">
        <v>495</v>
      </c>
      <c r="Q14" t="s">
        <v>494</v>
      </c>
      <c r="R14" t="s">
        <v>52</v>
      </c>
      <c r="U14" t="s">
        <v>139</v>
      </c>
      <c r="V14" t="s">
        <v>138</v>
      </c>
    </row>
    <row r="15" spans="1:22" x14ac:dyDescent="0.4">
      <c r="A15" t="s">
        <v>476</v>
      </c>
      <c r="B15" t="s">
        <v>134</v>
      </c>
      <c r="C15" t="s">
        <v>493</v>
      </c>
      <c r="D15" t="s">
        <v>492</v>
      </c>
      <c r="E15" t="s">
        <v>491</v>
      </c>
      <c r="F15" t="s">
        <v>490</v>
      </c>
      <c r="G15" t="s">
        <v>91</v>
      </c>
      <c r="H15" t="s">
        <v>489</v>
      </c>
      <c r="I15" t="s">
        <v>488</v>
      </c>
      <c r="J15" t="s">
        <v>59</v>
      </c>
      <c r="K15" t="s">
        <v>468</v>
      </c>
      <c r="L15" t="s">
        <v>467</v>
      </c>
      <c r="M15" t="s">
        <v>56</v>
      </c>
      <c r="N15" t="s">
        <v>305</v>
      </c>
      <c r="O15" t="s">
        <v>304</v>
      </c>
      <c r="P15" t="s">
        <v>191</v>
      </c>
      <c r="Q15" t="s">
        <v>190</v>
      </c>
      <c r="R15" t="s">
        <v>52</v>
      </c>
      <c r="U15" t="s">
        <v>70</v>
      </c>
      <c r="V15" t="s">
        <v>69</v>
      </c>
    </row>
    <row r="16" spans="1:22" x14ac:dyDescent="0.4">
      <c r="A16" t="s">
        <v>476</v>
      </c>
      <c r="B16" t="s">
        <v>127</v>
      </c>
      <c r="C16" t="s">
        <v>487</v>
      </c>
      <c r="D16" t="s">
        <v>474</v>
      </c>
      <c r="E16" t="s">
        <v>486</v>
      </c>
      <c r="F16" t="s">
        <v>485</v>
      </c>
      <c r="G16" t="s">
        <v>484</v>
      </c>
      <c r="H16" t="s">
        <v>483</v>
      </c>
      <c r="I16" t="s">
        <v>482</v>
      </c>
      <c r="J16" t="s">
        <v>59</v>
      </c>
      <c r="K16" t="s">
        <v>468</v>
      </c>
      <c r="L16" t="s">
        <v>467</v>
      </c>
      <c r="M16" t="s">
        <v>56</v>
      </c>
      <c r="N16" t="s">
        <v>166</v>
      </c>
      <c r="O16" t="s">
        <v>165</v>
      </c>
      <c r="P16" t="s">
        <v>188</v>
      </c>
      <c r="Q16" t="s">
        <v>187</v>
      </c>
      <c r="R16" t="s">
        <v>52</v>
      </c>
      <c r="U16" t="s">
        <v>139</v>
      </c>
      <c r="V16" t="s">
        <v>138</v>
      </c>
    </row>
    <row r="17" spans="1:22" x14ac:dyDescent="0.4">
      <c r="A17" t="s">
        <v>476</v>
      </c>
      <c r="B17" t="s">
        <v>117</v>
      </c>
      <c r="C17" t="s">
        <v>481</v>
      </c>
      <c r="D17" t="s">
        <v>480</v>
      </c>
      <c r="E17" t="s">
        <v>479</v>
      </c>
      <c r="F17" t="s">
        <v>472</v>
      </c>
      <c r="G17" t="s">
        <v>426</v>
      </c>
      <c r="H17" t="s">
        <v>478</v>
      </c>
      <c r="I17" t="s">
        <v>477</v>
      </c>
      <c r="J17" t="s">
        <v>59</v>
      </c>
      <c r="K17" t="s">
        <v>468</v>
      </c>
      <c r="L17" t="s">
        <v>467</v>
      </c>
      <c r="M17" t="s">
        <v>56</v>
      </c>
      <c r="N17" t="s">
        <v>179</v>
      </c>
      <c r="P17" t="s">
        <v>178</v>
      </c>
      <c r="Q17" t="s">
        <v>177</v>
      </c>
      <c r="R17" t="s">
        <v>52</v>
      </c>
      <c r="U17" t="s">
        <v>176</v>
      </c>
      <c r="V17" t="s">
        <v>175</v>
      </c>
    </row>
    <row r="18" spans="1:22" x14ac:dyDescent="0.4">
      <c r="A18" t="s">
        <v>476</v>
      </c>
      <c r="B18" t="s">
        <v>105</v>
      </c>
      <c r="C18" t="s">
        <v>475</v>
      </c>
      <c r="D18" t="s">
        <v>474</v>
      </c>
      <c r="E18" t="s">
        <v>473</v>
      </c>
      <c r="F18" t="s">
        <v>472</v>
      </c>
      <c r="G18" t="s">
        <v>471</v>
      </c>
      <c r="H18" t="s">
        <v>470</v>
      </c>
      <c r="I18" t="s">
        <v>469</v>
      </c>
      <c r="J18" t="s">
        <v>59</v>
      </c>
      <c r="K18" t="s">
        <v>468</v>
      </c>
      <c r="L18" t="s">
        <v>467</v>
      </c>
      <c r="M18" t="s">
        <v>56</v>
      </c>
      <c r="N18" t="s">
        <v>199</v>
      </c>
      <c r="P18" t="s">
        <v>287</v>
      </c>
      <c r="Q18" t="s">
        <v>286</v>
      </c>
      <c r="R18" t="s">
        <v>52</v>
      </c>
      <c r="U18" t="s">
        <v>285</v>
      </c>
      <c r="V18" t="s">
        <v>285</v>
      </c>
    </row>
    <row r="19" spans="1:22" x14ac:dyDescent="0.4">
      <c r="A19" t="s">
        <v>458</v>
      </c>
      <c r="B19" t="s">
        <v>124</v>
      </c>
      <c r="C19" t="s">
        <v>466</v>
      </c>
      <c r="D19" t="s">
        <v>465</v>
      </c>
      <c r="E19" t="s">
        <v>455</v>
      </c>
      <c r="F19" t="s">
        <v>454</v>
      </c>
      <c r="G19" t="s">
        <v>453</v>
      </c>
      <c r="H19" t="s">
        <v>452</v>
      </c>
      <c r="I19" t="s">
        <v>451</v>
      </c>
      <c r="J19" t="s">
        <v>59</v>
      </c>
      <c r="K19" t="s">
        <v>450</v>
      </c>
      <c r="L19" t="s">
        <v>449</v>
      </c>
      <c r="M19" t="s">
        <v>56</v>
      </c>
      <c r="N19" t="s">
        <v>322</v>
      </c>
      <c r="P19" t="s">
        <v>321</v>
      </c>
      <c r="Q19" t="s">
        <v>320</v>
      </c>
      <c r="R19" t="s">
        <v>52</v>
      </c>
      <c r="S19" t="s">
        <v>448</v>
      </c>
      <c r="U19" t="s">
        <v>285</v>
      </c>
      <c r="V19" t="s">
        <v>285</v>
      </c>
    </row>
    <row r="20" spans="1:22" x14ac:dyDescent="0.4">
      <c r="A20" t="s">
        <v>458</v>
      </c>
      <c r="B20" t="s">
        <v>114</v>
      </c>
      <c r="C20" t="s">
        <v>464</v>
      </c>
      <c r="D20" t="s">
        <v>463</v>
      </c>
      <c r="E20" t="s">
        <v>462</v>
      </c>
      <c r="F20" t="s">
        <v>454</v>
      </c>
      <c r="G20" t="s">
        <v>453</v>
      </c>
      <c r="H20" t="s">
        <v>452</v>
      </c>
      <c r="I20" t="s">
        <v>451</v>
      </c>
      <c r="J20" t="s">
        <v>59</v>
      </c>
      <c r="K20" t="s">
        <v>462</v>
      </c>
      <c r="L20" t="s">
        <v>461</v>
      </c>
      <c r="M20" t="s">
        <v>56</v>
      </c>
      <c r="N20" t="s">
        <v>157</v>
      </c>
      <c r="P20" t="s">
        <v>156</v>
      </c>
      <c r="Q20" t="s">
        <v>155</v>
      </c>
      <c r="R20" t="s">
        <v>52</v>
      </c>
      <c r="S20" t="s">
        <v>460</v>
      </c>
      <c r="U20" t="s">
        <v>139</v>
      </c>
      <c r="V20" t="s">
        <v>138</v>
      </c>
    </row>
    <row r="21" spans="1:22" x14ac:dyDescent="0.4">
      <c r="A21" t="s">
        <v>458</v>
      </c>
      <c r="B21" t="s">
        <v>108</v>
      </c>
      <c r="C21" t="s">
        <v>459</v>
      </c>
      <c r="D21" t="s">
        <v>456</v>
      </c>
      <c r="E21" t="s">
        <v>455</v>
      </c>
      <c r="F21" t="s">
        <v>454</v>
      </c>
      <c r="G21" t="s">
        <v>453</v>
      </c>
      <c r="H21" t="s">
        <v>452</v>
      </c>
      <c r="I21" t="s">
        <v>451</v>
      </c>
      <c r="J21" t="s">
        <v>59</v>
      </c>
      <c r="K21" t="s">
        <v>450</v>
      </c>
      <c r="L21" t="s">
        <v>449</v>
      </c>
      <c r="M21" t="s">
        <v>56</v>
      </c>
      <c r="N21" t="s">
        <v>199</v>
      </c>
      <c r="P21" t="s">
        <v>198</v>
      </c>
      <c r="Q21" t="s">
        <v>197</v>
      </c>
      <c r="R21" t="s">
        <v>52</v>
      </c>
      <c r="S21" t="s">
        <v>448</v>
      </c>
      <c r="U21" t="s">
        <v>139</v>
      </c>
      <c r="V21" t="s">
        <v>138</v>
      </c>
    </row>
    <row r="22" spans="1:22" x14ac:dyDescent="0.4">
      <c r="A22" t="s">
        <v>458</v>
      </c>
      <c r="B22" t="s">
        <v>105</v>
      </c>
      <c r="C22" t="s">
        <v>457</v>
      </c>
      <c r="D22" t="s">
        <v>456</v>
      </c>
      <c r="E22" t="s">
        <v>455</v>
      </c>
      <c r="F22" t="s">
        <v>454</v>
      </c>
      <c r="G22" t="s">
        <v>453</v>
      </c>
      <c r="H22" t="s">
        <v>452</v>
      </c>
      <c r="I22" t="s">
        <v>451</v>
      </c>
      <c r="J22" t="s">
        <v>59</v>
      </c>
      <c r="K22" t="s">
        <v>450</v>
      </c>
      <c r="L22" t="s">
        <v>449</v>
      </c>
      <c r="M22" t="s">
        <v>56</v>
      </c>
      <c r="N22" t="s">
        <v>199</v>
      </c>
      <c r="P22" t="s">
        <v>287</v>
      </c>
      <c r="Q22" t="s">
        <v>286</v>
      </c>
      <c r="R22" t="s">
        <v>52</v>
      </c>
      <c r="S22" t="s">
        <v>448</v>
      </c>
      <c r="U22" t="s">
        <v>447</v>
      </c>
      <c r="V22" t="s">
        <v>285</v>
      </c>
    </row>
    <row r="23" spans="1:22" x14ac:dyDescent="0.4">
      <c r="A23" t="s">
        <v>423</v>
      </c>
      <c r="B23" t="s">
        <v>67</v>
      </c>
      <c r="C23" t="s">
        <v>446</v>
      </c>
      <c r="D23" t="s">
        <v>421</v>
      </c>
      <c r="E23" t="s">
        <v>420</v>
      </c>
      <c r="F23" t="s">
        <v>419</v>
      </c>
      <c r="G23" t="s">
        <v>445</v>
      </c>
      <c r="H23" t="s">
        <v>444</v>
      </c>
      <c r="I23" t="s">
        <v>231</v>
      </c>
      <c r="J23" t="s">
        <v>59</v>
      </c>
      <c r="K23" t="s">
        <v>415</v>
      </c>
      <c r="L23" t="s">
        <v>443</v>
      </c>
      <c r="M23" t="s">
        <v>56</v>
      </c>
      <c r="N23" t="s">
        <v>55</v>
      </c>
      <c r="P23" t="s">
        <v>54</v>
      </c>
      <c r="Q23" t="s">
        <v>53</v>
      </c>
      <c r="R23" t="s">
        <v>413</v>
      </c>
      <c r="U23" t="s">
        <v>51</v>
      </c>
      <c r="V23" t="s">
        <v>50</v>
      </c>
    </row>
    <row r="24" spans="1:22" x14ac:dyDescent="0.4">
      <c r="A24" t="s">
        <v>423</v>
      </c>
      <c r="B24" t="s">
        <v>96</v>
      </c>
      <c r="C24" t="s">
        <v>442</v>
      </c>
      <c r="D24" t="s">
        <v>421</v>
      </c>
      <c r="E24" t="s">
        <v>420</v>
      </c>
      <c r="F24" t="s">
        <v>419</v>
      </c>
      <c r="G24" t="s">
        <v>91</v>
      </c>
      <c r="H24" t="s">
        <v>90</v>
      </c>
      <c r="I24" t="s">
        <v>89</v>
      </c>
      <c r="J24" t="s">
        <v>59</v>
      </c>
      <c r="K24" t="s">
        <v>415</v>
      </c>
      <c r="L24" t="s">
        <v>431</v>
      </c>
      <c r="M24" t="s">
        <v>56</v>
      </c>
      <c r="N24" t="s">
        <v>87</v>
      </c>
      <c r="P24" t="s">
        <v>86</v>
      </c>
      <c r="Q24" t="s">
        <v>85</v>
      </c>
      <c r="R24" t="s">
        <v>413</v>
      </c>
      <c r="U24" t="s">
        <v>70</v>
      </c>
      <c r="V24" t="s">
        <v>69</v>
      </c>
    </row>
    <row r="25" spans="1:22" x14ac:dyDescent="0.4">
      <c r="A25" t="s">
        <v>423</v>
      </c>
      <c r="B25" t="s">
        <v>83</v>
      </c>
      <c r="C25" t="s">
        <v>441</v>
      </c>
      <c r="D25" t="s">
        <v>421</v>
      </c>
      <c r="E25" t="s">
        <v>420</v>
      </c>
      <c r="F25" t="s">
        <v>419</v>
      </c>
      <c r="G25" t="s">
        <v>418</v>
      </c>
      <c r="H25" t="s">
        <v>417</v>
      </c>
      <c r="I25" t="s">
        <v>416</v>
      </c>
      <c r="J25" t="s">
        <v>59</v>
      </c>
      <c r="K25" t="s">
        <v>415</v>
      </c>
      <c r="L25" t="s">
        <v>440</v>
      </c>
      <c r="M25" t="s">
        <v>56</v>
      </c>
      <c r="N25" t="s">
        <v>74</v>
      </c>
      <c r="P25" t="s">
        <v>73</v>
      </c>
      <c r="Q25" t="s">
        <v>72</v>
      </c>
      <c r="R25" t="s">
        <v>413</v>
      </c>
      <c r="U25" t="s">
        <v>139</v>
      </c>
      <c r="V25" t="s">
        <v>138</v>
      </c>
    </row>
    <row r="26" spans="1:22" x14ac:dyDescent="0.4">
      <c r="A26" t="s">
        <v>423</v>
      </c>
      <c r="B26" t="s">
        <v>131</v>
      </c>
      <c r="C26" t="s">
        <v>439</v>
      </c>
      <c r="D26" t="s">
        <v>421</v>
      </c>
      <c r="E26" t="s">
        <v>420</v>
      </c>
      <c r="F26" t="s">
        <v>419</v>
      </c>
      <c r="G26" t="s">
        <v>171</v>
      </c>
      <c r="I26" t="s">
        <v>429</v>
      </c>
      <c r="J26" t="s">
        <v>59</v>
      </c>
      <c r="K26" t="s">
        <v>415</v>
      </c>
      <c r="L26" t="s">
        <v>428</v>
      </c>
      <c r="M26" t="s">
        <v>56</v>
      </c>
      <c r="N26" t="s">
        <v>225</v>
      </c>
      <c r="O26" t="s">
        <v>224</v>
      </c>
      <c r="P26" t="s">
        <v>223</v>
      </c>
      <c r="Q26" t="s">
        <v>222</v>
      </c>
      <c r="R26" t="s">
        <v>413</v>
      </c>
      <c r="U26" t="s">
        <v>139</v>
      </c>
      <c r="V26" t="s">
        <v>138</v>
      </c>
    </row>
    <row r="27" spans="1:22" x14ac:dyDescent="0.4">
      <c r="A27" t="s">
        <v>423</v>
      </c>
      <c r="B27" t="s">
        <v>129</v>
      </c>
      <c r="C27" t="s">
        <v>438</v>
      </c>
      <c r="D27" t="s">
        <v>421</v>
      </c>
      <c r="E27" t="s">
        <v>420</v>
      </c>
      <c r="F27" t="s">
        <v>419</v>
      </c>
      <c r="G27" t="s">
        <v>171</v>
      </c>
      <c r="I27" t="s">
        <v>429</v>
      </c>
      <c r="J27" t="s">
        <v>59</v>
      </c>
      <c r="K27" t="s">
        <v>415</v>
      </c>
      <c r="L27" t="s">
        <v>428</v>
      </c>
      <c r="M27" t="s">
        <v>56</v>
      </c>
      <c r="N27" t="s">
        <v>220</v>
      </c>
      <c r="P27" t="s">
        <v>219</v>
      </c>
      <c r="Q27" t="s">
        <v>218</v>
      </c>
      <c r="R27" t="s">
        <v>413</v>
      </c>
      <c r="U27" t="s">
        <v>70</v>
      </c>
      <c r="V27" t="s">
        <v>69</v>
      </c>
    </row>
    <row r="28" spans="1:22" x14ac:dyDescent="0.4">
      <c r="A28" t="s">
        <v>423</v>
      </c>
      <c r="B28" t="s">
        <v>121</v>
      </c>
      <c r="C28" t="s">
        <v>437</v>
      </c>
      <c r="D28" t="s">
        <v>421</v>
      </c>
      <c r="E28" t="s">
        <v>420</v>
      </c>
      <c r="F28" t="s">
        <v>419</v>
      </c>
      <c r="G28" t="s">
        <v>426</v>
      </c>
      <c r="H28" t="s">
        <v>426</v>
      </c>
      <c r="I28" t="s">
        <v>425</v>
      </c>
      <c r="J28" t="s">
        <v>59</v>
      </c>
      <c r="K28" t="s">
        <v>415</v>
      </c>
      <c r="L28" t="s">
        <v>424</v>
      </c>
      <c r="M28" t="s">
        <v>56</v>
      </c>
      <c r="N28" t="s">
        <v>216</v>
      </c>
      <c r="O28" t="s">
        <v>215</v>
      </c>
      <c r="P28" t="s">
        <v>214</v>
      </c>
      <c r="R28" t="s">
        <v>413</v>
      </c>
      <c r="U28" t="s">
        <v>176</v>
      </c>
      <c r="V28" t="s">
        <v>175</v>
      </c>
    </row>
    <row r="29" spans="1:22" x14ac:dyDescent="0.4">
      <c r="A29" t="s">
        <v>423</v>
      </c>
      <c r="B29" t="s">
        <v>114</v>
      </c>
      <c r="C29" t="s">
        <v>436</v>
      </c>
      <c r="D29" t="s">
        <v>421</v>
      </c>
      <c r="E29" t="s">
        <v>420</v>
      </c>
      <c r="F29" t="s">
        <v>419</v>
      </c>
      <c r="G29" t="s">
        <v>418</v>
      </c>
      <c r="H29" t="s">
        <v>417</v>
      </c>
      <c r="I29" t="s">
        <v>416</v>
      </c>
      <c r="J29" t="s">
        <v>59</v>
      </c>
      <c r="K29" t="s">
        <v>415</v>
      </c>
      <c r="L29" t="s">
        <v>435</v>
      </c>
      <c r="M29" t="s">
        <v>56</v>
      </c>
      <c r="N29" t="s">
        <v>157</v>
      </c>
      <c r="P29" t="s">
        <v>156</v>
      </c>
      <c r="Q29" t="s">
        <v>155</v>
      </c>
      <c r="R29" t="s">
        <v>413</v>
      </c>
      <c r="U29" t="s">
        <v>139</v>
      </c>
      <c r="V29" t="s">
        <v>138</v>
      </c>
    </row>
    <row r="30" spans="1:22" x14ac:dyDescent="0.4">
      <c r="A30" t="s">
        <v>423</v>
      </c>
      <c r="B30" t="s">
        <v>119</v>
      </c>
      <c r="C30" t="s">
        <v>434</v>
      </c>
      <c r="D30" t="s">
        <v>421</v>
      </c>
      <c r="E30" t="s">
        <v>420</v>
      </c>
      <c r="F30" t="s">
        <v>419</v>
      </c>
      <c r="G30" t="s">
        <v>426</v>
      </c>
      <c r="H30" t="s">
        <v>426</v>
      </c>
      <c r="I30" t="s">
        <v>425</v>
      </c>
      <c r="J30" t="s">
        <v>59</v>
      </c>
      <c r="K30" t="s">
        <v>415</v>
      </c>
      <c r="L30" t="s">
        <v>424</v>
      </c>
      <c r="M30" t="s">
        <v>56</v>
      </c>
      <c r="N30" t="s">
        <v>207</v>
      </c>
      <c r="O30" t="s">
        <v>206</v>
      </c>
      <c r="P30" t="s">
        <v>205</v>
      </c>
      <c r="Q30" t="s">
        <v>204</v>
      </c>
      <c r="R30" t="s">
        <v>413</v>
      </c>
      <c r="U30" t="s">
        <v>176</v>
      </c>
      <c r="V30" t="s">
        <v>175</v>
      </c>
    </row>
    <row r="31" spans="1:22" x14ac:dyDescent="0.4">
      <c r="A31" t="s">
        <v>423</v>
      </c>
      <c r="B31" t="s">
        <v>108</v>
      </c>
      <c r="C31" t="s">
        <v>433</v>
      </c>
      <c r="D31" t="s">
        <v>421</v>
      </c>
      <c r="E31" t="s">
        <v>420</v>
      </c>
      <c r="F31" t="s">
        <v>419</v>
      </c>
      <c r="G31" t="s">
        <v>418</v>
      </c>
      <c r="H31" t="s">
        <v>417</v>
      </c>
      <c r="I31" t="s">
        <v>416</v>
      </c>
      <c r="J31" t="s">
        <v>59</v>
      </c>
      <c r="K31" t="s">
        <v>415</v>
      </c>
      <c r="L31" t="s">
        <v>414</v>
      </c>
      <c r="M31" t="s">
        <v>56</v>
      </c>
      <c r="N31" t="s">
        <v>199</v>
      </c>
      <c r="P31" t="s">
        <v>198</v>
      </c>
      <c r="Q31" t="s">
        <v>197</v>
      </c>
      <c r="R31" t="s">
        <v>413</v>
      </c>
      <c r="U31" t="s">
        <v>139</v>
      </c>
      <c r="V31" t="s">
        <v>138</v>
      </c>
    </row>
    <row r="32" spans="1:22" x14ac:dyDescent="0.4">
      <c r="A32" t="s">
        <v>423</v>
      </c>
      <c r="B32" t="s">
        <v>134</v>
      </c>
      <c r="C32" t="s">
        <v>432</v>
      </c>
      <c r="D32" t="s">
        <v>421</v>
      </c>
      <c r="E32" t="s">
        <v>420</v>
      </c>
      <c r="F32" t="s">
        <v>419</v>
      </c>
      <c r="G32" t="s">
        <v>91</v>
      </c>
      <c r="H32" t="s">
        <v>90</v>
      </c>
      <c r="I32" t="s">
        <v>89</v>
      </c>
      <c r="J32" t="s">
        <v>59</v>
      </c>
      <c r="K32" t="s">
        <v>415</v>
      </c>
      <c r="L32" t="s">
        <v>431</v>
      </c>
      <c r="M32" t="s">
        <v>56</v>
      </c>
      <c r="N32" t="s">
        <v>305</v>
      </c>
      <c r="O32" t="s">
        <v>304</v>
      </c>
      <c r="P32" t="s">
        <v>191</v>
      </c>
      <c r="Q32" t="s">
        <v>190</v>
      </c>
      <c r="R32" t="s">
        <v>413</v>
      </c>
      <c r="U32" t="s">
        <v>70</v>
      </c>
      <c r="V32" t="s">
        <v>69</v>
      </c>
    </row>
    <row r="33" spans="1:22" x14ac:dyDescent="0.4">
      <c r="A33" t="s">
        <v>423</v>
      </c>
      <c r="B33" t="s">
        <v>127</v>
      </c>
      <c r="C33" t="s">
        <v>430</v>
      </c>
      <c r="D33" t="s">
        <v>421</v>
      </c>
      <c r="E33" t="s">
        <v>420</v>
      </c>
      <c r="F33" t="s">
        <v>419</v>
      </c>
      <c r="G33" t="s">
        <v>171</v>
      </c>
      <c r="I33" t="s">
        <v>429</v>
      </c>
      <c r="J33" t="s">
        <v>59</v>
      </c>
      <c r="K33" t="s">
        <v>415</v>
      </c>
      <c r="L33" t="s">
        <v>428</v>
      </c>
      <c r="M33" t="s">
        <v>56</v>
      </c>
      <c r="N33" t="s">
        <v>166</v>
      </c>
      <c r="O33" t="s">
        <v>165</v>
      </c>
      <c r="P33" t="s">
        <v>188</v>
      </c>
      <c r="Q33" t="s">
        <v>187</v>
      </c>
      <c r="R33" t="s">
        <v>413</v>
      </c>
      <c r="U33" t="s">
        <v>139</v>
      </c>
      <c r="V33" t="s">
        <v>138</v>
      </c>
    </row>
    <row r="34" spans="1:22" x14ac:dyDescent="0.4">
      <c r="A34" t="s">
        <v>423</v>
      </c>
      <c r="B34" t="s">
        <v>117</v>
      </c>
      <c r="C34" t="s">
        <v>427</v>
      </c>
      <c r="D34" t="s">
        <v>421</v>
      </c>
      <c r="E34" t="s">
        <v>420</v>
      </c>
      <c r="F34" t="s">
        <v>419</v>
      </c>
      <c r="G34" t="s">
        <v>426</v>
      </c>
      <c r="H34" t="s">
        <v>426</v>
      </c>
      <c r="I34" t="s">
        <v>425</v>
      </c>
      <c r="J34" t="s">
        <v>59</v>
      </c>
      <c r="K34" t="s">
        <v>415</v>
      </c>
      <c r="L34" t="s">
        <v>424</v>
      </c>
      <c r="M34" t="s">
        <v>56</v>
      </c>
      <c r="N34" t="s">
        <v>179</v>
      </c>
      <c r="P34" t="s">
        <v>178</v>
      </c>
      <c r="Q34" t="s">
        <v>177</v>
      </c>
      <c r="R34" t="s">
        <v>413</v>
      </c>
      <c r="U34" t="s">
        <v>176</v>
      </c>
      <c r="V34" t="s">
        <v>175</v>
      </c>
    </row>
    <row r="35" spans="1:22" x14ac:dyDescent="0.4">
      <c r="A35" t="s">
        <v>423</v>
      </c>
      <c r="B35" t="s">
        <v>105</v>
      </c>
      <c r="C35" t="s">
        <v>422</v>
      </c>
      <c r="D35" t="s">
        <v>421</v>
      </c>
      <c r="E35" t="s">
        <v>420</v>
      </c>
      <c r="F35" t="s">
        <v>419</v>
      </c>
      <c r="G35" t="s">
        <v>418</v>
      </c>
      <c r="H35" t="s">
        <v>417</v>
      </c>
      <c r="I35" t="s">
        <v>416</v>
      </c>
      <c r="J35" t="s">
        <v>59</v>
      </c>
      <c r="K35" t="s">
        <v>415</v>
      </c>
      <c r="L35" t="s">
        <v>414</v>
      </c>
      <c r="M35" t="s">
        <v>56</v>
      </c>
      <c r="N35" t="s">
        <v>199</v>
      </c>
      <c r="P35" t="s">
        <v>287</v>
      </c>
      <c r="Q35" t="s">
        <v>286</v>
      </c>
      <c r="R35" t="s">
        <v>413</v>
      </c>
      <c r="U35" t="s">
        <v>285</v>
      </c>
      <c r="V35" t="s">
        <v>285</v>
      </c>
    </row>
    <row r="36" spans="1:22" x14ac:dyDescent="0.4">
      <c r="A36" t="s">
        <v>394</v>
      </c>
      <c r="B36" t="s">
        <v>67</v>
      </c>
      <c r="C36" t="s">
        <v>412</v>
      </c>
      <c r="D36" t="s">
        <v>392</v>
      </c>
      <c r="E36" t="s">
        <v>397</v>
      </c>
      <c r="F36" t="s">
        <v>396</v>
      </c>
      <c r="G36" t="s">
        <v>411</v>
      </c>
      <c r="I36" t="s">
        <v>342</v>
      </c>
      <c r="J36" t="s">
        <v>59</v>
      </c>
      <c r="M36" t="s">
        <v>56</v>
      </c>
      <c r="N36" t="s">
        <v>55</v>
      </c>
      <c r="P36" t="s">
        <v>54</v>
      </c>
      <c r="Q36" t="s">
        <v>53</v>
      </c>
      <c r="R36" t="s">
        <v>52</v>
      </c>
      <c r="U36" t="s">
        <v>51</v>
      </c>
      <c r="V36" t="s">
        <v>50</v>
      </c>
    </row>
    <row r="37" spans="1:22" x14ac:dyDescent="0.4">
      <c r="A37" t="s">
        <v>394</v>
      </c>
      <c r="B37" t="s">
        <v>131</v>
      </c>
      <c r="C37" t="s">
        <v>410</v>
      </c>
      <c r="D37" t="s">
        <v>392</v>
      </c>
      <c r="E37" t="s">
        <v>408</v>
      </c>
      <c r="F37" t="s">
        <v>407</v>
      </c>
      <c r="G37" t="s">
        <v>336</v>
      </c>
      <c r="H37" t="s">
        <v>335</v>
      </c>
      <c r="I37" t="s">
        <v>334</v>
      </c>
      <c r="J37" t="s">
        <v>59</v>
      </c>
      <c r="M37" t="s">
        <v>56</v>
      </c>
      <c r="N37" t="s">
        <v>225</v>
      </c>
      <c r="O37" t="s">
        <v>224</v>
      </c>
      <c r="P37" t="s">
        <v>223</v>
      </c>
      <c r="Q37" t="s">
        <v>222</v>
      </c>
      <c r="R37" t="s">
        <v>52</v>
      </c>
      <c r="U37" t="s">
        <v>139</v>
      </c>
      <c r="V37" t="s">
        <v>138</v>
      </c>
    </row>
    <row r="38" spans="1:22" x14ac:dyDescent="0.4">
      <c r="A38" t="s">
        <v>394</v>
      </c>
      <c r="B38" t="s">
        <v>129</v>
      </c>
      <c r="C38" t="s">
        <v>409</v>
      </c>
      <c r="D38" t="s">
        <v>392</v>
      </c>
      <c r="E38" t="s">
        <v>408</v>
      </c>
      <c r="F38" t="s">
        <v>407</v>
      </c>
      <c r="G38" t="s">
        <v>336</v>
      </c>
      <c r="H38" t="s">
        <v>335</v>
      </c>
      <c r="I38" t="s">
        <v>334</v>
      </c>
      <c r="J38" t="s">
        <v>59</v>
      </c>
      <c r="M38" t="s">
        <v>56</v>
      </c>
      <c r="N38" t="s">
        <v>220</v>
      </c>
      <c r="P38" t="s">
        <v>219</v>
      </c>
      <c r="Q38" t="s">
        <v>218</v>
      </c>
      <c r="R38" t="s">
        <v>52</v>
      </c>
      <c r="U38" t="s">
        <v>70</v>
      </c>
      <c r="V38" t="s">
        <v>69</v>
      </c>
    </row>
    <row r="39" spans="1:22" x14ac:dyDescent="0.4">
      <c r="A39" t="s">
        <v>394</v>
      </c>
      <c r="B39" t="s">
        <v>119</v>
      </c>
      <c r="C39" t="s">
        <v>406</v>
      </c>
      <c r="D39" t="s">
        <v>392</v>
      </c>
      <c r="E39" t="s">
        <v>391</v>
      </c>
      <c r="F39" t="s">
        <v>390</v>
      </c>
      <c r="G39" t="s">
        <v>389</v>
      </c>
      <c r="H39" t="s">
        <v>388</v>
      </c>
      <c r="I39" t="s">
        <v>404</v>
      </c>
      <c r="J39" t="s">
        <v>59</v>
      </c>
      <c r="M39" t="s">
        <v>56</v>
      </c>
      <c r="N39" t="s">
        <v>207</v>
      </c>
      <c r="O39" t="s">
        <v>206</v>
      </c>
      <c r="P39" t="s">
        <v>205</v>
      </c>
      <c r="Q39" t="s">
        <v>204</v>
      </c>
      <c r="R39" t="s">
        <v>52</v>
      </c>
      <c r="U39" t="s">
        <v>176</v>
      </c>
      <c r="V39" t="s">
        <v>175</v>
      </c>
    </row>
    <row r="40" spans="1:22" x14ac:dyDescent="0.4">
      <c r="A40" t="s">
        <v>394</v>
      </c>
      <c r="B40" t="s">
        <v>121</v>
      </c>
      <c r="C40" t="s">
        <v>405</v>
      </c>
      <c r="D40" t="s">
        <v>392</v>
      </c>
      <c r="E40" t="s">
        <v>391</v>
      </c>
      <c r="F40" t="s">
        <v>390</v>
      </c>
      <c r="G40" t="s">
        <v>389</v>
      </c>
      <c r="H40" t="s">
        <v>388</v>
      </c>
      <c r="I40" t="s">
        <v>404</v>
      </c>
      <c r="J40" t="s">
        <v>59</v>
      </c>
      <c r="M40" t="s">
        <v>56</v>
      </c>
      <c r="N40" t="s">
        <v>216</v>
      </c>
      <c r="O40" t="s">
        <v>215</v>
      </c>
      <c r="P40" t="s">
        <v>214</v>
      </c>
      <c r="R40" t="s">
        <v>52</v>
      </c>
      <c r="U40" t="s">
        <v>176</v>
      </c>
      <c r="V40" t="s">
        <v>175</v>
      </c>
    </row>
    <row r="41" spans="1:22" x14ac:dyDescent="0.4">
      <c r="A41" t="s">
        <v>394</v>
      </c>
      <c r="B41" t="s">
        <v>108</v>
      </c>
      <c r="C41" t="s">
        <v>403</v>
      </c>
      <c r="D41" t="s">
        <v>392</v>
      </c>
      <c r="E41" t="s">
        <v>391</v>
      </c>
      <c r="F41" t="s">
        <v>402</v>
      </c>
      <c r="G41" t="s">
        <v>336</v>
      </c>
      <c r="H41" t="s">
        <v>401</v>
      </c>
      <c r="I41" t="s">
        <v>400</v>
      </c>
      <c r="J41" t="s">
        <v>59</v>
      </c>
      <c r="M41" t="s">
        <v>56</v>
      </c>
      <c r="N41" t="s">
        <v>199</v>
      </c>
      <c r="P41" t="s">
        <v>198</v>
      </c>
      <c r="Q41" t="s">
        <v>197</v>
      </c>
      <c r="R41" t="s">
        <v>52</v>
      </c>
      <c r="U41" t="s">
        <v>139</v>
      </c>
      <c r="V41" t="s">
        <v>138</v>
      </c>
    </row>
    <row r="42" spans="1:22" x14ac:dyDescent="0.4">
      <c r="A42" t="s">
        <v>394</v>
      </c>
      <c r="B42" t="s">
        <v>96</v>
      </c>
      <c r="C42" t="s">
        <v>399</v>
      </c>
      <c r="D42" t="s">
        <v>392</v>
      </c>
      <c r="E42" t="s">
        <v>397</v>
      </c>
      <c r="F42" t="s">
        <v>396</v>
      </c>
      <c r="G42" t="s">
        <v>307</v>
      </c>
      <c r="I42" t="s">
        <v>395</v>
      </c>
      <c r="J42" t="s">
        <v>59</v>
      </c>
      <c r="M42" t="s">
        <v>56</v>
      </c>
      <c r="N42" t="s">
        <v>87</v>
      </c>
      <c r="P42" t="s">
        <v>86</v>
      </c>
      <c r="Q42" t="s">
        <v>85</v>
      </c>
      <c r="R42" t="s">
        <v>52</v>
      </c>
      <c r="U42" t="s">
        <v>70</v>
      </c>
      <c r="V42" t="s">
        <v>69</v>
      </c>
    </row>
    <row r="43" spans="1:22" x14ac:dyDescent="0.4">
      <c r="A43" t="s">
        <v>394</v>
      </c>
      <c r="B43" t="s">
        <v>134</v>
      </c>
      <c r="C43" t="s">
        <v>398</v>
      </c>
      <c r="D43" t="s">
        <v>392</v>
      </c>
      <c r="E43" t="s">
        <v>397</v>
      </c>
      <c r="F43" t="s">
        <v>396</v>
      </c>
      <c r="G43" t="s">
        <v>307</v>
      </c>
      <c r="I43" t="s">
        <v>395</v>
      </c>
      <c r="J43" t="s">
        <v>59</v>
      </c>
      <c r="M43" t="s">
        <v>56</v>
      </c>
      <c r="N43" t="s">
        <v>192</v>
      </c>
      <c r="P43" t="s">
        <v>191</v>
      </c>
      <c r="Q43" t="s">
        <v>190</v>
      </c>
      <c r="R43" t="s">
        <v>52</v>
      </c>
      <c r="U43" t="s">
        <v>70</v>
      </c>
      <c r="V43" t="s">
        <v>69</v>
      </c>
    </row>
    <row r="44" spans="1:22" x14ac:dyDescent="0.4">
      <c r="A44" t="s">
        <v>394</v>
      </c>
      <c r="B44" t="s">
        <v>117</v>
      </c>
      <c r="C44" t="s">
        <v>393</v>
      </c>
      <c r="D44" t="s">
        <v>392</v>
      </c>
      <c r="E44" t="s">
        <v>391</v>
      </c>
      <c r="F44" t="s">
        <v>390</v>
      </c>
      <c r="G44" t="s">
        <v>389</v>
      </c>
      <c r="H44" t="s">
        <v>388</v>
      </c>
      <c r="I44" t="s">
        <v>387</v>
      </c>
      <c r="J44" t="s">
        <v>59</v>
      </c>
      <c r="M44" t="s">
        <v>56</v>
      </c>
      <c r="N44" t="s">
        <v>179</v>
      </c>
      <c r="P44" t="s">
        <v>178</v>
      </c>
      <c r="Q44" t="s">
        <v>177</v>
      </c>
      <c r="R44" t="s">
        <v>52</v>
      </c>
      <c r="U44" t="s">
        <v>176</v>
      </c>
      <c r="V44" t="s">
        <v>175</v>
      </c>
    </row>
    <row r="45" spans="1:22" x14ac:dyDescent="0.4">
      <c r="A45" t="s">
        <v>386</v>
      </c>
      <c r="B45" t="s">
        <v>131</v>
      </c>
      <c r="C45" t="s">
        <v>385</v>
      </c>
      <c r="J45" t="s">
        <v>59</v>
      </c>
      <c r="M45" t="s">
        <v>56</v>
      </c>
      <c r="N45" t="s">
        <v>225</v>
      </c>
      <c r="O45" t="s">
        <v>224</v>
      </c>
      <c r="P45" t="s">
        <v>223</v>
      </c>
      <c r="Q45" t="s">
        <v>222</v>
      </c>
      <c r="R45" t="s">
        <v>52</v>
      </c>
      <c r="U45" t="s">
        <v>139</v>
      </c>
      <c r="V45" t="s">
        <v>138</v>
      </c>
    </row>
    <row r="46" spans="1:22" x14ac:dyDescent="0.4">
      <c r="A46" t="s">
        <v>384</v>
      </c>
      <c r="B46" t="s">
        <v>67</v>
      </c>
      <c r="C46" t="s">
        <v>383</v>
      </c>
      <c r="E46" t="s">
        <v>382</v>
      </c>
      <c r="F46" t="s">
        <v>381</v>
      </c>
      <c r="J46" t="s">
        <v>59</v>
      </c>
      <c r="M46" t="s">
        <v>56</v>
      </c>
      <c r="N46" t="s">
        <v>55</v>
      </c>
      <c r="P46" t="s">
        <v>54</v>
      </c>
      <c r="Q46" t="s">
        <v>53</v>
      </c>
      <c r="R46" t="s">
        <v>52</v>
      </c>
      <c r="U46" t="s">
        <v>51</v>
      </c>
      <c r="V46" t="s">
        <v>50</v>
      </c>
    </row>
    <row r="47" spans="1:22" x14ac:dyDescent="0.4">
      <c r="A47" t="s">
        <v>84</v>
      </c>
      <c r="B47" t="s">
        <v>67</v>
      </c>
      <c r="C47" t="s">
        <v>380</v>
      </c>
      <c r="D47" t="s">
        <v>81</v>
      </c>
      <c r="E47" t="s">
        <v>351</v>
      </c>
      <c r="F47" t="s">
        <v>379</v>
      </c>
      <c r="G47" t="s">
        <v>365</v>
      </c>
      <c r="H47" t="s">
        <v>256</v>
      </c>
      <c r="I47" t="s">
        <v>364</v>
      </c>
      <c r="J47" t="s">
        <v>59</v>
      </c>
      <c r="M47" t="s">
        <v>56</v>
      </c>
      <c r="N47" t="s">
        <v>55</v>
      </c>
      <c r="P47" t="s">
        <v>54</v>
      </c>
      <c r="Q47" t="s">
        <v>53</v>
      </c>
      <c r="R47" t="s">
        <v>52</v>
      </c>
      <c r="U47" t="s">
        <v>51</v>
      </c>
      <c r="V47" t="s">
        <v>50</v>
      </c>
    </row>
    <row r="48" spans="1:22" x14ac:dyDescent="0.4">
      <c r="A48" t="s">
        <v>84</v>
      </c>
      <c r="B48" t="s">
        <v>96</v>
      </c>
      <c r="C48" t="s">
        <v>378</v>
      </c>
      <c r="D48" t="s">
        <v>367</v>
      </c>
      <c r="E48" t="s">
        <v>366</v>
      </c>
      <c r="F48" t="s">
        <v>362</v>
      </c>
      <c r="G48" t="s">
        <v>365</v>
      </c>
      <c r="H48" t="s">
        <v>256</v>
      </c>
      <c r="I48" t="s">
        <v>364</v>
      </c>
      <c r="J48" t="s">
        <v>59</v>
      </c>
      <c r="M48" t="s">
        <v>56</v>
      </c>
      <c r="N48" t="s">
        <v>87</v>
      </c>
      <c r="P48" t="s">
        <v>86</v>
      </c>
      <c r="Q48" t="s">
        <v>85</v>
      </c>
      <c r="R48" t="s">
        <v>52</v>
      </c>
      <c r="S48" t="s">
        <v>362</v>
      </c>
      <c r="T48" t="s">
        <v>361</v>
      </c>
      <c r="U48" t="s">
        <v>70</v>
      </c>
      <c r="V48" t="s">
        <v>69</v>
      </c>
    </row>
    <row r="49" spans="1:22" x14ac:dyDescent="0.4">
      <c r="A49" t="s">
        <v>84</v>
      </c>
      <c r="B49" t="s">
        <v>121</v>
      </c>
      <c r="C49" t="s">
        <v>377</v>
      </c>
      <c r="D49" t="s">
        <v>81</v>
      </c>
      <c r="E49" t="s">
        <v>351</v>
      </c>
      <c r="F49" t="s">
        <v>359</v>
      </c>
      <c r="G49" t="s">
        <v>358</v>
      </c>
      <c r="H49" t="s">
        <v>357</v>
      </c>
      <c r="I49" t="s">
        <v>356</v>
      </c>
      <c r="J49" t="s">
        <v>59</v>
      </c>
      <c r="M49" t="s">
        <v>56</v>
      </c>
      <c r="N49" t="s">
        <v>216</v>
      </c>
      <c r="O49" t="s">
        <v>215</v>
      </c>
      <c r="P49" t="s">
        <v>214</v>
      </c>
      <c r="R49" t="s">
        <v>52</v>
      </c>
      <c r="S49" t="s">
        <v>355</v>
      </c>
      <c r="T49" t="s">
        <v>354</v>
      </c>
      <c r="U49" t="s">
        <v>176</v>
      </c>
      <c r="V49" t="s">
        <v>175</v>
      </c>
    </row>
    <row r="50" spans="1:22" x14ac:dyDescent="0.4">
      <c r="A50" t="s">
        <v>84</v>
      </c>
      <c r="B50" t="s">
        <v>272</v>
      </c>
      <c r="C50" t="s">
        <v>376</v>
      </c>
      <c r="D50" t="s">
        <v>81</v>
      </c>
      <c r="E50" t="s">
        <v>351</v>
      </c>
      <c r="F50" t="s">
        <v>359</v>
      </c>
      <c r="G50" t="s">
        <v>358</v>
      </c>
      <c r="H50" t="s">
        <v>357</v>
      </c>
      <c r="I50" t="s">
        <v>356</v>
      </c>
      <c r="J50" t="s">
        <v>59</v>
      </c>
      <c r="M50" t="s">
        <v>56</v>
      </c>
      <c r="N50" t="s">
        <v>264</v>
      </c>
      <c r="P50" t="s">
        <v>263</v>
      </c>
      <c r="Q50" t="s">
        <v>262</v>
      </c>
      <c r="R50" t="s">
        <v>52</v>
      </c>
      <c r="S50" t="s">
        <v>355</v>
      </c>
      <c r="T50" t="s">
        <v>354</v>
      </c>
      <c r="U50" t="s">
        <v>176</v>
      </c>
      <c r="V50" t="s">
        <v>175</v>
      </c>
    </row>
    <row r="51" spans="1:22" x14ac:dyDescent="0.4">
      <c r="A51" t="s">
        <v>84</v>
      </c>
      <c r="B51" t="s">
        <v>111</v>
      </c>
      <c r="C51" t="s">
        <v>375</v>
      </c>
      <c r="D51" t="s">
        <v>81</v>
      </c>
      <c r="E51" t="s">
        <v>374</v>
      </c>
      <c r="F51" t="s">
        <v>373</v>
      </c>
      <c r="G51" t="s">
        <v>372</v>
      </c>
      <c r="H51" t="s">
        <v>371</v>
      </c>
      <c r="I51" t="s">
        <v>370</v>
      </c>
      <c r="J51" t="s">
        <v>59</v>
      </c>
      <c r="M51" t="s">
        <v>56</v>
      </c>
      <c r="N51" t="s">
        <v>211</v>
      </c>
      <c r="P51" t="s">
        <v>210</v>
      </c>
      <c r="Q51" t="s">
        <v>209</v>
      </c>
      <c r="R51" t="s">
        <v>52</v>
      </c>
      <c r="U51" t="s">
        <v>139</v>
      </c>
      <c r="V51" t="s">
        <v>138</v>
      </c>
    </row>
    <row r="52" spans="1:22" x14ac:dyDescent="0.4">
      <c r="A52" t="s">
        <v>84</v>
      </c>
      <c r="B52" t="s">
        <v>119</v>
      </c>
      <c r="C52" t="s">
        <v>369</v>
      </c>
      <c r="D52" t="s">
        <v>81</v>
      </c>
      <c r="E52" t="s">
        <v>351</v>
      </c>
      <c r="F52" t="s">
        <v>359</v>
      </c>
      <c r="G52" t="s">
        <v>358</v>
      </c>
      <c r="H52" t="s">
        <v>357</v>
      </c>
      <c r="I52" t="s">
        <v>356</v>
      </c>
      <c r="J52" t="s">
        <v>59</v>
      </c>
      <c r="M52" t="s">
        <v>56</v>
      </c>
      <c r="N52" t="s">
        <v>207</v>
      </c>
      <c r="O52" t="s">
        <v>206</v>
      </c>
      <c r="P52" t="s">
        <v>205</v>
      </c>
      <c r="Q52" t="s">
        <v>204</v>
      </c>
      <c r="R52" t="s">
        <v>52</v>
      </c>
      <c r="S52" t="s">
        <v>355</v>
      </c>
      <c r="T52" t="s">
        <v>354</v>
      </c>
      <c r="U52" t="s">
        <v>176</v>
      </c>
      <c r="V52" t="s">
        <v>175</v>
      </c>
    </row>
    <row r="53" spans="1:22" x14ac:dyDescent="0.4">
      <c r="A53" t="s">
        <v>84</v>
      </c>
      <c r="B53" t="s">
        <v>134</v>
      </c>
      <c r="C53" t="s">
        <v>368</v>
      </c>
      <c r="D53" t="s">
        <v>367</v>
      </c>
      <c r="E53" t="s">
        <v>366</v>
      </c>
      <c r="F53" t="s">
        <v>362</v>
      </c>
      <c r="G53" t="s">
        <v>365</v>
      </c>
      <c r="H53" t="s">
        <v>256</v>
      </c>
      <c r="I53" t="s">
        <v>364</v>
      </c>
      <c r="J53" t="s">
        <v>59</v>
      </c>
      <c r="M53" t="s">
        <v>56</v>
      </c>
      <c r="N53" t="s">
        <v>363</v>
      </c>
      <c r="P53" t="s">
        <v>191</v>
      </c>
      <c r="Q53" t="s">
        <v>190</v>
      </c>
      <c r="R53" t="s">
        <v>52</v>
      </c>
      <c r="S53" t="s">
        <v>362</v>
      </c>
      <c r="T53" t="s">
        <v>361</v>
      </c>
      <c r="U53" t="s">
        <v>70</v>
      </c>
      <c r="V53" t="s">
        <v>69</v>
      </c>
    </row>
    <row r="54" spans="1:22" x14ac:dyDescent="0.4">
      <c r="A54" t="s">
        <v>84</v>
      </c>
      <c r="B54" t="s">
        <v>117</v>
      </c>
      <c r="C54" t="s">
        <v>360</v>
      </c>
      <c r="D54" t="s">
        <v>81</v>
      </c>
      <c r="E54" t="s">
        <v>351</v>
      </c>
      <c r="F54" t="s">
        <v>359</v>
      </c>
      <c r="G54" t="s">
        <v>358</v>
      </c>
      <c r="H54" t="s">
        <v>357</v>
      </c>
      <c r="I54" t="s">
        <v>356</v>
      </c>
      <c r="J54" t="s">
        <v>59</v>
      </c>
      <c r="M54" t="s">
        <v>56</v>
      </c>
      <c r="N54" t="s">
        <v>179</v>
      </c>
      <c r="P54" t="s">
        <v>178</v>
      </c>
      <c r="Q54" t="s">
        <v>177</v>
      </c>
      <c r="R54" t="s">
        <v>52</v>
      </c>
      <c r="S54" t="s">
        <v>355</v>
      </c>
      <c r="T54" t="s">
        <v>354</v>
      </c>
      <c r="U54" t="s">
        <v>176</v>
      </c>
      <c r="V54" t="s">
        <v>175</v>
      </c>
    </row>
    <row r="55" spans="1:22" x14ac:dyDescent="0.4">
      <c r="A55" t="s">
        <v>84</v>
      </c>
      <c r="B55" t="s">
        <v>131</v>
      </c>
      <c r="C55" t="s">
        <v>353</v>
      </c>
      <c r="D55" t="s">
        <v>81</v>
      </c>
      <c r="E55" t="s">
        <v>351</v>
      </c>
      <c r="F55" t="s">
        <v>35</v>
      </c>
      <c r="G55" t="s">
        <v>350</v>
      </c>
      <c r="H55" t="s">
        <v>349</v>
      </c>
      <c r="I55" t="s">
        <v>348</v>
      </c>
      <c r="J55" t="s">
        <v>59</v>
      </c>
      <c r="M55" t="s">
        <v>56</v>
      </c>
      <c r="N55" t="s">
        <v>225</v>
      </c>
      <c r="O55" t="s">
        <v>224</v>
      </c>
      <c r="P55" t="s">
        <v>223</v>
      </c>
      <c r="Q55" t="s">
        <v>222</v>
      </c>
      <c r="R55" t="s">
        <v>52</v>
      </c>
      <c r="S55" t="s">
        <v>347</v>
      </c>
      <c r="U55" t="s">
        <v>139</v>
      </c>
      <c r="V55" t="s">
        <v>138</v>
      </c>
    </row>
    <row r="56" spans="1:22" x14ac:dyDescent="0.4">
      <c r="A56" t="s">
        <v>84</v>
      </c>
      <c r="B56" t="s">
        <v>129</v>
      </c>
      <c r="C56" t="s">
        <v>352</v>
      </c>
      <c r="D56" t="s">
        <v>81</v>
      </c>
      <c r="E56" t="s">
        <v>351</v>
      </c>
      <c r="F56" t="s">
        <v>35</v>
      </c>
      <c r="G56" t="s">
        <v>350</v>
      </c>
      <c r="H56" t="s">
        <v>349</v>
      </c>
      <c r="I56" t="s">
        <v>348</v>
      </c>
      <c r="J56" t="s">
        <v>59</v>
      </c>
      <c r="M56" t="s">
        <v>56</v>
      </c>
      <c r="N56" t="s">
        <v>220</v>
      </c>
      <c r="P56" t="s">
        <v>219</v>
      </c>
      <c r="Q56" t="s">
        <v>218</v>
      </c>
      <c r="R56" t="s">
        <v>52</v>
      </c>
      <c r="S56" t="s">
        <v>347</v>
      </c>
      <c r="U56" t="s">
        <v>70</v>
      </c>
      <c r="V56" t="s">
        <v>69</v>
      </c>
    </row>
    <row r="57" spans="1:22" x14ac:dyDescent="0.4">
      <c r="A57" t="s">
        <v>341</v>
      </c>
      <c r="B57" t="s">
        <v>67</v>
      </c>
      <c r="C57" t="s">
        <v>346</v>
      </c>
      <c r="D57" t="s">
        <v>345</v>
      </c>
      <c r="E57" t="s">
        <v>338</v>
      </c>
      <c r="F57" t="s">
        <v>344</v>
      </c>
      <c r="G57" t="s">
        <v>343</v>
      </c>
      <c r="I57" t="s">
        <v>342</v>
      </c>
      <c r="J57" t="s">
        <v>59</v>
      </c>
      <c r="M57" t="s">
        <v>56</v>
      </c>
      <c r="N57" t="s">
        <v>55</v>
      </c>
      <c r="P57" t="s">
        <v>54</v>
      </c>
      <c r="Q57" t="s">
        <v>53</v>
      </c>
      <c r="R57" t="s">
        <v>52</v>
      </c>
      <c r="U57" t="s">
        <v>51</v>
      </c>
      <c r="V57" t="s">
        <v>50</v>
      </c>
    </row>
    <row r="58" spans="1:22" x14ac:dyDescent="0.4">
      <c r="A58" t="s">
        <v>341</v>
      </c>
      <c r="B58" t="s">
        <v>131</v>
      </c>
      <c r="C58" t="s">
        <v>340</v>
      </c>
      <c r="D58" t="s">
        <v>339</v>
      </c>
      <c r="E58" t="s">
        <v>338</v>
      </c>
      <c r="F58" t="s">
        <v>337</v>
      </c>
      <c r="G58" t="s">
        <v>336</v>
      </c>
      <c r="H58" t="s">
        <v>335</v>
      </c>
      <c r="I58" t="s">
        <v>334</v>
      </c>
      <c r="J58" t="s">
        <v>59</v>
      </c>
      <c r="M58" t="s">
        <v>56</v>
      </c>
      <c r="N58" t="s">
        <v>225</v>
      </c>
      <c r="O58" t="s">
        <v>224</v>
      </c>
      <c r="P58" t="s">
        <v>223</v>
      </c>
      <c r="Q58" t="s">
        <v>222</v>
      </c>
      <c r="R58" t="s">
        <v>52</v>
      </c>
      <c r="U58" t="s">
        <v>139</v>
      </c>
      <c r="V58" t="s">
        <v>138</v>
      </c>
    </row>
    <row r="59" spans="1:22" x14ac:dyDescent="0.4">
      <c r="A59" t="s">
        <v>295</v>
      </c>
      <c r="B59" t="s">
        <v>67</v>
      </c>
      <c r="C59" t="s">
        <v>333</v>
      </c>
      <c r="D59" t="s">
        <v>293</v>
      </c>
      <c r="E59" t="s">
        <v>288</v>
      </c>
      <c r="F59" t="s">
        <v>292</v>
      </c>
      <c r="G59" t="s">
        <v>332</v>
      </c>
      <c r="H59" t="s">
        <v>331</v>
      </c>
      <c r="I59" t="s">
        <v>330</v>
      </c>
      <c r="J59" t="s">
        <v>59</v>
      </c>
      <c r="K59" t="s">
        <v>288</v>
      </c>
      <c r="M59" t="s">
        <v>56</v>
      </c>
      <c r="N59" t="s">
        <v>55</v>
      </c>
      <c r="P59" t="s">
        <v>54</v>
      </c>
      <c r="Q59" t="s">
        <v>53</v>
      </c>
      <c r="R59" t="s">
        <v>52</v>
      </c>
      <c r="U59" t="s">
        <v>51</v>
      </c>
      <c r="V59" t="s">
        <v>50</v>
      </c>
    </row>
    <row r="60" spans="1:22" x14ac:dyDescent="0.4">
      <c r="A60" t="s">
        <v>295</v>
      </c>
      <c r="B60" t="s">
        <v>174</v>
      </c>
      <c r="C60" t="s">
        <v>329</v>
      </c>
      <c r="D60" t="s">
        <v>293</v>
      </c>
      <c r="E60" t="s">
        <v>288</v>
      </c>
      <c r="F60" t="s">
        <v>292</v>
      </c>
      <c r="G60" t="s">
        <v>302</v>
      </c>
      <c r="H60" t="s">
        <v>301</v>
      </c>
      <c r="I60" t="s">
        <v>300</v>
      </c>
      <c r="J60" t="s">
        <v>59</v>
      </c>
      <c r="K60" t="s">
        <v>288</v>
      </c>
      <c r="M60" t="s">
        <v>56</v>
      </c>
      <c r="N60" t="s">
        <v>166</v>
      </c>
      <c r="O60" t="s">
        <v>165</v>
      </c>
      <c r="P60" t="s">
        <v>164</v>
      </c>
      <c r="Q60" t="s">
        <v>163</v>
      </c>
      <c r="R60" t="s">
        <v>52</v>
      </c>
      <c r="U60" t="s">
        <v>176</v>
      </c>
      <c r="V60" t="s">
        <v>50</v>
      </c>
    </row>
    <row r="61" spans="1:22" x14ac:dyDescent="0.4">
      <c r="A61" t="s">
        <v>295</v>
      </c>
      <c r="B61" t="s">
        <v>96</v>
      </c>
      <c r="C61" t="s">
        <v>328</v>
      </c>
      <c r="D61" t="s">
        <v>293</v>
      </c>
      <c r="E61" t="s">
        <v>288</v>
      </c>
      <c r="F61" t="s">
        <v>292</v>
      </c>
      <c r="G61" t="s">
        <v>307</v>
      </c>
      <c r="I61" t="s">
        <v>327</v>
      </c>
      <c r="J61" t="s">
        <v>59</v>
      </c>
      <c r="K61" t="s">
        <v>288</v>
      </c>
      <c r="M61" t="s">
        <v>56</v>
      </c>
      <c r="N61" t="s">
        <v>87</v>
      </c>
      <c r="P61" t="s">
        <v>86</v>
      </c>
      <c r="Q61" t="s">
        <v>85</v>
      </c>
      <c r="R61" t="s">
        <v>52</v>
      </c>
      <c r="U61" t="s">
        <v>70</v>
      </c>
      <c r="V61" t="s">
        <v>69</v>
      </c>
    </row>
    <row r="62" spans="1:22" x14ac:dyDescent="0.4">
      <c r="A62" t="s">
        <v>295</v>
      </c>
      <c r="B62" t="s">
        <v>131</v>
      </c>
      <c r="C62" t="s">
        <v>326</v>
      </c>
      <c r="D62" t="s">
        <v>293</v>
      </c>
      <c r="E62" t="s">
        <v>288</v>
      </c>
      <c r="F62" t="s">
        <v>292</v>
      </c>
      <c r="G62" t="s">
        <v>302</v>
      </c>
      <c r="H62" t="s">
        <v>301</v>
      </c>
      <c r="I62" t="s">
        <v>300</v>
      </c>
      <c r="J62" t="s">
        <v>59</v>
      </c>
      <c r="K62" t="s">
        <v>288</v>
      </c>
      <c r="M62" t="s">
        <v>56</v>
      </c>
      <c r="N62" t="s">
        <v>225</v>
      </c>
      <c r="O62" t="s">
        <v>224</v>
      </c>
      <c r="P62" t="s">
        <v>223</v>
      </c>
      <c r="Q62" t="s">
        <v>222</v>
      </c>
      <c r="R62" t="s">
        <v>52</v>
      </c>
      <c r="U62" t="s">
        <v>139</v>
      </c>
      <c r="V62" t="s">
        <v>138</v>
      </c>
    </row>
    <row r="63" spans="1:22" x14ac:dyDescent="0.4">
      <c r="A63" t="s">
        <v>295</v>
      </c>
      <c r="B63" t="s">
        <v>124</v>
      </c>
      <c r="C63" t="s">
        <v>325</v>
      </c>
      <c r="D63" t="s">
        <v>293</v>
      </c>
      <c r="E63" t="s">
        <v>288</v>
      </c>
      <c r="F63" t="s">
        <v>292</v>
      </c>
      <c r="G63" t="s">
        <v>324</v>
      </c>
      <c r="I63" t="s">
        <v>323</v>
      </c>
      <c r="J63" t="s">
        <v>59</v>
      </c>
      <c r="K63" t="s">
        <v>288</v>
      </c>
      <c r="M63" t="s">
        <v>56</v>
      </c>
      <c r="N63" t="s">
        <v>322</v>
      </c>
      <c r="P63" t="s">
        <v>321</v>
      </c>
      <c r="Q63" t="s">
        <v>320</v>
      </c>
      <c r="R63" t="s">
        <v>52</v>
      </c>
      <c r="U63" t="s">
        <v>285</v>
      </c>
      <c r="V63" t="s">
        <v>285</v>
      </c>
    </row>
    <row r="64" spans="1:22" x14ac:dyDescent="0.4">
      <c r="A64" t="s">
        <v>295</v>
      </c>
      <c r="B64" t="s">
        <v>129</v>
      </c>
      <c r="C64" t="s">
        <v>319</v>
      </c>
      <c r="D64" t="s">
        <v>293</v>
      </c>
      <c r="E64" t="s">
        <v>288</v>
      </c>
      <c r="F64" t="s">
        <v>292</v>
      </c>
      <c r="G64" t="s">
        <v>302</v>
      </c>
      <c r="H64" t="s">
        <v>301</v>
      </c>
      <c r="I64" t="s">
        <v>300</v>
      </c>
      <c r="J64" t="s">
        <v>59</v>
      </c>
      <c r="K64" t="s">
        <v>288</v>
      </c>
      <c r="M64" t="s">
        <v>56</v>
      </c>
      <c r="N64" t="s">
        <v>220</v>
      </c>
      <c r="P64" t="s">
        <v>219</v>
      </c>
      <c r="Q64" t="s">
        <v>218</v>
      </c>
      <c r="R64" t="s">
        <v>52</v>
      </c>
      <c r="U64" t="s">
        <v>70</v>
      </c>
      <c r="V64" t="s">
        <v>69</v>
      </c>
    </row>
    <row r="65" spans="1:22" x14ac:dyDescent="0.4">
      <c r="A65" t="s">
        <v>295</v>
      </c>
      <c r="B65" t="s">
        <v>121</v>
      </c>
      <c r="C65" t="s">
        <v>318</v>
      </c>
      <c r="D65" t="s">
        <v>293</v>
      </c>
      <c r="E65" t="s">
        <v>288</v>
      </c>
      <c r="F65" t="s">
        <v>292</v>
      </c>
      <c r="G65" t="s">
        <v>298</v>
      </c>
      <c r="H65" t="s">
        <v>297</v>
      </c>
      <c r="I65" t="s">
        <v>296</v>
      </c>
      <c r="J65" t="s">
        <v>59</v>
      </c>
      <c r="K65" t="s">
        <v>288</v>
      </c>
      <c r="M65" t="s">
        <v>56</v>
      </c>
      <c r="N65" t="s">
        <v>216</v>
      </c>
      <c r="O65" t="s">
        <v>215</v>
      </c>
      <c r="P65" t="s">
        <v>214</v>
      </c>
      <c r="R65" t="s">
        <v>52</v>
      </c>
      <c r="U65" t="s">
        <v>176</v>
      </c>
      <c r="V65" t="s">
        <v>175</v>
      </c>
    </row>
    <row r="66" spans="1:22" x14ac:dyDescent="0.4">
      <c r="A66" t="s">
        <v>295</v>
      </c>
      <c r="B66" t="s">
        <v>114</v>
      </c>
      <c r="C66" t="s">
        <v>317</v>
      </c>
      <c r="D66" t="s">
        <v>293</v>
      </c>
      <c r="E66" t="s">
        <v>288</v>
      </c>
      <c r="F66" t="s">
        <v>292</v>
      </c>
      <c r="G66" t="s">
        <v>302</v>
      </c>
      <c r="H66" t="s">
        <v>316</v>
      </c>
      <c r="I66" t="s">
        <v>315</v>
      </c>
      <c r="J66" t="s">
        <v>59</v>
      </c>
      <c r="K66" t="s">
        <v>288</v>
      </c>
      <c r="M66" t="s">
        <v>56</v>
      </c>
      <c r="N66" t="s">
        <v>157</v>
      </c>
      <c r="P66" t="s">
        <v>156</v>
      </c>
      <c r="Q66" t="s">
        <v>155</v>
      </c>
      <c r="R66" t="s">
        <v>52</v>
      </c>
      <c r="U66" t="s">
        <v>139</v>
      </c>
      <c r="V66" t="s">
        <v>138</v>
      </c>
    </row>
    <row r="67" spans="1:22" x14ac:dyDescent="0.4">
      <c r="A67" t="s">
        <v>295</v>
      </c>
      <c r="B67" t="s">
        <v>111</v>
      </c>
      <c r="C67" t="s">
        <v>314</v>
      </c>
      <c r="D67" t="s">
        <v>293</v>
      </c>
      <c r="E67" t="s">
        <v>288</v>
      </c>
      <c r="F67" t="s">
        <v>292</v>
      </c>
      <c r="G67" t="s">
        <v>313</v>
      </c>
      <c r="H67" t="s">
        <v>312</v>
      </c>
      <c r="I67" t="s">
        <v>311</v>
      </c>
      <c r="J67" t="s">
        <v>59</v>
      </c>
      <c r="K67" t="s">
        <v>288</v>
      </c>
      <c r="M67" t="s">
        <v>56</v>
      </c>
      <c r="N67" t="s">
        <v>211</v>
      </c>
      <c r="P67" t="s">
        <v>210</v>
      </c>
      <c r="Q67" t="s">
        <v>209</v>
      </c>
      <c r="R67" t="s">
        <v>52</v>
      </c>
      <c r="U67" t="s">
        <v>139</v>
      </c>
      <c r="V67" t="s">
        <v>138</v>
      </c>
    </row>
    <row r="68" spans="1:22" x14ac:dyDescent="0.4">
      <c r="A68" t="s">
        <v>295</v>
      </c>
      <c r="B68" t="s">
        <v>119</v>
      </c>
      <c r="C68" t="s">
        <v>310</v>
      </c>
      <c r="D68" t="s">
        <v>293</v>
      </c>
      <c r="E68" t="s">
        <v>288</v>
      </c>
      <c r="F68" t="s">
        <v>292</v>
      </c>
      <c r="G68" t="s">
        <v>298</v>
      </c>
      <c r="H68" t="s">
        <v>297</v>
      </c>
      <c r="I68" t="s">
        <v>296</v>
      </c>
      <c r="J68" t="s">
        <v>59</v>
      </c>
      <c r="K68" t="s">
        <v>288</v>
      </c>
      <c r="M68" t="s">
        <v>56</v>
      </c>
      <c r="N68" t="s">
        <v>207</v>
      </c>
      <c r="O68" t="s">
        <v>206</v>
      </c>
      <c r="P68" t="s">
        <v>205</v>
      </c>
      <c r="Q68" t="s">
        <v>204</v>
      </c>
      <c r="R68" t="s">
        <v>52</v>
      </c>
      <c r="U68" t="s">
        <v>176</v>
      </c>
      <c r="V68" t="s">
        <v>175</v>
      </c>
    </row>
    <row r="69" spans="1:22" x14ac:dyDescent="0.4">
      <c r="A69" t="s">
        <v>295</v>
      </c>
      <c r="B69" t="s">
        <v>108</v>
      </c>
      <c r="C69" t="s">
        <v>309</v>
      </c>
      <c r="D69" t="s">
        <v>293</v>
      </c>
      <c r="E69" t="s">
        <v>288</v>
      </c>
      <c r="F69" t="s">
        <v>292</v>
      </c>
      <c r="G69" t="s">
        <v>291</v>
      </c>
      <c r="H69" t="s">
        <v>290</v>
      </c>
      <c r="I69" t="s">
        <v>289</v>
      </c>
      <c r="J69" t="s">
        <v>59</v>
      </c>
      <c r="K69" t="s">
        <v>288</v>
      </c>
      <c r="M69" t="s">
        <v>56</v>
      </c>
      <c r="N69" t="s">
        <v>199</v>
      </c>
      <c r="P69" t="s">
        <v>198</v>
      </c>
      <c r="Q69" t="s">
        <v>197</v>
      </c>
      <c r="R69" t="s">
        <v>52</v>
      </c>
      <c r="U69" t="s">
        <v>139</v>
      </c>
      <c r="V69" t="s">
        <v>138</v>
      </c>
    </row>
    <row r="70" spans="1:22" x14ac:dyDescent="0.4">
      <c r="A70" t="s">
        <v>295</v>
      </c>
      <c r="B70" t="s">
        <v>134</v>
      </c>
      <c r="C70" t="s">
        <v>308</v>
      </c>
      <c r="D70" t="s">
        <v>293</v>
      </c>
      <c r="E70" t="s">
        <v>288</v>
      </c>
      <c r="F70" t="s">
        <v>292</v>
      </c>
      <c r="G70" t="s">
        <v>307</v>
      </c>
      <c r="I70" t="s">
        <v>306</v>
      </c>
      <c r="J70" t="s">
        <v>59</v>
      </c>
      <c r="K70" t="s">
        <v>288</v>
      </c>
      <c r="M70" t="s">
        <v>56</v>
      </c>
      <c r="N70" t="s">
        <v>305</v>
      </c>
      <c r="O70" t="s">
        <v>304</v>
      </c>
      <c r="P70" t="s">
        <v>191</v>
      </c>
      <c r="Q70" t="s">
        <v>190</v>
      </c>
      <c r="R70" t="s">
        <v>52</v>
      </c>
      <c r="U70" t="s">
        <v>70</v>
      </c>
      <c r="V70" t="s">
        <v>69</v>
      </c>
    </row>
    <row r="71" spans="1:22" x14ac:dyDescent="0.4">
      <c r="A71" t="s">
        <v>295</v>
      </c>
      <c r="B71" t="s">
        <v>127</v>
      </c>
      <c r="C71" t="s">
        <v>303</v>
      </c>
      <c r="D71" t="s">
        <v>293</v>
      </c>
      <c r="E71" t="s">
        <v>288</v>
      </c>
      <c r="F71" t="s">
        <v>292</v>
      </c>
      <c r="G71" t="s">
        <v>302</v>
      </c>
      <c r="H71" t="s">
        <v>301</v>
      </c>
      <c r="I71" t="s">
        <v>300</v>
      </c>
      <c r="J71" t="s">
        <v>59</v>
      </c>
      <c r="K71" t="s">
        <v>288</v>
      </c>
      <c r="M71" t="s">
        <v>56</v>
      </c>
      <c r="N71" t="s">
        <v>166</v>
      </c>
      <c r="O71" t="s">
        <v>165</v>
      </c>
      <c r="P71" t="s">
        <v>188</v>
      </c>
      <c r="Q71" t="s">
        <v>187</v>
      </c>
      <c r="R71" t="s">
        <v>52</v>
      </c>
      <c r="U71" t="s">
        <v>139</v>
      </c>
      <c r="V71" t="s">
        <v>138</v>
      </c>
    </row>
    <row r="72" spans="1:22" x14ac:dyDescent="0.4">
      <c r="A72" t="s">
        <v>295</v>
      </c>
      <c r="B72" t="s">
        <v>117</v>
      </c>
      <c r="C72" t="s">
        <v>299</v>
      </c>
      <c r="D72" t="s">
        <v>293</v>
      </c>
      <c r="E72" t="s">
        <v>288</v>
      </c>
      <c r="F72" t="s">
        <v>292</v>
      </c>
      <c r="G72" t="s">
        <v>298</v>
      </c>
      <c r="H72" t="s">
        <v>297</v>
      </c>
      <c r="I72" t="s">
        <v>296</v>
      </c>
      <c r="J72" t="s">
        <v>59</v>
      </c>
      <c r="K72" t="s">
        <v>288</v>
      </c>
      <c r="M72" t="s">
        <v>56</v>
      </c>
      <c r="N72" t="s">
        <v>179</v>
      </c>
      <c r="P72" t="s">
        <v>178</v>
      </c>
      <c r="Q72" t="s">
        <v>177</v>
      </c>
      <c r="R72" t="s">
        <v>52</v>
      </c>
      <c r="U72" t="s">
        <v>176</v>
      </c>
      <c r="V72" t="s">
        <v>175</v>
      </c>
    </row>
    <row r="73" spans="1:22" x14ac:dyDescent="0.4">
      <c r="A73" t="s">
        <v>295</v>
      </c>
      <c r="B73" t="s">
        <v>105</v>
      </c>
      <c r="C73" t="s">
        <v>294</v>
      </c>
      <c r="D73" t="s">
        <v>293</v>
      </c>
      <c r="E73" t="s">
        <v>288</v>
      </c>
      <c r="F73" t="s">
        <v>292</v>
      </c>
      <c r="G73" t="s">
        <v>291</v>
      </c>
      <c r="H73" t="s">
        <v>290</v>
      </c>
      <c r="I73" t="s">
        <v>289</v>
      </c>
      <c r="J73" t="s">
        <v>59</v>
      </c>
      <c r="K73" t="s">
        <v>288</v>
      </c>
      <c r="M73" t="s">
        <v>56</v>
      </c>
      <c r="N73" t="s">
        <v>199</v>
      </c>
      <c r="P73" t="s">
        <v>287</v>
      </c>
      <c r="Q73" t="s">
        <v>286</v>
      </c>
      <c r="R73" t="s">
        <v>52</v>
      </c>
      <c r="U73" t="s">
        <v>285</v>
      </c>
      <c r="V73" t="s">
        <v>285</v>
      </c>
    </row>
    <row r="74" spans="1:22" x14ac:dyDescent="0.4">
      <c r="A74" t="s">
        <v>273</v>
      </c>
      <c r="B74" t="s">
        <v>67</v>
      </c>
      <c r="C74" t="s">
        <v>284</v>
      </c>
      <c r="D74" t="s">
        <v>270</v>
      </c>
      <c r="E74" t="s">
        <v>269</v>
      </c>
      <c r="F74" t="s">
        <v>268</v>
      </c>
      <c r="G74" t="s">
        <v>283</v>
      </c>
      <c r="H74" t="s">
        <v>282</v>
      </c>
      <c r="I74" t="s">
        <v>281</v>
      </c>
      <c r="J74" t="s">
        <v>59</v>
      </c>
      <c r="M74" t="s">
        <v>56</v>
      </c>
      <c r="N74" t="s">
        <v>55</v>
      </c>
      <c r="P74" t="s">
        <v>54</v>
      </c>
      <c r="Q74" t="s">
        <v>53</v>
      </c>
      <c r="R74" t="s">
        <v>52</v>
      </c>
      <c r="U74" t="s">
        <v>51</v>
      </c>
      <c r="V74" t="s">
        <v>50</v>
      </c>
    </row>
    <row r="75" spans="1:22" x14ac:dyDescent="0.4">
      <c r="A75" t="s">
        <v>273</v>
      </c>
      <c r="B75" t="s">
        <v>121</v>
      </c>
      <c r="C75" t="s">
        <v>280</v>
      </c>
      <c r="D75" t="s">
        <v>270</v>
      </c>
      <c r="E75" t="s">
        <v>269</v>
      </c>
      <c r="F75" t="s">
        <v>268</v>
      </c>
      <c r="G75" t="s">
        <v>267</v>
      </c>
      <c r="H75" t="s">
        <v>266</v>
      </c>
      <c r="I75" t="s">
        <v>265</v>
      </c>
      <c r="J75" t="s">
        <v>59</v>
      </c>
      <c r="M75" t="s">
        <v>56</v>
      </c>
      <c r="N75" t="s">
        <v>216</v>
      </c>
      <c r="O75" t="s">
        <v>215</v>
      </c>
      <c r="P75" t="s">
        <v>214</v>
      </c>
      <c r="R75" t="s">
        <v>52</v>
      </c>
      <c r="U75" t="s">
        <v>176</v>
      </c>
      <c r="V75" t="s">
        <v>175</v>
      </c>
    </row>
    <row r="76" spans="1:22" x14ac:dyDescent="0.4">
      <c r="A76" t="s">
        <v>273</v>
      </c>
      <c r="B76" t="s">
        <v>119</v>
      </c>
      <c r="C76" t="s">
        <v>279</v>
      </c>
      <c r="D76" t="s">
        <v>270</v>
      </c>
      <c r="E76" t="s">
        <v>269</v>
      </c>
      <c r="F76" t="s">
        <v>268</v>
      </c>
      <c r="G76" t="s">
        <v>267</v>
      </c>
      <c r="H76" t="s">
        <v>266</v>
      </c>
      <c r="I76" t="s">
        <v>265</v>
      </c>
      <c r="J76" t="s">
        <v>59</v>
      </c>
      <c r="M76" t="s">
        <v>56</v>
      </c>
      <c r="N76" t="s">
        <v>207</v>
      </c>
      <c r="O76" t="s">
        <v>206</v>
      </c>
      <c r="P76" t="s">
        <v>205</v>
      </c>
      <c r="Q76" t="s">
        <v>204</v>
      </c>
      <c r="R76" t="s">
        <v>52</v>
      </c>
      <c r="U76" t="s">
        <v>176</v>
      </c>
      <c r="V76" t="s">
        <v>175</v>
      </c>
    </row>
    <row r="77" spans="1:22" x14ac:dyDescent="0.4">
      <c r="A77" t="s">
        <v>273</v>
      </c>
      <c r="B77" t="s">
        <v>117</v>
      </c>
      <c r="C77" t="s">
        <v>278</v>
      </c>
      <c r="D77" t="s">
        <v>270</v>
      </c>
      <c r="E77" t="s">
        <v>269</v>
      </c>
      <c r="F77" t="s">
        <v>268</v>
      </c>
      <c r="G77" t="s">
        <v>267</v>
      </c>
      <c r="H77" t="s">
        <v>266</v>
      </c>
      <c r="I77" t="s">
        <v>265</v>
      </c>
      <c r="J77" t="s">
        <v>59</v>
      </c>
      <c r="M77" t="s">
        <v>56</v>
      </c>
      <c r="N77" t="s">
        <v>179</v>
      </c>
      <c r="P77" t="s">
        <v>178</v>
      </c>
      <c r="Q77" t="s">
        <v>177</v>
      </c>
      <c r="R77" t="s">
        <v>52</v>
      </c>
      <c r="U77" t="s">
        <v>176</v>
      </c>
      <c r="V77" t="s">
        <v>175</v>
      </c>
    </row>
    <row r="78" spans="1:22" x14ac:dyDescent="0.4">
      <c r="A78" t="s">
        <v>273</v>
      </c>
      <c r="B78" t="s">
        <v>96</v>
      </c>
      <c r="C78" t="s">
        <v>277</v>
      </c>
      <c r="D78" t="s">
        <v>270</v>
      </c>
      <c r="E78" t="s">
        <v>269</v>
      </c>
      <c r="F78" t="s">
        <v>268</v>
      </c>
      <c r="G78" t="s">
        <v>276</v>
      </c>
      <c r="H78" t="s">
        <v>275</v>
      </c>
      <c r="I78" t="s">
        <v>274</v>
      </c>
      <c r="J78" t="s">
        <v>59</v>
      </c>
      <c r="M78" t="s">
        <v>56</v>
      </c>
      <c r="N78" t="s">
        <v>87</v>
      </c>
      <c r="P78" t="s">
        <v>86</v>
      </c>
      <c r="Q78" t="s">
        <v>85</v>
      </c>
      <c r="R78" t="s">
        <v>52</v>
      </c>
      <c r="U78" t="s">
        <v>70</v>
      </c>
      <c r="V78" t="s">
        <v>69</v>
      </c>
    </row>
    <row r="79" spans="1:22" x14ac:dyDescent="0.4">
      <c r="A79" t="s">
        <v>273</v>
      </c>
      <c r="B79" t="s">
        <v>272</v>
      </c>
      <c r="C79" t="s">
        <v>271</v>
      </c>
      <c r="D79" t="s">
        <v>270</v>
      </c>
      <c r="E79" t="s">
        <v>269</v>
      </c>
      <c r="F79" t="s">
        <v>268</v>
      </c>
      <c r="G79" t="s">
        <v>267</v>
      </c>
      <c r="H79" t="s">
        <v>266</v>
      </c>
      <c r="I79" t="s">
        <v>265</v>
      </c>
      <c r="J79" t="s">
        <v>59</v>
      </c>
      <c r="M79" t="s">
        <v>56</v>
      </c>
      <c r="N79" t="s">
        <v>264</v>
      </c>
      <c r="P79" t="s">
        <v>263</v>
      </c>
      <c r="Q79" t="s">
        <v>262</v>
      </c>
      <c r="R79" t="s">
        <v>52</v>
      </c>
      <c r="U79" t="s">
        <v>176</v>
      </c>
      <c r="V79" t="s">
        <v>175</v>
      </c>
    </row>
    <row r="80" spans="1:22" x14ac:dyDescent="0.4">
      <c r="A80" t="s">
        <v>261</v>
      </c>
      <c r="B80" t="s">
        <v>96</v>
      </c>
      <c r="C80" t="s">
        <v>260</v>
      </c>
      <c r="D80" t="s">
        <v>259</v>
      </c>
      <c r="E80" t="s">
        <v>254</v>
      </c>
      <c r="F80" t="s">
        <v>258</v>
      </c>
      <c r="G80" t="s">
        <v>257</v>
      </c>
      <c r="H80" t="s">
        <v>256</v>
      </c>
      <c r="I80" t="s">
        <v>255</v>
      </c>
      <c r="J80" t="s">
        <v>59</v>
      </c>
      <c r="K80" t="s">
        <v>254</v>
      </c>
      <c r="L80" t="s">
        <v>253</v>
      </c>
      <c r="M80" t="s">
        <v>56</v>
      </c>
      <c r="N80" t="s">
        <v>87</v>
      </c>
      <c r="P80" t="s">
        <v>86</v>
      </c>
      <c r="Q80" t="s">
        <v>85</v>
      </c>
      <c r="R80" t="s">
        <v>52</v>
      </c>
      <c r="S80" t="s">
        <v>252</v>
      </c>
      <c r="U80" t="s">
        <v>70</v>
      </c>
      <c r="V80" t="s">
        <v>69</v>
      </c>
    </row>
    <row r="81" spans="1:22" x14ac:dyDescent="0.4">
      <c r="A81" t="s">
        <v>238</v>
      </c>
      <c r="B81" t="s">
        <v>67</v>
      </c>
      <c r="C81" t="s">
        <v>251</v>
      </c>
      <c r="D81" t="s">
        <v>236</v>
      </c>
      <c r="E81" t="s">
        <v>150</v>
      </c>
      <c r="F81" t="s">
        <v>234</v>
      </c>
      <c r="G81" t="s">
        <v>233</v>
      </c>
      <c r="H81" t="s">
        <v>232</v>
      </c>
      <c r="I81" t="s">
        <v>231</v>
      </c>
      <c r="J81" t="s">
        <v>59</v>
      </c>
      <c r="K81" t="s">
        <v>230</v>
      </c>
      <c r="L81" t="s">
        <v>229</v>
      </c>
      <c r="M81" t="s">
        <v>56</v>
      </c>
      <c r="N81" t="s">
        <v>55</v>
      </c>
      <c r="P81" t="s">
        <v>54</v>
      </c>
      <c r="Q81" t="s">
        <v>53</v>
      </c>
      <c r="R81" t="s">
        <v>52</v>
      </c>
      <c r="S81" t="s">
        <v>140</v>
      </c>
      <c r="U81" t="s">
        <v>51</v>
      </c>
      <c r="V81" t="s">
        <v>50</v>
      </c>
    </row>
    <row r="82" spans="1:22" x14ac:dyDescent="0.4">
      <c r="A82" t="s">
        <v>238</v>
      </c>
      <c r="B82" t="s">
        <v>96</v>
      </c>
      <c r="C82" t="s">
        <v>250</v>
      </c>
      <c r="D82" t="s">
        <v>236</v>
      </c>
      <c r="E82" t="s">
        <v>150</v>
      </c>
      <c r="F82" t="s">
        <v>227</v>
      </c>
      <c r="G82" t="s">
        <v>91</v>
      </c>
      <c r="H82" t="s">
        <v>90</v>
      </c>
      <c r="I82" t="s">
        <v>89</v>
      </c>
      <c r="J82" t="s">
        <v>59</v>
      </c>
      <c r="K82" t="s">
        <v>194</v>
      </c>
      <c r="L82" t="s">
        <v>193</v>
      </c>
      <c r="M82" t="s">
        <v>56</v>
      </c>
      <c r="N82" t="s">
        <v>87</v>
      </c>
      <c r="P82" t="s">
        <v>86</v>
      </c>
      <c r="Q82" t="s">
        <v>85</v>
      </c>
      <c r="R82" t="s">
        <v>52</v>
      </c>
      <c r="S82" t="s">
        <v>140</v>
      </c>
      <c r="U82" t="s">
        <v>70</v>
      </c>
      <c r="V82" t="s">
        <v>69</v>
      </c>
    </row>
    <row r="83" spans="1:22" x14ac:dyDescent="0.4">
      <c r="A83" t="s">
        <v>238</v>
      </c>
      <c r="B83" t="s">
        <v>131</v>
      </c>
      <c r="C83" t="s">
        <v>249</v>
      </c>
      <c r="D83" t="s">
        <v>236</v>
      </c>
      <c r="E83" t="s">
        <v>150</v>
      </c>
      <c r="F83" t="s">
        <v>172</v>
      </c>
      <c r="G83" t="s">
        <v>171</v>
      </c>
      <c r="H83" t="s">
        <v>170</v>
      </c>
      <c r="I83" t="s">
        <v>169</v>
      </c>
      <c r="J83" t="s">
        <v>59</v>
      </c>
      <c r="K83" t="s">
        <v>168</v>
      </c>
      <c r="L83" t="s">
        <v>167</v>
      </c>
      <c r="M83" t="s">
        <v>56</v>
      </c>
      <c r="N83" t="s">
        <v>225</v>
      </c>
      <c r="O83" t="s">
        <v>224</v>
      </c>
      <c r="P83" t="s">
        <v>223</v>
      </c>
      <c r="Q83" t="s">
        <v>222</v>
      </c>
      <c r="R83" t="s">
        <v>52</v>
      </c>
      <c r="S83" t="s">
        <v>140</v>
      </c>
      <c r="U83" t="s">
        <v>139</v>
      </c>
      <c r="V83" t="s">
        <v>138</v>
      </c>
    </row>
    <row r="84" spans="1:22" x14ac:dyDescent="0.4">
      <c r="A84" t="s">
        <v>238</v>
      </c>
      <c r="B84" t="s">
        <v>129</v>
      </c>
      <c r="C84" t="s">
        <v>248</v>
      </c>
      <c r="D84" t="s">
        <v>236</v>
      </c>
      <c r="E84" t="s">
        <v>150</v>
      </c>
      <c r="F84" t="s">
        <v>149</v>
      </c>
      <c r="G84" t="s">
        <v>171</v>
      </c>
      <c r="H84" t="s">
        <v>170</v>
      </c>
      <c r="I84" t="s">
        <v>169</v>
      </c>
      <c r="J84" t="s">
        <v>59</v>
      </c>
      <c r="K84" t="s">
        <v>194</v>
      </c>
      <c r="L84" t="s">
        <v>193</v>
      </c>
      <c r="M84" t="s">
        <v>56</v>
      </c>
      <c r="N84" t="s">
        <v>220</v>
      </c>
      <c r="P84" t="s">
        <v>219</v>
      </c>
      <c r="Q84" t="s">
        <v>218</v>
      </c>
      <c r="R84" t="s">
        <v>52</v>
      </c>
      <c r="S84" t="s">
        <v>140</v>
      </c>
      <c r="U84" t="s">
        <v>70</v>
      </c>
      <c r="V84" t="s">
        <v>69</v>
      </c>
    </row>
    <row r="85" spans="1:22" x14ac:dyDescent="0.4">
      <c r="A85" t="s">
        <v>238</v>
      </c>
      <c r="B85" t="s">
        <v>121</v>
      </c>
      <c r="C85" t="s">
        <v>247</v>
      </c>
      <c r="D85" t="s">
        <v>236</v>
      </c>
      <c r="E85" t="s">
        <v>150</v>
      </c>
      <c r="F85" t="s">
        <v>195</v>
      </c>
      <c r="G85" t="s">
        <v>184</v>
      </c>
      <c r="H85" t="s">
        <v>183</v>
      </c>
      <c r="I85" t="s">
        <v>182</v>
      </c>
      <c r="J85" t="s">
        <v>59</v>
      </c>
      <c r="K85" t="s">
        <v>181</v>
      </c>
      <c r="L85" t="s">
        <v>180</v>
      </c>
      <c r="M85" t="s">
        <v>56</v>
      </c>
      <c r="N85" t="s">
        <v>216</v>
      </c>
      <c r="O85" t="s">
        <v>215</v>
      </c>
      <c r="P85" t="s">
        <v>214</v>
      </c>
      <c r="R85" t="s">
        <v>52</v>
      </c>
      <c r="S85" t="s">
        <v>140</v>
      </c>
      <c r="U85" t="s">
        <v>176</v>
      </c>
      <c r="V85" t="s">
        <v>175</v>
      </c>
    </row>
    <row r="86" spans="1:22" x14ac:dyDescent="0.4">
      <c r="A86" t="s">
        <v>238</v>
      </c>
      <c r="B86" t="s">
        <v>111</v>
      </c>
      <c r="C86" t="s">
        <v>246</v>
      </c>
      <c r="D86" t="s">
        <v>236</v>
      </c>
      <c r="E86" t="s">
        <v>150</v>
      </c>
      <c r="F86" t="s">
        <v>149</v>
      </c>
      <c r="G86" t="s">
        <v>201</v>
      </c>
      <c r="H86" t="s">
        <v>159</v>
      </c>
      <c r="I86" t="s">
        <v>212</v>
      </c>
      <c r="J86" t="s">
        <v>59</v>
      </c>
      <c r="K86" t="s">
        <v>145</v>
      </c>
      <c r="L86" t="s">
        <v>144</v>
      </c>
      <c r="M86" t="s">
        <v>56</v>
      </c>
      <c r="N86" t="s">
        <v>211</v>
      </c>
      <c r="P86" t="s">
        <v>210</v>
      </c>
      <c r="Q86" t="s">
        <v>209</v>
      </c>
      <c r="R86" t="s">
        <v>52</v>
      </c>
      <c r="S86" t="s">
        <v>140</v>
      </c>
      <c r="U86" t="s">
        <v>139</v>
      </c>
      <c r="V86" t="s">
        <v>138</v>
      </c>
    </row>
    <row r="87" spans="1:22" x14ac:dyDescent="0.4">
      <c r="A87" t="s">
        <v>238</v>
      </c>
      <c r="B87" t="s">
        <v>119</v>
      </c>
      <c r="C87" t="s">
        <v>245</v>
      </c>
      <c r="D87" t="s">
        <v>236</v>
      </c>
      <c r="E87" t="s">
        <v>150</v>
      </c>
      <c r="F87" t="s">
        <v>185</v>
      </c>
      <c r="G87" t="s">
        <v>184</v>
      </c>
      <c r="H87" t="s">
        <v>183</v>
      </c>
      <c r="I87" t="s">
        <v>182</v>
      </c>
      <c r="J87" t="s">
        <v>59</v>
      </c>
      <c r="K87" t="s">
        <v>181</v>
      </c>
      <c r="L87" t="s">
        <v>180</v>
      </c>
      <c r="M87" t="s">
        <v>56</v>
      </c>
      <c r="N87" t="s">
        <v>207</v>
      </c>
      <c r="O87" t="s">
        <v>206</v>
      </c>
      <c r="P87" t="s">
        <v>205</v>
      </c>
      <c r="Q87" t="s">
        <v>204</v>
      </c>
      <c r="R87" t="s">
        <v>52</v>
      </c>
      <c r="S87" t="s">
        <v>140</v>
      </c>
      <c r="U87" t="s">
        <v>176</v>
      </c>
      <c r="V87" t="s">
        <v>175</v>
      </c>
    </row>
    <row r="88" spans="1:22" x14ac:dyDescent="0.4">
      <c r="A88" t="s">
        <v>238</v>
      </c>
      <c r="B88" t="s">
        <v>108</v>
      </c>
      <c r="C88" t="s">
        <v>244</v>
      </c>
      <c r="D88" t="s">
        <v>236</v>
      </c>
      <c r="E88" t="s">
        <v>150</v>
      </c>
      <c r="F88" t="s">
        <v>202</v>
      </c>
      <c r="G88" t="s">
        <v>201</v>
      </c>
      <c r="H88" t="s">
        <v>159</v>
      </c>
      <c r="I88" t="s">
        <v>200</v>
      </c>
      <c r="J88" t="s">
        <v>59</v>
      </c>
      <c r="K88" t="s">
        <v>145</v>
      </c>
      <c r="L88" t="s">
        <v>144</v>
      </c>
      <c r="M88" t="s">
        <v>56</v>
      </c>
      <c r="N88" t="s">
        <v>199</v>
      </c>
      <c r="P88" t="s">
        <v>198</v>
      </c>
      <c r="Q88" t="s">
        <v>197</v>
      </c>
      <c r="R88" t="s">
        <v>52</v>
      </c>
      <c r="S88" t="s">
        <v>140</v>
      </c>
      <c r="U88" t="s">
        <v>139</v>
      </c>
      <c r="V88" t="s">
        <v>138</v>
      </c>
    </row>
    <row r="89" spans="1:22" x14ac:dyDescent="0.4">
      <c r="A89" t="s">
        <v>238</v>
      </c>
      <c r="B89" t="s">
        <v>134</v>
      </c>
      <c r="C89" t="s">
        <v>243</v>
      </c>
      <c r="D89" t="s">
        <v>236</v>
      </c>
      <c r="E89" t="s">
        <v>150</v>
      </c>
      <c r="F89" t="s">
        <v>195</v>
      </c>
      <c r="G89" t="s">
        <v>91</v>
      </c>
      <c r="H89" t="s">
        <v>90</v>
      </c>
      <c r="I89" t="s">
        <v>89</v>
      </c>
      <c r="J89" t="s">
        <v>59</v>
      </c>
      <c r="K89" t="s">
        <v>194</v>
      </c>
      <c r="L89" t="s">
        <v>193</v>
      </c>
      <c r="M89" t="s">
        <v>56</v>
      </c>
      <c r="N89" t="s">
        <v>192</v>
      </c>
      <c r="P89" t="s">
        <v>191</v>
      </c>
      <c r="Q89" t="s">
        <v>190</v>
      </c>
      <c r="R89" t="s">
        <v>52</v>
      </c>
      <c r="S89" t="s">
        <v>140</v>
      </c>
      <c r="U89" t="s">
        <v>70</v>
      </c>
      <c r="V89" t="s">
        <v>69</v>
      </c>
    </row>
    <row r="90" spans="1:22" x14ac:dyDescent="0.4">
      <c r="A90" t="s">
        <v>238</v>
      </c>
      <c r="B90" t="s">
        <v>127</v>
      </c>
      <c r="C90" t="s">
        <v>242</v>
      </c>
      <c r="D90" t="s">
        <v>236</v>
      </c>
      <c r="E90" t="s">
        <v>150</v>
      </c>
      <c r="F90" t="s">
        <v>172</v>
      </c>
      <c r="G90" t="s">
        <v>171</v>
      </c>
      <c r="H90" t="s">
        <v>170</v>
      </c>
      <c r="I90" t="s">
        <v>169</v>
      </c>
      <c r="J90" t="s">
        <v>59</v>
      </c>
      <c r="K90" t="s">
        <v>168</v>
      </c>
      <c r="L90" t="s">
        <v>167</v>
      </c>
      <c r="M90" t="s">
        <v>56</v>
      </c>
      <c r="N90" t="s">
        <v>166</v>
      </c>
      <c r="O90" t="s">
        <v>165</v>
      </c>
      <c r="P90" t="s">
        <v>188</v>
      </c>
      <c r="Q90" t="s">
        <v>187</v>
      </c>
      <c r="R90" t="s">
        <v>52</v>
      </c>
      <c r="S90" t="s">
        <v>140</v>
      </c>
      <c r="U90" t="s">
        <v>139</v>
      </c>
      <c r="V90" t="s">
        <v>138</v>
      </c>
    </row>
    <row r="91" spans="1:22" x14ac:dyDescent="0.4">
      <c r="A91" t="s">
        <v>238</v>
      </c>
      <c r="B91" t="s">
        <v>117</v>
      </c>
      <c r="C91" t="s">
        <v>241</v>
      </c>
      <c r="D91" t="s">
        <v>236</v>
      </c>
      <c r="E91" t="s">
        <v>150</v>
      </c>
      <c r="F91" t="s">
        <v>185</v>
      </c>
      <c r="G91" t="s">
        <v>184</v>
      </c>
      <c r="H91" t="s">
        <v>183</v>
      </c>
      <c r="I91" t="s">
        <v>182</v>
      </c>
      <c r="J91" t="s">
        <v>59</v>
      </c>
      <c r="K91" t="s">
        <v>181</v>
      </c>
      <c r="L91" t="s">
        <v>180</v>
      </c>
      <c r="M91" t="s">
        <v>56</v>
      </c>
      <c r="N91" t="s">
        <v>179</v>
      </c>
      <c r="P91" t="s">
        <v>178</v>
      </c>
      <c r="Q91" t="s">
        <v>177</v>
      </c>
      <c r="R91" t="s">
        <v>52</v>
      </c>
      <c r="S91" t="s">
        <v>140</v>
      </c>
      <c r="U91" t="s">
        <v>176</v>
      </c>
      <c r="V91" t="s">
        <v>175</v>
      </c>
    </row>
    <row r="92" spans="1:22" x14ac:dyDescent="0.4">
      <c r="A92" t="s">
        <v>238</v>
      </c>
      <c r="B92" t="s">
        <v>174</v>
      </c>
      <c r="C92" t="s">
        <v>240</v>
      </c>
      <c r="D92" t="s">
        <v>236</v>
      </c>
      <c r="E92" t="s">
        <v>150</v>
      </c>
      <c r="F92" t="s">
        <v>172</v>
      </c>
      <c r="G92" t="s">
        <v>171</v>
      </c>
      <c r="H92" t="s">
        <v>170</v>
      </c>
      <c r="I92" t="s">
        <v>169</v>
      </c>
      <c r="J92" t="s">
        <v>59</v>
      </c>
      <c r="K92" t="s">
        <v>168</v>
      </c>
      <c r="L92" t="s">
        <v>167</v>
      </c>
      <c r="M92" t="s">
        <v>56</v>
      </c>
      <c r="N92" t="s">
        <v>166</v>
      </c>
      <c r="O92" t="s">
        <v>165</v>
      </c>
      <c r="P92" t="s">
        <v>164</v>
      </c>
      <c r="Q92" t="s">
        <v>163</v>
      </c>
      <c r="R92" t="s">
        <v>52</v>
      </c>
      <c r="S92" t="s">
        <v>140</v>
      </c>
      <c r="U92" t="s">
        <v>70</v>
      </c>
      <c r="V92" t="s">
        <v>69</v>
      </c>
    </row>
    <row r="93" spans="1:22" x14ac:dyDescent="0.4">
      <c r="A93" t="s">
        <v>238</v>
      </c>
      <c r="B93" t="s">
        <v>114</v>
      </c>
      <c r="C93" t="s">
        <v>239</v>
      </c>
      <c r="D93" t="s">
        <v>236</v>
      </c>
      <c r="E93" t="s">
        <v>150</v>
      </c>
      <c r="F93" t="s">
        <v>161</v>
      </c>
      <c r="G93" t="s">
        <v>160</v>
      </c>
      <c r="H93" t="s">
        <v>159</v>
      </c>
      <c r="I93" t="s">
        <v>158</v>
      </c>
      <c r="J93" t="s">
        <v>59</v>
      </c>
      <c r="K93" t="s">
        <v>145</v>
      </c>
      <c r="L93" t="s">
        <v>144</v>
      </c>
      <c r="M93" t="s">
        <v>56</v>
      </c>
      <c r="N93" t="s">
        <v>157</v>
      </c>
      <c r="P93" t="s">
        <v>156</v>
      </c>
      <c r="Q93" t="s">
        <v>155</v>
      </c>
      <c r="R93" t="s">
        <v>52</v>
      </c>
      <c r="S93" t="s">
        <v>140</v>
      </c>
      <c r="U93" t="s">
        <v>139</v>
      </c>
      <c r="V93" t="s">
        <v>138</v>
      </c>
    </row>
    <row r="94" spans="1:22" x14ac:dyDescent="0.4">
      <c r="A94" t="s">
        <v>238</v>
      </c>
      <c r="B94" t="s">
        <v>153</v>
      </c>
      <c r="C94" t="s">
        <v>237</v>
      </c>
      <c r="D94" t="s">
        <v>236</v>
      </c>
      <c r="E94" t="s">
        <v>150</v>
      </c>
      <c r="F94" t="s">
        <v>149</v>
      </c>
      <c r="G94" t="s">
        <v>148</v>
      </c>
      <c r="H94" t="s">
        <v>147</v>
      </c>
      <c r="I94" t="s">
        <v>146</v>
      </c>
      <c r="J94" t="s">
        <v>59</v>
      </c>
      <c r="K94" t="s">
        <v>145</v>
      </c>
      <c r="L94" t="s">
        <v>144</v>
      </c>
      <c r="M94" t="s">
        <v>56</v>
      </c>
      <c r="N94" t="s">
        <v>143</v>
      </c>
      <c r="P94" t="s">
        <v>142</v>
      </c>
      <c r="Q94" t="s">
        <v>141</v>
      </c>
      <c r="R94" t="s">
        <v>52</v>
      </c>
      <c r="S94" t="s">
        <v>140</v>
      </c>
      <c r="U94" t="s">
        <v>139</v>
      </c>
      <c r="V94" t="s">
        <v>138</v>
      </c>
    </row>
    <row r="95" spans="1:22" x14ac:dyDescent="0.4">
      <c r="A95" t="s">
        <v>154</v>
      </c>
      <c r="B95" t="s">
        <v>67</v>
      </c>
      <c r="C95" t="s">
        <v>235</v>
      </c>
      <c r="D95" t="s">
        <v>151</v>
      </c>
      <c r="E95" t="s">
        <v>150</v>
      </c>
      <c r="F95" t="s">
        <v>234</v>
      </c>
      <c r="G95" t="s">
        <v>233</v>
      </c>
      <c r="H95" t="s">
        <v>232</v>
      </c>
      <c r="I95" t="s">
        <v>231</v>
      </c>
      <c r="J95" t="s">
        <v>59</v>
      </c>
      <c r="K95" t="s">
        <v>230</v>
      </c>
      <c r="L95" t="s">
        <v>229</v>
      </c>
      <c r="M95" t="s">
        <v>56</v>
      </c>
      <c r="N95" t="s">
        <v>55</v>
      </c>
      <c r="P95" t="s">
        <v>54</v>
      </c>
      <c r="Q95" t="s">
        <v>53</v>
      </c>
      <c r="R95" t="s">
        <v>52</v>
      </c>
      <c r="S95" t="s">
        <v>140</v>
      </c>
      <c r="U95" t="s">
        <v>51</v>
      </c>
      <c r="V95" t="s">
        <v>50</v>
      </c>
    </row>
    <row r="96" spans="1:22" x14ac:dyDescent="0.4">
      <c r="A96" t="s">
        <v>154</v>
      </c>
      <c r="B96" t="s">
        <v>96</v>
      </c>
      <c r="C96" t="s">
        <v>228</v>
      </c>
      <c r="D96" t="s">
        <v>151</v>
      </c>
      <c r="E96" t="s">
        <v>150</v>
      </c>
      <c r="F96" t="s">
        <v>227</v>
      </c>
      <c r="G96" t="s">
        <v>91</v>
      </c>
      <c r="H96" t="s">
        <v>90</v>
      </c>
      <c r="I96" t="s">
        <v>89</v>
      </c>
      <c r="J96" t="s">
        <v>59</v>
      </c>
      <c r="K96" t="s">
        <v>194</v>
      </c>
      <c r="L96" t="s">
        <v>193</v>
      </c>
      <c r="M96" t="s">
        <v>56</v>
      </c>
      <c r="N96" t="s">
        <v>87</v>
      </c>
      <c r="P96" t="s">
        <v>86</v>
      </c>
      <c r="Q96" t="s">
        <v>85</v>
      </c>
      <c r="R96" t="s">
        <v>52</v>
      </c>
      <c r="S96" t="s">
        <v>140</v>
      </c>
      <c r="U96" t="s">
        <v>70</v>
      </c>
      <c r="V96" t="s">
        <v>69</v>
      </c>
    </row>
    <row r="97" spans="1:22" x14ac:dyDescent="0.4">
      <c r="A97" t="s">
        <v>154</v>
      </c>
      <c r="B97" t="s">
        <v>131</v>
      </c>
      <c r="C97" t="s">
        <v>226</v>
      </c>
      <c r="D97" t="s">
        <v>151</v>
      </c>
      <c r="E97" t="s">
        <v>150</v>
      </c>
      <c r="F97" t="s">
        <v>172</v>
      </c>
      <c r="G97" t="s">
        <v>171</v>
      </c>
      <c r="H97" t="s">
        <v>170</v>
      </c>
      <c r="I97" t="s">
        <v>169</v>
      </c>
      <c r="J97" t="s">
        <v>59</v>
      </c>
      <c r="K97" t="s">
        <v>168</v>
      </c>
      <c r="L97" t="s">
        <v>167</v>
      </c>
      <c r="M97" t="s">
        <v>56</v>
      </c>
      <c r="N97" t="s">
        <v>225</v>
      </c>
      <c r="O97" t="s">
        <v>224</v>
      </c>
      <c r="P97" t="s">
        <v>223</v>
      </c>
      <c r="Q97" t="s">
        <v>222</v>
      </c>
      <c r="R97" t="s">
        <v>52</v>
      </c>
      <c r="S97" t="s">
        <v>140</v>
      </c>
      <c r="U97" t="s">
        <v>139</v>
      </c>
      <c r="V97" t="s">
        <v>138</v>
      </c>
    </row>
    <row r="98" spans="1:22" x14ac:dyDescent="0.4">
      <c r="A98" t="s">
        <v>154</v>
      </c>
      <c r="B98" t="s">
        <v>129</v>
      </c>
      <c r="C98" t="s">
        <v>221</v>
      </c>
      <c r="D98" t="s">
        <v>151</v>
      </c>
      <c r="E98" t="s">
        <v>150</v>
      </c>
      <c r="F98" t="s">
        <v>149</v>
      </c>
      <c r="G98" t="s">
        <v>171</v>
      </c>
      <c r="H98" t="s">
        <v>170</v>
      </c>
      <c r="I98" t="s">
        <v>169</v>
      </c>
      <c r="J98" t="s">
        <v>59</v>
      </c>
      <c r="K98" t="s">
        <v>194</v>
      </c>
      <c r="L98" t="s">
        <v>193</v>
      </c>
      <c r="M98" t="s">
        <v>56</v>
      </c>
      <c r="N98" t="s">
        <v>220</v>
      </c>
      <c r="P98" t="s">
        <v>219</v>
      </c>
      <c r="Q98" t="s">
        <v>218</v>
      </c>
      <c r="R98" t="s">
        <v>52</v>
      </c>
      <c r="S98" t="s">
        <v>140</v>
      </c>
      <c r="U98" t="s">
        <v>70</v>
      </c>
      <c r="V98" t="s">
        <v>69</v>
      </c>
    </row>
    <row r="99" spans="1:22" x14ac:dyDescent="0.4">
      <c r="A99" t="s">
        <v>154</v>
      </c>
      <c r="B99" t="s">
        <v>121</v>
      </c>
      <c r="C99" t="s">
        <v>217</v>
      </c>
      <c r="D99" t="s">
        <v>151</v>
      </c>
      <c r="E99" t="s">
        <v>150</v>
      </c>
      <c r="F99" t="s">
        <v>195</v>
      </c>
      <c r="G99" t="s">
        <v>184</v>
      </c>
      <c r="H99" t="s">
        <v>183</v>
      </c>
      <c r="I99" t="s">
        <v>182</v>
      </c>
      <c r="J99" t="s">
        <v>59</v>
      </c>
      <c r="K99" t="s">
        <v>181</v>
      </c>
      <c r="L99" t="s">
        <v>180</v>
      </c>
      <c r="M99" t="s">
        <v>56</v>
      </c>
      <c r="N99" t="s">
        <v>216</v>
      </c>
      <c r="O99" t="s">
        <v>215</v>
      </c>
      <c r="P99" t="s">
        <v>214</v>
      </c>
      <c r="R99" t="s">
        <v>52</v>
      </c>
      <c r="S99" t="s">
        <v>140</v>
      </c>
      <c r="U99" t="s">
        <v>176</v>
      </c>
      <c r="V99" t="s">
        <v>175</v>
      </c>
    </row>
    <row r="100" spans="1:22" x14ac:dyDescent="0.4">
      <c r="A100" t="s">
        <v>154</v>
      </c>
      <c r="B100" t="s">
        <v>111</v>
      </c>
      <c r="C100" t="s">
        <v>213</v>
      </c>
      <c r="D100" t="s">
        <v>151</v>
      </c>
      <c r="E100" t="s">
        <v>150</v>
      </c>
      <c r="F100" t="s">
        <v>149</v>
      </c>
      <c r="G100" t="s">
        <v>201</v>
      </c>
      <c r="H100" t="s">
        <v>159</v>
      </c>
      <c r="I100" t="s">
        <v>212</v>
      </c>
      <c r="J100" t="s">
        <v>59</v>
      </c>
      <c r="K100" t="s">
        <v>145</v>
      </c>
      <c r="L100" t="s">
        <v>144</v>
      </c>
      <c r="M100" t="s">
        <v>56</v>
      </c>
      <c r="N100" t="s">
        <v>211</v>
      </c>
      <c r="P100" t="s">
        <v>210</v>
      </c>
      <c r="Q100" t="s">
        <v>209</v>
      </c>
      <c r="R100" t="s">
        <v>52</v>
      </c>
      <c r="S100" t="s">
        <v>140</v>
      </c>
      <c r="U100" t="s">
        <v>139</v>
      </c>
      <c r="V100" t="s">
        <v>138</v>
      </c>
    </row>
    <row r="101" spans="1:22" x14ac:dyDescent="0.4">
      <c r="A101" t="s">
        <v>154</v>
      </c>
      <c r="B101" t="s">
        <v>119</v>
      </c>
      <c r="C101" t="s">
        <v>208</v>
      </c>
      <c r="D101" t="s">
        <v>151</v>
      </c>
      <c r="E101" t="s">
        <v>150</v>
      </c>
      <c r="F101" t="s">
        <v>185</v>
      </c>
      <c r="G101" t="s">
        <v>184</v>
      </c>
      <c r="H101" t="s">
        <v>183</v>
      </c>
      <c r="I101" t="s">
        <v>182</v>
      </c>
      <c r="J101" t="s">
        <v>59</v>
      </c>
      <c r="K101" t="s">
        <v>181</v>
      </c>
      <c r="L101" t="s">
        <v>180</v>
      </c>
      <c r="M101" t="s">
        <v>56</v>
      </c>
      <c r="N101" t="s">
        <v>207</v>
      </c>
      <c r="O101" t="s">
        <v>206</v>
      </c>
      <c r="P101" t="s">
        <v>205</v>
      </c>
      <c r="Q101" t="s">
        <v>204</v>
      </c>
      <c r="R101" t="s">
        <v>52</v>
      </c>
      <c r="S101" t="s">
        <v>140</v>
      </c>
      <c r="U101" t="s">
        <v>176</v>
      </c>
      <c r="V101" t="s">
        <v>175</v>
      </c>
    </row>
    <row r="102" spans="1:22" x14ac:dyDescent="0.4">
      <c r="A102" t="s">
        <v>154</v>
      </c>
      <c r="B102" t="s">
        <v>108</v>
      </c>
      <c r="C102" t="s">
        <v>203</v>
      </c>
      <c r="D102" t="s">
        <v>151</v>
      </c>
      <c r="E102" t="s">
        <v>150</v>
      </c>
      <c r="F102" t="s">
        <v>202</v>
      </c>
      <c r="G102" t="s">
        <v>201</v>
      </c>
      <c r="H102" t="s">
        <v>159</v>
      </c>
      <c r="I102" t="s">
        <v>200</v>
      </c>
      <c r="J102" t="s">
        <v>59</v>
      </c>
      <c r="K102" t="s">
        <v>145</v>
      </c>
      <c r="L102" t="s">
        <v>144</v>
      </c>
      <c r="M102" t="s">
        <v>56</v>
      </c>
      <c r="N102" t="s">
        <v>199</v>
      </c>
      <c r="P102" t="s">
        <v>198</v>
      </c>
      <c r="Q102" t="s">
        <v>197</v>
      </c>
      <c r="R102" t="s">
        <v>52</v>
      </c>
      <c r="S102" t="s">
        <v>140</v>
      </c>
      <c r="U102" t="s">
        <v>139</v>
      </c>
      <c r="V102" t="s">
        <v>138</v>
      </c>
    </row>
    <row r="103" spans="1:22" x14ac:dyDescent="0.4">
      <c r="A103" t="s">
        <v>154</v>
      </c>
      <c r="B103" t="s">
        <v>134</v>
      </c>
      <c r="C103" t="s">
        <v>196</v>
      </c>
      <c r="D103" t="s">
        <v>151</v>
      </c>
      <c r="E103" t="s">
        <v>150</v>
      </c>
      <c r="F103" t="s">
        <v>195</v>
      </c>
      <c r="G103" t="s">
        <v>91</v>
      </c>
      <c r="H103" t="s">
        <v>90</v>
      </c>
      <c r="I103" t="s">
        <v>89</v>
      </c>
      <c r="J103" t="s">
        <v>59</v>
      </c>
      <c r="K103" t="s">
        <v>194</v>
      </c>
      <c r="L103" t="s">
        <v>193</v>
      </c>
      <c r="M103" t="s">
        <v>56</v>
      </c>
      <c r="N103" t="s">
        <v>192</v>
      </c>
      <c r="P103" t="s">
        <v>191</v>
      </c>
      <c r="Q103" t="s">
        <v>190</v>
      </c>
      <c r="R103" t="s">
        <v>52</v>
      </c>
      <c r="S103" t="s">
        <v>140</v>
      </c>
      <c r="U103" t="s">
        <v>70</v>
      </c>
      <c r="V103" t="s">
        <v>69</v>
      </c>
    </row>
    <row r="104" spans="1:22" x14ac:dyDescent="0.4">
      <c r="A104" t="s">
        <v>154</v>
      </c>
      <c r="B104" t="s">
        <v>127</v>
      </c>
      <c r="C104" t="s">
        <v>189</v>
      </c>
      <c r="D104" t="s">
        <v>151</v>
      </c>
      <c r="E104" t="s">
        <v>150</v>
      </c>
      <c r="F104" t="s">
        <v>172</v>
      </c>
      <c r="G104" t="s">
        <v>171</v>
      </c>
      <c r="H104" t="s">
        <v>170</v>
      </c>
      <c r="I104" t="s">
        <v>169</v>
      </c>
      <c r="J104" t="s">
        <v>59</v>
      </c>
      <c r="K104" t="s">
        <v>168</v>
      </c>
      <c r="L104" t="s">
        <v>167</v>
      </c>
      <c r="M104" t="s">
        <v>56</v>
      </c>
      <c r="N104" t="s">
        <v>166</v>
      </c>
      <c r="O104" t="s">
        <v>165</v>
      </c>
      <c r="P104" t="s">
        <v>188</v>
      </c>
      <c r="Q104" t="s">
        <v>187</v>
      </c>
      <c r="R104" t="s">
        <v>52</v>
      </c>
      <c r="S104" t="s">
        <v>140</v>
      </c>
      <c r="U104" t="s">
        <v>139</v>
      </c>
      <c r="V104" t="s">
        <v>138</v>
      </c>
    </row>
    <row r="105" spans="1:22" x14ac:dyDescent="0.4">
      <c r="A105" t="s">
        <v>154</v>
      </c>
      <c r="B105" t="s">
        <v>117</v>
      </c>
      <c r="C105" t="s">
        <v>186</v>
      </c>
      <c r="D105" t="s">
        <v>151</v>
      </c>
      <c r="E105" t="s">
        <v>150</v>
      </c>
      <c r="F105" t="s">
        <v>185</v>
      </c>
      <c r="G105" t="s">
        <v>184</v>
      </c>
      <c r="H105" t="s">
        <v>183</v>
      </c>
      <c r="I105" t="s">
        <v>182</v>
      </c>
      <c r="J105" t="s">
        <v>59</v>
      </c>
      <c r="K105" t="s">
        <v>181</v>
      </c>
      <c r="L105" t="s">
        <v>180</v>
      </c>
      <c r="M105" t="s">
        <v>56</v>
      </c>
      <c r="N105" t="s">
        <v>179</v>
      </c>
      <c r="P105" t="s">
        <v>178</v>
      </c>
      <c r="Q105" t="s">
        <v>177</v>
      </c>
      <c r="R105" t="s">
        <v>52</v>
      </c>
      <c r="S105" t="s">
        <v>140</v>
      </c>
      <c r="U105" t="s">
        <v>176</v>
      </c>
      <c r="V105" t="s">
        <v>175</v>
      </c>
    </row>
    <row r="106" spans="1:22" x14ac:dyDescent="0.4">
      <c r="A106" t="s">
        <v>154</v>
      </c>
      <c r="B106" t="s">
        <v>174</v>
      </c>
      <c r="C106" t="s">
        <v>173</v>
      </c>
      <c r="D106" t="s">
        <v>151</v>
      </c>
      <c r="E106" t="s">
        <v>150</v>
      </c>
      <c r="F106" t="s">
        <v>172</v>
      </c>
      <c r="G106" t="s">
        <v>171</v>
      </c>
      <c r="H106" t="s">
        <v>170</v>
      </c>
      <c r="I106" t="s">
        <v>169</v>
      </c>
      <c r="J106" t="s">
        <v>59</v>
      </c>
      <c r="K106" t="s">
        <v>168</v>
      </c>
      <c r="L106" t="s">
        <v>167</v>
      </c>
      <c r="M106" t="s">
        <v>56</v>
      </c>
      <c r="N106" t="s">
        <v>166</v>
      </c>
      <c r="O106" t="s">
        <v>165</v>
      </c>
      <c r="P106" t="s">
        <v>164</v>
      </c>
      <c r="Q106" t="s">
        <v>163</v>
      </c>
      <c r="R106" t="s">
        <v>52</v>
      </c>
      <c r="S106" t="s">
        <v>140</v>
      </c>
      <c r="U106" t="s">
        <v>70</v>
      </c>
      <c r="V106" t="s">
        <v>69</v>
      </c>
    </row>
    <row r="107" spans="1:22" x14ac:dyDescent="0.4">
      <c r="A107" t="s">
        <v>154</v>
      </c>
      <c r="B107" t="s">
        <v>114</v>
      </c>
      <c r="C107" t="s">
        <v>162</v>
      </c>
      <c r="D107" t="s">
        <v>151</v>
      </c>
      <c r="E107" t="s">
        <v>150</v>
      </c>
      <c r="F107" t="s">
        <v>161</v>
      </c>
      <c r="G107" t="s">
        <v>160</v>
      </c>
      <c r="H107" t="s">
        <v>159</v>
      </c>
      <c r="I107" t="s">
        <v>158</v>
      </c>
      <c r="J107" t="s">
        <v>59</v>
      </c>
      <c r="K107" t="s">
        <v>145</v>
      </c>
      <c r="L107" t="s">
        <v>144</v>
      </c>
      <c r="M107" t="s">
        <v>56</v>
      </c>
      <c r="N107" t="s">
        <v>157</v>
      </c>
      <c r="P107" t="s">
        <v>156</v>
      </c>
      <c r="Q107" t="s">
        <v>155</v>
      </c>
      <c r="R107" t="s">
        <v>52</v>
      </c>
      <c r="S107" t="s">
        <v>140</v>
      </c>
      <c r="U107" t="s">
        <v>139</v>
      </c>
      <c r="V107" t="s">
        <v>138</v>
      </c>
    </row>
    <row r="108" spans="1:22" x14ac:dyDescent="0.4">
      <c r="A108" t="s">
        <v>154</v>
      </c>
      <c r="B108" t="s">
        <v>153</v>
      </c>
      <c r="C108" t="s">
        <v>152</v>
      </c>
      <c r="D108" t="s">
        <v>151</v>
      </c>
      <c r="E108" t="s">
        <v>150</v>
      </c>
      <c r="F108" t="s">
        <v>149</v>
      </c>
      <c r="G108" t="s">
        <v>148</v>
      </c>
      <c r="H108" t="s">
        <v>147</v>
      </c>
      <c r="I108" t="s">
        <v>146</v>
      </c>
      <c r="J108" t="s">
        <v>59</v>
      </c>
      <c r="K108" t="s">
        <v>145</v>
      </c>
      <c r="L108" t="s">
        <v>144</v>
      </c>
      <c r="M108" t="s">
        <v>56</v>
      </c>
      <c r="N108" t="s">
        <v>143</v>
      </c>
      <c r="P108" t="s">
        <v>142</v>
      </c>
      <c r="Q108" t="s">
        <v>141</v>
      </c>
      <c r="R108" t="s">
        <v>52</v>
      </c>
      <c r="S108" t="s">
        <v>140</v>
      </c>
      <c r="U108" t="s">
        <v>139</v>
      </c>
      <c r="V108" t="s">
        <v>138</v>
      </c>
    </row>
    <row r="109" spans="1:22" x14ac:dyDescent="0.4">
      <c r="A109" t="s">
        <v>106</v>
      </c>
      <c r="B109" t="s">
        <v>67</v>
      </c>
      <c r="C109" t="s">
        <v>137</v>
      </c>
      <c r="F109" t="s">
        <v>103</v>
      </c>
      <c r="I109" t="s">
        <v>136</v>
      </c>
      <c r="J109" t="s">
        <v>59</v>
      </c>
      <c r="M109" t="s">
        <v>56</v>
      </c>
      <c r="N109" t="s">
        <v>55</v>
      </c>
      <c r="P109" t="s">
        <v>54</v>
      </c>
      <c r="Q109" t="s">
        <v>53</v>
      </c>
      <c r="R109" t="s">
        <v>52</v>
      </c>
      <c r="U109" t="s">
        <v>51</v>
      </c>
      <c r="V109" t="s">
        <v>50</v>
      </c>
    </row>
    <row r="110" spans="1:22" x14ac:dyDescent="0.4">
      <c r="A110" t="s">
        <v>106</v>
      </c>
      <c r="B110" t="s">
        <v>96</v>
      </c>
      <c r="C110" t="s">
        <v>135</v>
      </c>
      <c r="F110" t="s">
        <v>103</v>
      </c>
      <c r="I110" t="s">
        <v>132</v>
      </c>
      <c r="J110" t="s">
        <v>59</v>
      </c>
      <c r="M110" t="s">
        <v>56</v>
      </c>
      <c r="N110" t="s">
        <v>87</v>
      </c>
      <c r="P110" t="s">
        <v>86</v>
      </c>
      <c r="Q110" t="s">
        <v>85</v>
      </c>
      <c r="R110" t="s">
        <v>52</v>
      </c>
      <c r="U110" t="s">
        <v>70</v>
      </c>
      <c r="V110" t="s">
        <v>69</v>
      </c>
    </row>
    <row r="111" spans="1:22" x14ac:dyDescent="0.4">
      <c r="A111" t="s">
        <v>106</v>
      </c>
      <c r="B111" t="s">
        <v>134</v>
      </c>
      <c r="C111" t="s">
        <v>133</v>
      </c>
      <c r="F111" t="s">
        <v>103</v>
      </c>
      <c r="I111" t="s">
        <v>132</v>
      </c>
      <c r="J111" t="s">
        <v>59</v>
      </c>
      <c r="M111" t="s">
        <v>56</v>
      </c>
      <c r="R111" t="s">
        <v>52</v>
      </c>
    </row>
    <row r="112" spans="1:22" x14ac:dyDescent="0.4">
      <c r="A112" t="s">
        <v>106</v>
      </c>
      <c r="B112" t="s">
        <v>131</v>
      </c>
      <c r="C112" t="s">
        <v>130</v>
      </c>
      <c r="F112" t="s">
        <v>103</v>
      </c>
      <c r="I112" t="s">
        <v>125</v>
      </c>
      <c r="J112" t="s">
        <v>59</v>
      </c>
      <c r="M112" t="s">
        <v>56</v>
      </c>
      <c r="R112" t="s">
        <v>52</v>
      </c>
    </row>
    <row r="113" spans="1:22" x14ac:dyDescent="0.4">
      <c r="A113" t="s">
        <v>106</v>
      </c>
      <c r="B113" t="s">
        <v>129</v>
      </c>
      <c r="C113" t="s">
        <v>128</v>
      </c>
      <c r="F113" t="s">
        <v>103</v>
      </c>
      <c r="I113" t="s">
        <v>125</v>
      </c>
      <c r="J113" t="s">
        <v>59</v>
      </c>
      <c r="M113" t="s">
        <v>56</v>
      </c>
      <c r="R113" t="s">
        <v>52</v>
      </c>
    </row>
    <row r="114" spans="1:22" x14ac:dyDescent="0.4">
      <c r="A114" t="s">
        <v>106</v>
      </c>
      <c r="B114" t="s">
        <v>127</v>
      </c>
      <c r="C114" t="s">
        <v>126</v>
      </c>
      <c r="F114" t="s">
        <v>103</v>
      </c>
      <c r="I114" t="s">
        <v>125</v>
      </c>
      <c r="J114" t="s">
        <v>59</v>
      </c>
      <c r="M114" t="s">
        <v>56</v>
      </c>
      <c r="R114" t="s">
        <v>52</v>
      </c>
    </row>
    <row r="115" spans="1:22" x14ac:dyDescent="0.4">
      <c r="A115" t="s">
        <v>106</v>
      </c>
      <c r="B115" t="s">
        <v>124</v>
      </c>
      <c r="C115" t="s">
        <v>123</v>
      </c>
      <c r="F115" t="s">
        <v>103</v>
      </c>
      <c r="I115" t="s">
        <v>122</v>
      </c>
      <c r="J115" t="s">
        <v>59</v>
      </c>
      <c r="M115" t="s">
        <v>56</v>
      </c>
      <c r="R115" t="s">
        <v>52</v>
      </c>
    </row>
    <row r="116" spans="1:22" x14ac:dyDescent="0.4">
      <c r="A116" t="s">
        <v>106</v>
      </c>
      <c r="B116" t="s">
        <v>121</v>
      </c>
      <c r="C116" t="s">
        <v>120</v>
      </c>
      <c r="F116" t="s">
        <v>103</v>
      </c>
      <c r="I116" t="s">
        <v>115</v>
      </c>
      <c r="J116" t="s">
        <v>59</v>
      </c>
      <c r="M116" t="s">
        <v>56</v>
      </c>
      <c r="R116" t="s">
        <v>52</v>
      </c>
    </row>
    <row r="117" spans="1:22" x14ac:dyDescent="0.4">
      <c r="A117" t="s">
        <v>106</v>
      </c>
      <c r="B117" t="s">
        <v>119</v>
      </c>
      <c r="C117" t="s">
        <v>118</v>
      </c>
      <c r="F117" t="s">
        <v>103</v>
      </c>
      <c r="I117" t="s">
        <v>115</v>
      </c>
      <c r="J117" t="s">
        <v>59</v>
      </c>
      <c r="M117" t="s">
        <v>56</v>
      </c>
      <c r="R117" t="s">
        <v>52</v>
      </c>
    </row>
    <row r="118" spans="1:22" x14ac:dyDescent="0.4">
      <c r="A118" t="s">
        <v>106</v>
      </c>
      <c r="B118" t="s">
        <v>117</v>
      </c>
      <c r="C118" t="s">
        <v>116</v>
      </c>
      <c r="F118" t="s">
        <v>103</v>
      </c>
      <c r="I118" t="s">
        <v>115</v>
      </c>
      <c r="J118" t="s">
        <v>59</v>
      </c>
      <c r="M118" t="s">
        <v>56</v>
      </c>
      <c r="R118" t="s">
        <v>52</v>
      </c>
    </row>
    <row r="119" spans="1:22" x14ac:dyDescent="0.4">
      <c r="A119" t="s">
        <v>106</v>
      </c>
      <c r="B119" t="s">
        <v>114</v>
      </c>
      <c r="C119" t="s">
        <v>113</v>
      </c>
      <c r="F119" t="s">
        <v>103</v>
      </c>
      <c r="I119" t="s">
        <v>112</v>
      </c>
      <c r="J119" t="s">
        <v>59</v>
      </c>
      <c r="M119" t="s">
        <v>56</v>
      </c>
      <c r="R119" t="s">
        <v>52</v>
      </c>
    </row>
    <row r="120" spans="1:22" x14ac:dyDescent="0.4">
      <c r="A120" t="s">
        <v>106</v>
      </c>
      <c r="B120" t="s">
        <v>111</v>
      </c>
      <c r="C120" t="s">
        <v>110</v>
      </c>
      <c r="F120" t="s">
        <v>103</v>
      </c>
      <c r="I120" t="s">
        <v>109</v>
      </c>
      <c r="J120" t="s">
        <v>59</v>
      </c>
      <c r="M120" t="s">
        <v>56</v>
      </c>
      <c r="R120" t="s">
        <v>52</v>
      </c>
    </row>
    <row r="121" spans="1:22" x14ac:dyDescent="0.4">
      <c r="A121" t="s">
        <v>106</v>
      </c>
      <c r="B121" t="s">
        <v>108</v>
      </c>
      <c r="C121" t="s">
        <v>107</v>
      </c>
      <c r="F121" t="s">
        <v>103</v>
      </c>
      <c r="I121" t="s">
        <v>102</v>
      </c>
      <c r="J121" t="s">
        <v>59</v>
      </c>
      <c r="M121" t="s">
        <v>56</v>
      </c>
      <c r="R121" t="s">
        <v>52</v>
      </c>
    </row>
    <row r="122" spans="1:22" x14ac:dyDescent="0.4">
      <c r="A122" t="s">
        <v>106</v>
      </c>
      <c r="B122" t="s">
        <v>105</v>
      </c>
      <c r="C122" t="s">
        <v>104</v>
      </c>
      <c r="F122" t="s">
        <v>103</v>
      </c>
      <c r="I122" t="s">
        <v>102</v>
      </c>
      <c r="J122" t="s">
        <v>59</v>
      </c>
      <c r="M122" t="s">
        <v>56</v>
      </c>
      <c r="R122" t="s">
        <v>52</v>
      </c>
    </row>
    <row r="123" spans="1:22" x14ac:dyDescent="0.4">
      <c r="A123" t="s">
        <v>97</v>
      </c>
      <c r="B123" t="s">
        <v>67</v>
      </c>
      <c r="C123" t="s">
        <v>101</v>
      </c>
      <c r="D123" t="s">
        <v>94</v>
      </c>
      <c r="E123" t="s">
        <v>93</v>
      </c>
      <c r="F123" t="s">
        <v>92</v>
      </c>
      <c r="G123" t="s">
        <v>100</v>
      </c>
      <c r="H123" t="s">
        <v>99</v>
      </c>
      <c r="I123" t="s">
        <v>98</v>
      </c>
      <c r="J123" t="s">
        <v>59</v>
      </c>
      <c r="K123" t="s">
        <v>88</v>
      </c>
      <c r="M123" t="s">
        <v>56</v>
      </c>
      <c r="N123" t="s">
        <v>55</v>
      </c>
      <c r="P123" t="s">
        <v>54</v>
      </c>
      <c r="Q123" t="s">
        <v>53</v>
      </c>
      <c r="R123" t="s">
        <v>52</v>
      </c>
      <c r="U123" t="s">
        <v>51</v>
      </c>
      <c r="V123" t="s">
        <v>50</v>
      </c>
    </row>
    <row r="124" spans="1:22" x14ac:dyDescent="0.4">
      <c r="A124" t="s">
        <v>97</v>
      </c>
      <c r="B124" t="s">
        <v>96</v>
      </c>
      <c r="C124" t="s">
        <v>95</v>
      </c>
      <c r="D124" t="s">
        <v>94</v>
      </c>
      <c r="E124" t="s">
        <v>93</v>
      </c>
      <c r="F124" t="s">
        <v>92</v>
      </c>
      <c r="G124" t="s">
        <v>91</v>
      </c>
      <c r="H124" t="s">
        <v>90</v>
      </c>
      <c r="I124" t="s">
        <v>89</v>
      </c>
      <c r="J124" t="s">
        <v>59</v>
      </c>
      <c r="K124" t="s">
        <v>88</v>
      </c>
      <c r="M124" t="s">
        <v>56</v>
      </c>
      <c r="N124" t="s">
        <v>87</v>
      </c>
      <c r="P124" t="s">
        <v>86</v>
      </c>
      <c r="Q124" t="s">
        <v>85</v>
      </c>
      <c r="R124" t="s">
        <v>52</v>
      </c>
      <c r="U124" t="s">
        <v>70</v>
      </c>
      <c r="V124" t="s">
        <v>69</v>
      </c>
    </row>
    <row r="125" spans="1:22" x14ac:dyDescent="0.4">
      <c r="A125" t="s">
        <v>84</v>
      </c>
      <c r="B125" t="s">
        <v>83</v>
      </c>
      <c r="C125" t="s">
        <v>82</v>
      </c>
      <c r="D125" t="s">
        <v>81</v>
      </c>
      <c r="E125" t="s">
        <v>80</v>
      </c>
      <c r="F125" t="s">
        <v>79</v>
      </c>
      <c r="G125" t="s">
        <v>78</v>
      </c>
      <c r="H125" t="s">
        <v>77</v>
      </c>
      <c r="I125" t="s">
        <v>76</v>
      </c>
      <c r="J125" t="s">
        <v>59</v>
      </c>
      <c r="L125" t="s">
        <v>75</v>
      </c>
      <c r="M125" t="s">
        <v>56</v>
      </c>
      <c r="N125" t="s">
        <v>74</v>
      </c>
      <c r="P125" t="s">
        <v>73</v>
      </c>
      <c r="Q125" t="s">
        <v>72</v>
      </c>
      <c r="R125" t="s">
        <v>52</v>
      </c>
      <c r="S125" t="s">
        <v>71</v>
      </c>
      <c r="U125" t="s">
        <v>70</v>
      </c>
      <c r="V125" t="s">
        <v>69</v>
      </c>
    </row>
    <row r="126" spans="1:22" x14ac:dyDescent="0.4">
      <c r="A126" t="s">
        <v>68</v>
      </c>
      <c r="B126" t="s">
        <v>67</v>
      </c>
      <c r="C126" t="s">
        <v>66</v>
      </c>
      <c r="D126" t="s">
        <v>65</v>
      </c>
      <c r="E126" t="s">
        <v>64</v>
      </c>
      <c r="F126" t="s">
        <v>63</v>
      </c>
      <c r="G126" t="s">
        <v>62</v>
      </c>
      <c r="H126" t="s">
        <v>61</v>
      </c>
      <c r="I126" t="s">
        <v>60</v>
      </c>
      <c r="J126" t="s">
        <v>59</v>
      </c>
      <c r="K126" t="s">
        <v>58</v>
      </c>
      <c r="L126" t="s">
        <v>57</v>
      </c>
      <c r="M126" t="s">
        <v>56</v>
      </c>
      <c r="N126" t="s">
        <v>55</v>
      </c>
      <c r="P126" t="s">
        <v>54</v>
      </c>
      <c r="Q126" t="s">
        <v>53</v>
      </c>
      <c r="R126" t="s">
        <v>52</v>
      </c>
      <c r="U126" t="s">
        <v>51</v>
      </c>
      <c r="V126" t="s">
        <v>50</v>
      </c>
    </row>
    <row r="127" spans="1:22" x14ac:dyDescent="0.4">
      <c r="A127" s="4" t="s">
        <v>386</v>
      </c>
      <c r="B127" s="4" t="s">
        <v>67</v>
      </c>
      <c r="C127" s="5" t="s">
        <v>687</v>
      </c>
      <c r="D127" s="4" t="s">
        <v>688</v>
      </c>
      <c r="E127" s="4" t="s">
        <v>689</v>
      </c>
      <c r="F127" s="4" t="s">
        <v>704</v>
      </c>
      <c r="G127" s="4" t="s">
        <v>705</v>
      </c>
      <c r="H127" s="4" t="s">
        <v>706</v>
      </c>
      <c r="I127" s="4" t="s">
        <v>707</v>
      </c>
      <c r="J127" s="4" t="s">
        <v>59</v>
      </c>
      <c r="K127" s="4"/>
      <c r="L127" s="4"/>
      <c r="M127" s="4" t="s">
        <v>56</v>
      </c>
      <c r="N127" s="4" t="s">
        <v>55</v>
      </c>
      <c r="O127" s="4"/>
      <c r="P127" s="4" t="s">
        <v>54</v>
      </c>
      <c r="Q127" s="4" t="s">
        <v>53</v>
      </c>
      <c r="R127" s="4" t="s">
        <v>52</v>
      </c>
      <c r="S127" s="4" t="s">
        <v>708</v>
      </c>
      <c r="T127" s="4"/>
      <c r="U127" s="4" t="s">
        <v>51</v>
      </c>
      <c r="V127" s="4" t="s">
        <v>50</v>
      </c>
    </row>
    <row r="128" spans="1:22" x14ac:dyDescent="0.4">
      <c r="A128" s="4" t="s">
        <v>106</v>
      </c>
      <c r="B128" s="4" t="s">
        <v>108</v>
      </c>
      <c r="C128" s="5" t="s">
        <v>107</v>
      </c>
      <c r="D128" s="4"/>
      <c r="E128" s="4"/>
      <c r="F128" s="4" t="s">
        <v>103</v>
      </c>
      <c r="G128" s="4" t="s">
        <v>709</v>
      </c>
      <c r="H128" s="4"/>
      <c r="I128" s="4" t="s">
        <v>102</v>
      </c>
      <c r="J128" s="4" t="s">
        <v>59</v>
      </c>
      <c r="K128" s="4"/>
      <c r="L128" s="4"/>
      <c r="M128" s="4" t="s">
        <v>56</v>
      </c>
      <c r="N128" s="4" t="s">
        <v>199</v>
      </c>
      <c r="O128" s="4"/>
      <c r="P128" s="4" t="s">
        <v>198</v>
      </c>
      <c r="Q128" s="4" t="s">
        <v>197</v>
      </c>
      <c r="R128" s="4" t="s">
        <v>710</v>
      </c>
      <c r="S128" s="4" t="s">
        <v>711</v>
      </c>
      <c r="T128" s="4"/>
      <c r="U128" s="4" t="s">
        <v>139</v>
      </c>
      <c r="V128" s="4" t="s">
        <v>138</v>
      </c>
    </row>
    <row r="129" spans="1:22" x14ac:dyDescent="0.4">
      <c r="A129" s="4" t="s">
        <v>386</v>
      </c>
      <c r="B129" s="4" t="s">
        <v>108</v>
      </c>
      <c r="C129" s="5" t="s">
        <v>690</v>
      </c>
      <c r="D129" s="4" t="s">
        <v>691</v>
      </c>
      <c r="E129" s="4" t="s">
        <v>692</v>
      </c>
      <c r="F129" s="4" t="s">
        <v>712</v>
      </c>
      <c r="G129" s="4" t="s">
        <v>713</v>
      </c>
      <c r="H129" s="4"/>
      <c r="I129" s="4" t="s">
        <v>714</v>
      </c>
      <c r="J129" s="4" t="s">
        <v>59</v>
      </c>
      <c r="K129" s="4"/>
      <c r="L129" s="4"/>
      <c r="M129" s="4" t="s">
        <v>56</v>
      </c>
      <c r="N129" s="4" t="s">
        <v>199</v>
      </c>
      <c r="O129" s="4"/>
      <c r="P129" s="4" t="s">
        <v>198</v>
      </c>
      <c r="Q129" s="4" t="s">
        <v>197</v>
      </c>
      <c r="R129" s="4" t="s">
        <v>52</v>
      </c>
      <c r="S129" s="4" t="s">
        <v>708</v>
      </c>
      <c r="T129" s="4"/>
      <c r="U129" s="4" t="s">
        <v>139</v>
      </c>
      <c r="V129" s="4" t="s">
        <v>138</v>
      </c>
    </row>
    <row r="130" spans="1:22" x14ac:dyDescent="0.4">
      <c r="A130" s="4" t="s">
        <v>386</v>
      </c>
      <c r="B130" s="4" t="s">
        <v>124</v>
      </c>
      <c r="C130" s="5" t="s">
        <v>693</v>
      </c>
      <c r="D130" s="4" t="s">
        <v>694</v>
      </c>
      <c r="E130" s="4" t="s">
        <v>695</v>
      </c>
      <c r="F130" s="4" t="s">
        <v>704</v>
      </c>
      <c r="G130" s="4" t="s">
        <v>715</v>
      </c>
      <c r="H130" s="4" t="s">
        <v>716</v>
      </c>
      <c r="I130" s="4"/>
      <c r="J130" s="4" t="s">
        <v>59</v>
      </c>
      <c r="K130" s="4"/>
      <c r="L130" s="4"/>
      <c r="M130" s="4" t="s">
        <v>56</v>
      </c>
      <c r="N130" s="4" t="s">
        <v>717</v>
      </c>
      <c r="O130" s="4"/>
      <c r="P130" s="4" t="s">
        <v>321</v>
      </c>
      <c r="Q130" s="4"/>
      <c r="R130" s="4" t="s">
        <v>52</v>
      </c>
      <c r="S130" s="4" t="s">
        <v>708</v>
      </c>
      <c r="T130" s="4"/>
      <c r="U130" s="4" t="s">
        <v>139</v>
      </c>
      <c r="V130" s="4" t="s">
        <v>138</v>
      </c>
    </row>
    <row r="131" spans="1:22" x14ac:dyDescent="0.4">
      <c r="A131" s="4" t="s">
        <v>386</v>
      </c>
      <c r="B131" s="4" t="s">
        <v>117</v>
      </c>
      <c r="C131" s="5" t="s">
        <v>696</v>
      </c>
      <c r="D131" s="4" t="s">
        <v>697</v>
      </c>
      <c r="E131" s="4" t="s">
        <v>698</v>
      </c>
      <c r="F131" s="4" t="s">
        <v>718</v>
      </c>
      <c r="G131" s="4" t="s">
        <v>719</v>
      </c>
      <c r="H131" s="4" t="s">
        <v>388</v>
      </c>
      <c r="I131" s="4" t="s">
        <v>707</v>
      </c>
      <c r="J131" s="4" t="s">
        <v>59</v>
      </c>
      <c r="K131" s="4"/>
      <c r="L131" s="4"/>
      <c r="M131" s="4" t="s">
        <v>56</v>
      </c>
      <c r="N131" s="4" t="s">
        <v>720</v>
      </c>
      <c r="O131" s="4"/>
      <c r="P131" s="4" t="s">
        <v>178</v>
      </c>
      <c r="Q131" s="4" t="s">
        <v>721</v>
      </c>
      <c r="R131" s="4" t="s">
        <v>52</v>
      </c>
      <c r="S131" s="4" t="s">
        <v>708</v>
      </c>
      <c r="T131" s="4"/>
      <c r="U131" s="4" t="s">
        <v>139</v>
      </c>
      <c r="V131" s="4" t="s">
        <v>138</v>
      </c>
    </row>
    <row r="132" spans="1:22" x14ac:dyDescent="0.4">
      <c r="A132" s="4" t="s">
        <v>386</v>
      </c>
      <c r="B132" s="4" t="s">
        <v>121</v>
      </c>
      <c r="C132" s="5" t="s">
        <v>699</v>
      </c>
      <c r="D132" s="4" t="s">
        <v>697</v>
      </c>
      <c r="E132" s="4" t="s">
        <v>700</v>
      </c>
      <c r="F132" s="4" t="s">
        <v>718</v>
      </c>
      <c r="G132" s="4" t="s">
        <v>719</v>
      </c>
      <c r="H132" s="4" t="s">
        <v>388</v>
      </c>
      <c r="I132" s="4" t="s">
        <v>707</v>
      </c>
      <c r="J132" s="4" t="s">
        <v>59</v>
      </c>
      <c r="K132" s="4"/>
      <c r="L132" s="4"/>
      <c r="M132" s="4" t="s">
        <v>56</v>
      </c>
      <c r="N132" s="4" t="s">
        <v>722</v>
      </c>
      <c r="O132" s="4"/>
      <c r="P132" s="4" t="s">
        <v>723</v>
      </c>
      <c r="Q132" s="4"/>
      <c r="R132" s="4" t="s">
        <v>52</v>
      </c>
      <c r="S132" s="4" t="s">
        <v>708</v>
      </c>
      <c r="T132" s="4"/>
      <c r="U132" s="4" t="s">
        <v>139</v>
      </c>
      <c r="V132" s="4" t="s">
        <v>138</v>
      </c>
    </row>
    <row r="133" spans="1:22" x14ac:dyDescent="0.4">
      <c r="A133" s="4" t="s">
        <v>386</v>
      </c>
      <c r="B133" s="4" t="s">
        <v>114</v>
      </c>
      <c r="C133" s="5" t="s">
        <v>701</v>
      </c>
      <c r="D133" s="4" t="s">
        <v>702</v>
      </c>
      <c r="E133" s="4" t="s">
        <v>695</v>
      </c>
      <c r="F133" s="4" t="s">
        <v>724</v>
      </c>
      <c r="G133" s="4" t="s">
        <v>302</v>
      </c>
      <c r="H133" s="4" t="s">
        <v>316</v>
      </c>
      <c r="I133" s="4" t="s">
        <v>315</v>
      </c>
      <c r="J133" s="4" t="s">
        <v>59</v>
      </c>
      <c r="K133" s="4"/>
      <c r="L133" s="4"/>
      <c r="M133" s="4" t="s">
        <v>56</v>
      </c>
      <c r="N133" s="4" t="s">
        <v>157</v>
      </c>
      <c r="O133" s="4"/>
      <c r="P133" s="4" t="s">
        <v>156</v>
      </c>
      <c r="Q133" s="4" t="s">
        <v>155</v>
      </c>
      <c r="R133" s="4" t="s">
        <v>52</v>
      </c>
      <c r="S133" s="4" t="s">
        <v>708</v>
      </c>
      <c r="T133" s="4"/>
      <c r="U133" s="4" t="s">
        <v>139</v>
      </c>
      <c r="V133" s="4" t="s">
        <v>138</v>
      </c>
    </row>
    <row r="134" spans="1:22" x14ac:dyDescent="0.4">
      <c r="A134" s="4" t="s">
        <v>386</v>
      </c>
      <c r="B134" s="4" t="s">
        <v>131</v>
      </c>
      <c r="C134" s="5" t="s">
        <v>385</v>
      </c>
      <c r="D134" s="4" t="s">
        <v>694</v>
      </c>
      <c r="E134" s="4" t="s">
        <v>695</v>
      </c>
      <c r="F134" s="4" t="s">
        <v>725</v>
      </c>
      <c r="G134" s="4" t="s">
        <v>726</v>
      </c>
      <c r="H134" s="4" t="s">
        <v>727</v>
      </c>
      <c r="I134" s="4"/>
      <c r="J134" s="4" t="s">
        <v>59</v>
      </c>
      <c r="K134" s="4"/>
      <c r="L134" s="4"/>
      <c r="M134" s="4" t="s">
        <v>56</v>
      </c>
      <c r="N134" s="4" t="s">
        <v>225</v>
      </c>
      <c r="O134" s="4" t="s">
        <v>224</v>
      </c>
      <c r="P134" s="4" t="s">
        <v>223</v>
      </c>
      <c r="Q134" s="4" t="s">
        <v>222</v>
      </c>
      <c r="R134" s="4" t="s">
        <v>52</v>
      </c>
      <c r="S134" s="4" t="s">
        <v>728</v>
      </c>
      <c r="T134" s="4" t="s">
        <v>708</v>
      </c>
      <c r="U134" s="4" t="s">
        <v>139</v>
      </c>
      <c r="V134" s="4" t="s">
        <v>138</v>
      </c>
    </row>
    <row r="135" spans="1:22" x14ac:dyDescent="0.4">
      <c r="A135" s="4" t="s">
        <v>386</v>
      </c>
      <c r="B135" s="4" t="s">
        <v>129</v>
      </c>
      <c r="C135" s="5" t="s">
        <v>703</v>
      </c>
      <c r="D135" s="4" t="s">
        <v>694</v>
      </c>
      <c r="E135" s="4" t="s">
        <v>695</v>
      </c>
      <c r="F135" s="4" t="s">
        <v>729</v>
      </c>
      <c r="G135" s="4" t="s">
        <v>484</v>
      </c>
      <c r="H135" s="4" t="s">
        <v>727</v>
      </c>
      <c r="I135" s="4"/>
      <c r="J135" s="4" t="s">
        <v>59</v>
      </c>
      <c r="K135" s="4"/>
      <c r="L135" s="4"/>
      <c r="M135" s="4" t="s">
        <v>56</v>
      </c>
      <c r="N135" s="4" t="s">
        <v>220</v>
      </c>
      <c r="O135" s="4"/>
      <c r="P135" s="4" t="s">
        <v>219</v>
      </c>
      <c r="Q135" s="4" t="s">
        <v>218</v>
      </c>
      <c r="R135" s="4" t="s">
        <v>52</v>
      </c>
      <c r="S135" s="4" t="s">
        <v>728</v>
      </c>
      <c r="T135" s="4" t="s">
        <v>708</v>
      </c>
      <c r="U135" s="4" t="s">
        <v>139</v>
      </c>
      <c r="V135" s="4" t="s">
        <v>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CE16-501E-4197-90C1-A5140BDCDEA6}">
  <dimension ref="A1:K29"/>
  <sheetViews>
    <sheetView zoomScale="58" workbookViewId="0">
      <selection activeCell="D11" sqref="D11"/>
    </sheetView>
  </sheetViews>
  <sheetFormatPr defaultRowHeight="14.6" x14ac:dyDescent="0.4"/>
  <cols>
    <col min="1" max="1" width="9.23046875" style="7"/>
    <col min="2" max="2" width="21.84375" style="7" bestFit="1" customWidth="1"/>
    <col min="3" max="4" width="21.84375" style="7" customWidth="1"/>
    <col min="5" max="5" width="9.23046875" style="7"/>
    <col min="6" max="6" width="45.921875" style="7" customWidth="1"/>
    <col min="7" max="7" width="38.53515625" style="7" customWidth="1"/>
    <col min="8" max="8" width="120.921875" style="7" bestFit="1" customWidth="1"/>
    <col min="9" max="9" width="81.53515625" style="7" customWidth="1"/>
    <col min="10" max="10" width="149.61328125" style="7" customWidth="1"/>
    <col min="11" max="11" width="197" style="7" customWidth="1"/>
    <col min="12" max="16384" width="9.23046875" style="7"/>
  </cols>
  <sheetData>
    <row r="1" spans="1:11" x14ac:dyDescent="0.4">
      <c r="A1" s="7" t="s">
        <v>565</v>
      </c>
      <c r="B1" s="8" t="s">
        <v>564</v>
      </c>
      <c r="C1" s="8"/>
      <c r="D1" s="8"/>
      <c r="F1" s="8" t="s">
        <v>563</v>
      </c>
      <c r="G1" s="8" t="s">
        <v>562</v>
      </c>
      <c r="H1" s="8" t="s">
        <v>561</v>
      </c>
      <c r="I1" s="8" t="s">
        <v>560</v>
      </c>
      <c r="J1" s="7" t="s">
        <v>559</v>
      </c>
      <c r="K1" s="8" t="s">
        <v>558</v>
      </c>
    </row>
    <row r="2" spans="1:11" ht="11.05" customHeight="1" x14ac:dyDescent="0.4">
      <c r="A2" s="7" t="s">
        <v>557</v>
      </c>
      <c r="F2" s="1" t="s">
        <v>1137</v>
      </c>
      <c r="G2" s="1" t="str">
        <f>_xlfn.CONCAT(F2,CHAR(10),CHAR(10),TEXT($B$1," $#,##0 "),CHAR(10),Basic!$H$1,"- ",Basic!H2)</f>
        <v>We have accepted an offer through our Direct Offers Channel in your market. The Buyer will draft these contracts and send for signatures.
Commission Instructions:
ORID- X1-ORz0avc4qsztdm_e0a23</v>
      </c>
      <c r="H2" s="1" t="str">
        <f>_xlfn.CONCAT(G2,CHAR(10),CHAR(10),$A$2,CHAR(10),$A$3," ",Basic!K2,CHAR(10),,$A$4," Place-Holder",CHAR(10),$A$5," ",Basic!L2,CHAR(10),$A$6," ",Basic!M2,CHAR(10),$A$7," ",Basic!N2,CHAR(10),$A$8," ",TEXT(Basic!O2,"yyyy-mm-dd"),CHAR(10),$A$9," ",Basic!P2,CHAR(10),$A$10," ",Basic!Q2,CHAR(10)," ",$A$11,Basic!R2)</f>
        <v>We have accepted an offer through our Direct Offers Channel in your market. The Buyer will draft these contracts and send for signatures.
Commission Instructions:
ORID- X1-ORz0avc4qsztdm_e0a23
Contract Information:
Property Address- 316 Killam County Dr, Katy, TX 77493
Purchase Price- Place-Holder
Market- Houston
Entity Name- CSH Property One, LLC
Due Diligence Period- 10 calendar days from effective date
Close of Escrow- 2021-10-25
Title Company- Republic Title
Escrow Agent- Christi Fisher
 Escrow Agent Email-0</v>
      </c>
      <c r="I2" s="1" t="str">
        <f>_xlfn.CONCAT(H2,CHAR(10),CHAR(10),$A$13,CHAR(10),$A$14," ",Basic!S2,CHAR(10),$A$15," ",Basic!T2,CHAR(10),$A$16," ",Basic!U2,CHAR(10),$A$17," ",Basic!V2)</f>
        <v>We have accepted an offer through our Direct Offers Channel in your market. The Buyer will draft these contracts and send for signatures.
Commission Instructions:
ORID- X1-ORz0avc4qsztdm_e0a23
Contract Information:
Property Address- 316 Killam County Dr, Katy, TX 77493
Purchase Price- Place-Holder
Market- Houston
Entity Name- CSH Property One, LLC
Due Diligence Period- 10 calendar days from effective date
Close of Escrow- 2021-10-25
Title Company- Republic Title
Escrow Agent- Christi Fisher
 Escrow Agent Email-0
Signing Information:
The name of authorized signer for the buyer is- Ken Keithly
Send buyer contract to- ihhougroup@enterarealty.com
The name of authorized signer for the seller is- Geoffrey Berger
Send seller contract to- Geoffreyb@zillowgroup.com</v>
      </c>
      <c r="J2" s="7" t="str">
        <f>_xlfn.CONCAT(I2,CHAR(10),CHAR(10),$A$19,CHAR(10),$A$20," ",Basic!W2,CHAR(10),$A$21," ",Basic!X2,CHAR(10),$A$22," ",Basic!Y2,CHAR(10),$A$23," ",Basic!Z2)</f>
        <v>We have accepted an offer through our Direct Offers Channel in your market. The Buyer will draft these contracts and send for signatures.
Commission Instructions:
ORID- X1-ORz0avc4qsztdm_e0a23
Contract Information:
Property Address- 316 Killam County Dr, Katy, TX 77493
Purchase Price- Place-Holder
Market- Houston
Entity Name- CSH Property One, LLC
Due Diligence Period- 10 calendar days from effective date
Close of Escrow- 2021-10-25
Title Company- Republic Title
Escrow Agent- Christi Fisher
 Escrow Agent Email-0
Signing Information:
The name of authorized signer for the buyer is- Ken Keithly
Send buyer contract to- ihhougroup@enterarealty.com
The name of authorized signer for the seller is- Geoffrey Berger
Send seller contract to- Geoffreyb@zillowgroup.com
Routing Information:
Buyer contract routed as a complete PDF to- ihhougroup@enterarealty.com
Buyer contract routed as a complete PDF to- 
Buyer contract routed as a complete PDF to- harrison.tateosian@invitationhomes.com
Seller contract routed as a complete PDF to- Geoffreyb@zillowgroup.com</v>
      </c>
      <c r="K2" s="7" t="str">
        <f>_xlfn.CONCAT(J2,CHAR(10),CHAR(10),$A$25,CHAR(10),$A$26," ",$B$26,CHAR(10),$A$27," ",Basic!AA2)</f>
        <v>We have accepted an offer through our Direct Offers Channel in your market. The Buyer will draft these contracts and send for signatures.
Commission Instructions:
ORID- X1-ORz0avc4qsztdm_e0a23
Contract Information:
Property Address- 316 Killam County Dr, Katy, TX 77493
Purchase Price- Place-Holder
Market- Houston
Entity Name- CSH Property One, LLC
Due Diligence Period- 10 calendar days from effective date
Close of Escrow- 2021-10-25
Title Company- Republic Title
Escrow Agent- Christi Fisher
 Escrow Agent Email-0
Signing Information:
The name of authorized signer for the buyer is- Ken Keithly
Send buyer contract to- ihhougroup@enterarealty.com
The name of authorized signer for the seller is- Geoffrey Berger
Send seller contract to- Geoffreyb@zillowgroup.com
Routing Information:
Buyer contract routed as a complete PDF to- ihhougroup@enterarealty.com
Buyer contract routed as a complete PDF to- 
Buyer contract routed as a complete PDF to- harrison.tateosian@invitationhomes.com
Seller contract routed as a complete PDF to- Geoffreyb@zillowgroup.com
Additional Information:
Repair and extension requests should be sent to- forsale@zillowgroup.com
Lockbox Code- 1234</v>
      </c>
    </row>
    <row r="3" spans="1:11" ht="11.05" customHeight="1" x14ac:dyDescent="0.4">
      <c r="A3" s="7" t="s">
        <v>556</v>
      </c>
      <c r="F3" s="7" t="s">
        <v>1137</v>
      </c>
      <c r="G3" s="7" t="str">
        <f>_xlfn.CONCAT(F3,CHAR(10),CHAR(10),TEXT($B$1," $#,##0 "),CHAR(10),Basic!$H$1,"- ",Basic!H3)</f>
        <v>We have accepted an offer through our Direct Offers Channel in your market. The Buyer will draft these contracts and send for signatures.
Commission Instructions:
ORID- X1-ORz07wt8a9wl16_h7got</v>
      </c>
      <c r="H3" s="7" t="str">
        <f>_xlfn.CONCAT(G3,CHAR(10),CHAR(10),$A$2,CHAR(10),$A$3," ",Basic!K3,CHAR(10),,$A$4," Place-Holder",CHAR(10),$A$5," ",Basic!L3,CHAR(10),$A$6," ",Basic!M3,CHAR(10),$A$7," ",Basic!N3,CHAR(10),$A$8," ",TEXT(Basic!O3,"yyyy-mm-dd"),CHAR(10),$A$9," ",Basic!P3,CHAR(10),$A$10," ",Basic!Q3,CHAR(10)," ",$A$11,Basic!R3)</f>
        <v>We have accepted an offer through our Direct Offers Channel in your market. The Buyer will draft these contracts and send for signatures.
Commission Instructions:
ORID- X1-ORz07wt8a9wl16_h7got
Contract Information:
Property Address- 4209 Becket Ct, Las Vegas, NV 89129
Purchase Price- Place-Holder
Market- Las Vegas
Entity Name- AH4R Properties Two, LLC
Due Diligence Period- 10 calendar days from effective date
Close of Escrow- 2021-12-01
Title Company- Stewart Title
Escrow Agent- Candace Buxton
 Escrow Agent Email-candace.buxton@stewart.com</v>
      </c>
      <c r="I3" s="7" t="str">
        <f>_xlfn.CONCAT(H3,CHAR(10),CHAR(10),$A$13,CHAR(10),$A$14," ",Basic!S3,CHAR(10),$A$15," ",Basic!T3,CHAR(10),$A$16," ",Basic!U3,CHAR(10),$A$17," ",Basic!V3)</f>
        <v>We have accepted an offer through our Direct Offers Channel in your market. The Buyer will draft these contracts and send for signatures.
Commission Instructions:
ORID- X1-ORz07wt8a9wl16_h7got
Contract Information:
Property Address- 4209 Becket Ct, Las Vegas, NV 89129
Purchase Price- Place-Holder
Market- Las Vegas
Entity Name- AH4R Properties Two, LLC
Due Diligence Period- 10 calendar days from effective date
Close of Escrow- 2021-12-01
Title Company- Stewart Title
Escrow Agent- Candace Buxton
 Escrow Agent Email-candace.buxton@stewart.com
Signing Information:
The name of authorized signer for the buyer is- AH4R Properties Two, LLC, Amir Zamani, Its Agent
Send buyer contract to- azamani@ah4r.com
The name of authorized signer for the seller is- Geoffrey Berger
Send seller contract to- Geoffreyb@zillowgroup.com</v>
      </c>
      <c r="J3" s="7" t="str">
        <f>_xlfn.CONCAT(I3,CHAR(10),CHAR(10),$A$19,CHAR(10),$A$20," ",Basic!W3,CHAR(10),$A$21," ",Basic!X3,CHAR(10),$A$22," ",Basic!Y3,CHAR(10),$A$23," ",Basic!Z3)</f>
        <v>We have accepted an offer through our Direct Offers Channel in your market. The Buyer will draft these contracts and send for signatures.
Commission Instructions:
ORID- X1-ORz07wt8a9wl16_h7got
Contract Information:
Property Address- 4209 Becket Ct, Las Vegas, NV 89129
Purchase Price- Place-Holder
Market- Las Vegas
Entity Name- AH4R Properties Two, LLC
Due Diligence Period- 10 calendar days from effective date
Close of Escrow- 2021-12-01
Title Company- Stewart Title
Escrow Agent- Candace Buxton
 Escrow Agent Email-candace.buxton@stewart.com
Signing Information:
The name of authorized signer for the buyer is- AH4R Properties Two, LLC, Amir Zamani, Its Agent
Send buyer contract to- azamani@ah4r.com
The name of authorized signer for the seller is- Geoffrey Berger
Send seller contract to- Geoffreyb@zillowgroup.com
Routing Information:
Buyer contract routed as a complete PDF to- azamani@ah4r.com
Buyer contract routed as a complete PDF to- lsanchez@ah4r.com
Buyer contract routed as a complete PDF to- 
Seller contract routed as a complete PDF to- Geoffreyb@zillowgroup.com</v>
      </c>
      <c r="K3" s="7" t="str">
        <f>_xlfn.CONCAT(J3,CHAR(10),CHAR(10),$A$25,CHAR(10),$A$26," ",$B$26,CHAR(10),$A$27," ",Basic!AA3)</f>
        <v>We have accepted an offer through our Direct Offers Channel in your market. The Buyer will draft these contracts and send for signatures.
Commission Instructions:
ORID- X1-ORz07wt8a9wl16_h7got
Contract Information:
Property Address- 4209 Becket Ct, Las Vegas, NV 89129
Purchase Price- Place-Holder
Market- Las Vegas
Entity Name- AH4R Properties Two, LLC
Due Diligence Period- 10 calendar days from effective date
Close of Escrow- 2021-12-01
Title Company- Stewart Title
Escrow Agent- Candace Buxton
 Escrow Agent Email-candace.buxton@stewart.com
Signing Information:
The name of authorized signer for the buyer is- AH4R Properties Two, LLC, Amir Zamani, Its Agent
Send buyer contract to- azamani@ah4r.com
The name of authorized signer for the seller is- Geoffrey Berger
Send seller contract to- Geoffreyb@zillowgroup.com
Routing Information:
Buyer contract routed as a complete PDF to- azamani@ah4r.com
Buyer contract routed as a complete PDF to- lsanchez@ah4r.com
Buyer contract routed as a complete PDF to- 
Seller contract routed as a complete PDF to- Geoffreyb@zillowgroup.com
Additional Information:
Repair and extension requests should be sent to- forsale@zillowgroup.com
Lockbox Code- 1234</v>
      </c>
    </row>
    <row r="4" spans="1:11" x14ac:dyDescent="0.4">
      <c r="A4" s="7" t="s">
        <v>555</v>
      </c>
      <c r="F4" s="7" t="s">
        <v>1137</v>
      </c>
      <c r="G4" s="7" t="str">
        <f>_xlfn.CONCAT(F4,CHAR(10),CHAR(10),TEXT($B$1," $#,##0 "),CHAR(10),Basic!$H$1,"- ",Basic!H4)</f>
        <v>We have accepted an offer through our Direct Offers Channel in your market. The Buyer will draft these contracts and send for signatures.
Commission Instructions:
ORID- X1-ORz2epkvhkrji2_hhao4</v>
      </c>
      <c r="H4" s="7" t="str">
        <f>_xlfn.CONCAT(G4,CHAR(10),CHAR(10),$A$2,CHAR(10),$A$3," ",Basic!K4,CHAR(10),,$A$4," Place-Holder",CHAR(10),$A$5," ",Basic!L4,CHAR(10),$A$6," ",Basic!M4,CHAR(10),$A$7," ",Basic!N4,CHAR(10),$A$8," ",TEXT(Basic!O4,"yyyy-mm-dd"),CHAR(10),$A$9," ",Basic!P4,CHAR(10),$A$10," ",Basic!Q4,CHAR(10)," ",$A$11,Basic!R4)</f>
        <v>We have accepted an offer through our Direct Offers Channel in your market. The Buyer will draft these contracts and send for signatures.
Commission Instructions:
ORID- X1-ORz2epkvhkrji2_hhao4
Contract Information:
Property Address- 171 Silver Fox Trl, Dallas, GA 30157
Purchase Price- Place-Holder
Market- Atlanta
Entity Name- SFR JV-2 Property LLC
Due Diligence Period- 10 calendar days from effective date
Close of Escrow- 2021-12-01
Title Company- O'Kelley &amp; Sorohan
Escrow Agent- Vicki Gerling
 Escrow Agent Email-closings@oslawllc.com</v>
      </c>
      <c r="I4" s="7" t="str">
        <f>_xlfn.CONCAT(H4,CHAR(10),CHAR(10),$A$13,CHAR(10),$A$14," ",Basic!S4,CHAR(10),$A$15," ",Basic!T4,CHAR(10),$A$16," ",Basic!U4,CHAR(10),$A$17," ",Basic!V4)</f>
        <v>We have accepted an offer through our Direct Offers Channel in your market. The Buyer will draft these contracts and send for signatures.
Commission Instructions:
ORID- X1-ORz2epkvhkrji2_hhao4
Contract Information:
Property Address- 171 Silver Fox Trl, Dallas, GA 30157
Purchase Price- Place-Holder
Market- Atlanta
Entity Name- SFR JV-2 Property LLC
Due Diligence Period- 10 calendar days from effective date
Close of Escrow- 2021-12-01
Title Company- O'Kelley &amp; Sorohan
Escrow Agent- Vicki Gerling
 Escrow Agent Email-closings@oslawllc.com
Signing Information:
The name of authorized signer for the buyer is- William D Richard
Send buyer contract to- cjenkins@triconah.com
The name of authorized signer for the seller is- David Tramontana
Send seller contract to- davidtr@zillowgroup.com</v>
      </c>
      <c r="J4" s="7" t="str">
        <f>_xlfn.CONCAT(I4,CHAR(10),CHAR(10),$A$19,CHAR(10),$A$20," ",Basic!W4,CHAR(10),$A$21," ",Basic!X4,CHAR(10),$A$22," ",Basic!Y4,CHAR(10),$A$23," ",Basic!Z4)</f>
        <v>We have accepted an offer through our Direct Offers Channel in your market. The Buyer will draft these contracts and send for signatures.
Commission Instructions:
ORID- X1-ORz2epkvhkrji2_hhao4
Contract Information:
Property Address- 171 Silver Fox Trl, Dallas, GA 30157
Purchase Price- Place-Holder
Market- Atlanta
Entity Name- SFR JV-2 Property LLC
Due Diligence Period- 10 calendar days from effective date
Close of Escrow- 2021-12-01
Title Company- O'Kelley &amp; Sorohan
Escrow Agent- Vicki Gerling
 Escrow Agent Email-closings@oslawllc.com
Signing Information:
The name of authorized signer for the buyer is- William D Richard
Send buyer contract to- cjenkins@triconah.com
The name of authorized signer for the seller is- David Tramontana
Send seller contract to- davidtr@zillowgroup.com
Routing Information:
Buyer contract routed as a complete PDF to- cjenkins@triconah.com
Buyer contract routed as a complete PDF to- cmcclellan@triconresidential.com
Buyer contract routed as a complete PDF to- mmcqueary@triconresidential.com
Seller contract routed as a complete PDF to- davidtr@zillowgroup.com</v>
      </c>
      <c r="K4" s="7" t="str">
        <f>_xlfn.CONCAT(J4,CHAR(10),CHAR(10),$A$25,CHAR(10),$A$26," ",$B$26,CHAR(10),$A$27," ",Basic!AA4)</f>
        <v>We have accepted an offer through our Direct Offers Channel in your market. The Buyer will draft these contracts and send for signatures.
Commission Instructions:
ORID- X1-ORz2epkvhkrji2_hhao4
Contract Information:
Property Address- 171 Silver Fox Trl, Dallas, GA 30157
Purchase Price- Place-Holder
Market- Atlanta
Entity Name- SFR JV-2 Property LLC
Due Diligence Period- 10 calendar days from effective date
Close of Escrow- 2021-12-01
Title Company- O'Kelley &amp; Sorohan
Escrow Agent- Vicki Gerling
 Escrow Agent Email-closings@oslawllc.com
Signing Information:
The name of authorized signer for the buyer is- William D Richard
Send buyer contract to- cjenkins@triconah.com
The name of authorized signer for the seller is- David Tramontana
Send seller contract to- davidtr@zillowgroup.com
Routing Information:
Buyer contract routed as a complete PDF to- cjenkins@triconah.com
Buyer contract routed as a complete PDF to- cmcclellan@triconresidential.com
Buyer contract routed as a complete PDF to- mmcqueary@triconresidential.com
Seller contract routed as a complete PDF to- davidtr@zillowgroup.com
Additional Information:
Repair and extension requests should be sent to- forsale@zillowgroup.com
Lockbox Code- 8354</v>
      </c>
    </row>
    <row r="5" spans="1:11" x14ac:dyDescent="0.4">
      <c r="A5" s="7" t="s">
        <v>554</v>
      </c>
      <c r="F5" s="7" t="s">
        <v>1137</v>
      </c>
      <c r="G5" s="7" t="str">
        <f>_xlfn.CONCAT(F5,CHAR(10),CHAR(10),TEXT($B$1," $#,##0 "),CHAR(10),Basic!$H$1,"- ",Basic!H5)</f>
        <v>We have accepted an offer through our Direct Offers Channel in your market. The Buyer will draft these contracts and send for signatures.
Commission Instructions:
ORID- X1-ORz2f76s51i5x6_j9wtu</v>
      </c>
      <c r="H5" s="7" t="str">
        <f>_xlfn.CONCAT(G5,CHAR(10),CHAR(10),$A$2,CHAR(10),$A$3," ",Basic!K5,CHAR(10),,$A$4," Place-Holder",CHAR(10),$A$5," ",Basic!L5,CHAR(10),$A$6," ",Basic!M5,CHAR(10),$A$7," ",Basic!N5,CHAR(10),$A$8," ",TEXT(Basic!O5,"yyyy-mm-dd"),CHAR(10),$A$9," ",Basic!P5,CHAR(10),$A$10," ",Basic!Q5,CHAR(10)," ",$A$11,Basic!R5)</f>
        <v>We have accepted an offer through our Direct Offers Channel in your market. The Buyer will draft these contracts and send for signatures.
Commission Instructions:
ORID- X1-ORz2f76s51i5x6_j9wtu
Contract Information:
Property Address- 9135 Inglewood Pkwy SW, Covington, GA 30014
Purchase Price- Place-Holder
Market- Atlanta
Entity Name- MCH SFR Property Owner 1 LLC
Due Diligence Period- 10 calendar days from effective date
Close of Escrow- 2021-12-03
Title Company- Hankin Pack
Escrow Agent- Jonathan R. Hankin
 Escrow Agent Email-jon.hankin@hankinpacklaw.com</v>
      </c>
      <c r="I5" s="7" t="str">
        <f>_xlfn.CONCAT(H5,CHAR(10),CHAR(10),$A$13,CHAR(10),$A$14," ",Basic!S5,CHAR(10),$A$15," ",Basic!T5,CHAR(10),$A$16," ",Basic!U5,CHAR(10),$A$17," ",Basic!V5)</f>
        <v>We have accepted an offer through our Direct Offers Channel in your market. The Buyer will draft these contracts and send for signatures.
Commission Instructions:
ORID- X1-ORz2f76s51i5x6_j9wtu
Contract Information:
Property Address- 9135 Inglewood Pkwy SW, Covington, GA 30014
Purchase Price- Place-Holder
Market- Atlanta
Entity Name- MCH SFR Property Owner 1 LLC
Due Diligence Period- 10 calendar days from effective date
Close of Escrow- 2021-12-03
Title Company- Hankin Pack
Escrow Agent- Jonathan R. Hankin
 Escrow Agent Email-jon.hankin@hankinpacklaw.com
Signing Information:
The name of authorized signer for the buyer is- Marcos Egipciaco
Send buyer contract to- abetancourt@sovereignrealestategroup.com
The name of authorized signer for the seller is- David Tramontana
Send seller contract to- davidtr@zillowgroup.com</v>
      </c>
      <c r="J5" s="7" t="str">
        <f>_xlfn.CONCAT(I5,CHAR(10),CHAR(10),$A$19,CHAR(10),$A$20," ",Basic!W5,CHAR(10),$A$21," ",Basic!X5,CHAR(10),$A$22," ",Basic!Y5,CHAR(10),$A$23," ",Basic!Z5)</f>
        <v>We have accepted an offer through our Direct Offers Channel in your market. The Buyer will draft these contracts and send for signatures.
Commission Instructions:
ORID- X1-ORz2f76s51i5x6_j9wtu
Contract Information:
Property Address- 9135 Inglewood Pkwy SW, Covington, GA 30014
Purchase Price- Place-Holder
Market- Atlanta
Entity Name- MCH SFR Property Owner 1 LLC
Due Diligence Period- 10 calendar days from effective date
Close of Escrow- 2021-12-03
Title Company- Hankin Pack
Escrow Agent- Jonathan R. Hankin
 Escrow Agent Email-jon.hankin@hankinpacklaw.com
Signing Information:
The name of authorized signer for the buyer is- Marcos Egipciaco
Send buyer contract to- abetancourt@sovereignrealestategroup.com
The name of authorized signer for the seller is- David Tramontana
Send seller contract to- davidtr@zillowgroup.com
Routing Information:
Buyer contract routed as a complete PDF to- abetancourt@sovereignrealestategroup.com
Buyer contract routed as a complete PDF to- 
Buyer contract routed as a complete PDF to- 
Seller contract routed as a complete PDF to- davidtr@zillowgroup.com</v>
      </c>
      <c r="K5" s="7" t="str">
        <f>_xlfn.CONCAT(J5,CHAR(10),CHAR(10),$A$25,CHAR(10),$A$26," ",$B$26,CHAR(10),$A$27," ",Basic!AA5)</f>
        <v>We have accepted an offer through our Direct Offers Channel in your market. The Buyer will draft these contracts and send for signatures.
Commission Instructions:
ORID- X1-ORz2f76s51i5x6_j9wtu
Contract Information:
Property Address- 9135 Inglewood Pkwy SW, Covington, GA 30014
Purchase Price- Place-Holder
Market- Atlanta
Entity Name- MCH SFR Property Owner 1 LLC
Due Diligence Period- 10 calendar days from effective date
Close of Escrow- 2021-12-03
Title Company- Hankin Pack
Escrow Agent- Jonathan R. Hankin
 Escrow Agent Email-jon.hankin@hankinpacklaw.com
Signing Information:
The name of authorized signer for the buyer is- Marcos Egipciaco
Send buyer contract to- abetancourt@sovereignrealestategroup.com
The name of authorized signer for the seller is- David Tramontana
Send seller contract to- davidtr@zillowgroup.com
Routing Information:
Buyer contract routed as a complete PDF to- abetancourt@sovereignrealestategroup.com
Buyer contract routed as a complete PDF to- 
Buyer contract routed as a complete PDF to- 
Seller contract routed as a complete PDF to- davidtr@zillowgroup.com
Additional Information:
Repair and extension requests should be sent to- forsale@zillowgroup.com
Lockbox Code- 4087</v>
      </c>
    </row>
    <row r="6" spans="1:11" x14ac:dyDescent="0.4">
      <c r="A6" s="7" t="s">
        <v>553</v>
      </c>
      <c r="F6" s="7" t="s">
        <v>1137</v>
      </c>
      <c r="G6" s="7" t="str">
        <f>_xlfn.CONCAT(F6,CHAR(10),CHAR(10),TEXT($B$1," $#,##0 "),CHAR(10),Basic!$H$1,"- ",Basic!H6)</f>
        <v>We have accepted an offer through our Direct Offers Channel in your market. The Buyer will draft these contracts and send for signatures.
Commission Instructions:
ORID- X1-ORz0c2l7yuynwa_e8pgx</v>
      </c>
      <c r="H6" s="7" t="str">
        <f>_xlfn.CONCAT(G6,CHAR(10),CHAR(10),$A$2,CHAR(10),$A$3," ",Basic!K6,CHAR(10),,$A$4," Place-Holder",CHAR(10),$A$5," ",Basic!L6,CHAR(10),$A$6," ",Basic!M6,CHAR(10),$A$7," ",Basic!N6,CHAR(10),$A$8," ",TEXT(Basic!O6,"yyyy-mm-dd"),CHAR(10),$A$9," ",Basic!P6,CHAR(10),$A$10," ",Basic!Q6,CHAR(10)," ",$A$11,Basic!R6)</f>
        <v>We have accepted an offer through our Direct Offers Channel in your market. The Buyer will draft these contracts and send for signatures.
Commission Instructions:
ORID- X1-ORz0c2l7yuynwa_e8pgx
Contract Information:
Property Address- 4479 Persian Ct, Snellville, GA 30039
Purchase Price- Place-Holder
Market- Atlanta
Entity Name- IH6 Property Georgia, L.P
Due Diligence Period- 10 calendar days from effective date
Close of Escrow- 2021-12-01
Title Company- Lueder, Larking &amp; Hunter
Escrow Agent- HomePro Title
 Escrow Agent Email-processing@homeprotitle.com</v>
      </c>
      <c r="I6" s="7" t="str">
        <f>_xlfn.CONCAT(H6,CHAR(10),CHAR(10),$A$13,CHAR(10),$A$14," ",Basic!S6,CHAR(10),$A$15," ",Basic!T6,CHAR(10),$A$16," ",Basic!U6,CHAR(10),$A$17," ",Basic!V6)</f>
        <v>We have accepted an offer through our Direct Offers Channel in your market. The Buyer will draft these contracts and send for signatures.
Commission Instructions:
ORID- X1-ORz0c2l7yuynwa_e8pgx
Contract Information:
Property Address- 4479 Persian Ct, Snellville, GA 30039
Purchase Price- Place-Holder
Market- Atlanta
Entity Name- IH6 Property Georgia, L.P
Due Diligence Period- 10 calendar days from effective date
Close of Escrow- 2021-12-01
Title Company- Lueder, Larking &amp; Hunter
Escrow Agent- HomePro Title
 Escrow Agent Email-processing@homeprotitle.com
Signing Information:
The name of authorized signer for the buyer is- Chris Cox Atlanta
Send buyer contract to- ihatlteam@enterarealty.com
The name of authorized signer for the seller is- David Tramontana
Send seller contract to- davidtr@zillowgroup.com</v>
      </c>
      <c r="J6" s="7" t="str">
        <f>_xlfn.CONCAT(I6,CHAR(10),CHAR(10),$A$19,CHAR(10),$A$20," ",Basic!W6,CHAR(10),$A$21," ",Basic!X6,CHAR(10),$A$22," ",Basic!Y6,CHAR(10),$A$23," ",Basic!Z6)</f>
        <v>We have accepted an offer through our Direct Offers Channel in your market. The Buyer will draft these contracts and send for signatures.
Commission Instructions:
ORID- X1-ORz0c2l7yuynwa_e8pgx
Contract Information:
Property Address- 4479 Persian Ct, Snellville, GA 30039
Purchase Price- Place-Holder
Market- Atlanta
Entity Name- IH6 Property Georgia, L.P
Due Diligence Period- 10 calendar days from effective date
Close of Escrow- 2021-12-01
Title Company- Lueder, Larking &amp; Hunter
Escrow Agent- HomePro Title
 Escrow Agent Email-processing@homeprotitle.com
Signing Information:
The name of authorized signer for the buyer is- Chris Cox Atlanta
Send buyer contract to- ihatlteam@enterarealty.com
The name of authorized signer for the seller is- David Tramontana
Send seller contract to- davidtr@zillowgroup.com
Routing Information:
Buyer contract routed as a complete PDF to- ihatlteam@enterarealty.com
Buyer contract routed as a complete PDF to- 
Buyer contract routed as a complete PDF to- lthomas@enterarealty.com
Seller contract routed as a complete PDF to- davidtr@zillowgroup.com</v>
      </c>
      <c r="K6" s="7" t="str">
        <f>_xlfn.CONCAT(J6,CHAR(10),CHAR(10),$A$25,CHAR(10),$A$26," ",$B$26,CHAR(10),$A$27," ",Basic!AA6)</f>
        <v>We have accepted an offer through our Direct Offers Channel in your market. The Buyer will draft these contracts and send for signatures.
Commission Instructions:
ORID- X1-ORz0c2l7yuynwa_e8pgx
Contract Information:
Property Address- 4479 Persian Ct, Snellville, GA 30039
Purchase Price- Place-Holder
Market- Atlanta
Entity Name- IH6 Property Georgia, L.P
Due Diligence Period- 10 calendar days from effective date
Close of Escrow- 2021-12-01
Title Company- Lueder, Larking &amp; Hunter
Escrow Agent- HomePro Title
 Escrow Agent Email-processing@homeprotitle.com
Signing Information:
The name of authorized signer for the buyer is- Chris Cox Atlanta
Send buyer contract to- ihatlteam@enterarealty.com
The name of authorized signer for the seller is- David Tramontana
Send seller contract to- davidtr@zillowgroup.com
Routing Information:
Buyer contract routed as a complete PDF to- ihatlteam@enterarealty.com
Buyer contract routed as a complete PDF to- 
Buyer contract routed as a complete PDF to- lthomas@enterarealty.com
Seller contract routed as a complete PDF to- davidtr@zillowgroup.com
Additional Information:
Repair and extension requests should be sent to- forsale@zillowgroup.com
Lockbox Code- 6195</v>
      </c>
    </row>
    <row r="7" spans="1:11" x14ac:dyDescent="0.4">
      <c r="A7" s="7" t="s">
        <v>552</v>
      </c>
      <c r="F7" s="7" t="s">
        <v>1137</v>
      </c>
      <c r="G7" s="7" t="str">
        <f>_xlfn.CONCAT(F7,CHAR(10),CHAR(10),TEXT($B$1," $#,##0 "),CHAR(10),Basic!$H$1,"- ",Basic!H7)</f>
        <v xml:space="preserve">We have accepted an offer through our Direct Offers Channel in your market. The Buyer will draft these contracts and send for signatures.
Commission Instructions:
ORID- </v>
      </c>
      <c r="H7" s="7" t="str">
        <f>_xlfn.CONCAT(G7,CHAR(10),CHAR(10),$A$2,CHAR(10),$A$3," ",Basic!K7,CHAR(10),,$A$4," Place-Holder",CHAR(10),$A$5," ",Basic!L7,CHAR(10),$A$6," ",Basic!M7,CHAR(10),$A$7," ",Basic!N7,CHAR(10),$A$8," ",TEXT(Basic!O7,"yyyy-mm-dd"),CHAR(10),$A$9," ",Basic!P7,CHAR(10),$A$10," ",Basic!Q7,CHAR(10)," ",$A$11,Basic!R7)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7" s="7" t="str">
        <f>_xlfn.CONCAT(H7,CHAR(10),CHAR(10),$A$13,CHAR(10),$A$14," ",Basic!S7,CHAR(10),$A$15," ",Basic!T7,CHAR(10),$A$16," ",Basic!U7,CHAR(10),$A$17," ",Basic!V7)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7" s="7" t="str">
        <f>_xlfn.CONCAT(I7,CHAR(10),CHAR(10),$A$19,CHAR(10),$A$20," ",Basic!W7,CHAR(10),$A$21," ",Basic!X7,CHAR(10),$A$22," ",Basic!Y7,CHAR(10),$A$23," ",Basic!Z7)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7" s="7" t="str">
        <f>_xlfn.CONCAT(J7,CHAR(10),CHAR(10),$A$25,CHAR(10),$A$26," ",$B$26,CHAR(10),$A$27," ",Basic!AA7)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8" spans="1:11" x14ac:dyDescent="0.4">
      <c r="A8" s="7" t="s">
        <v>551</v>
      </c>
      <c r="F8" s="7" t="s">
        <v>1137</v>
      </c>
      <c r="G8" s="7" t="str">
        <f>_xlfn.CONCAT(F8,CHAR(10),CHAR(10),TEXT($B$1," $#,##0 "),CHAR(10),Basic!$H$1,"- ",Basic!H8)</f>
        <v xml:space="preserve">We have accepted an offer through our Direct Offers Channel in your market. The Buyer will draft these contracts and send for signatures.
Commission Instructions:
ORID- </v>
      </c>
      <c r="H8" s="7" t="str">
        <f>_xlfn.CONCAT(G8,CHAR(10),CHAR(10),$A$2,CHAR(10),$A$3," ",Basic!K8,CHAR(10),,$A$4," Place-Holder",CHAR(10),$A$5," ",Basic!L8,CHAR(10),$A$6," ",Basic!M8,CHAR(10),$A$7," ",Basic!N8,CHAR(10),$A$8," ",TEXT(Basic!O8,"yyyy-mm-dd"),CHAR(10),$A$9," ",Basic!P8,CHAR(10),$A$10," ",Basic!Q8,CHAR(10)," ",$A$11,Basic!R8)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8" s="7" t="str">
        <f>_xlfn.CONCAT(H8,CHAR(10),CHAR(10),$A$13,CHAR(10),$A$14," ",Basic!S8,CHAR(10),$A$15," ",Basic!T8,CHAR(10),$A$16," ",Basic!U8,CHAR(10),$A$17," ",Basic!V8)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8" s="7" t="str">
        <f>_xlfn.CONCAT(I8,CHAR(10),CHAR(10),$A$19,CHAR(10),$A$20," ",Basic!W8,CHAR(10),$A$21," ",Basic!X8,CHAR(10),$A$22," ",Basic!Y8,CHAR(10),$A$23," ",Basic!Z8)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8" s="7" t="str">
        <f>_xlfn.CONCAT(J8,CHAR(10),CHAR(10),$A$25,CHAR(10),$A$26," ",$B$26,CHAR(10),$A$27," ",Basic!AA8)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9" spans="1:11" x14ac:dyDescent="0.4">
      <c r="A9" s="7" t="s">
        <v>550</v>
      </c>
      <c r="F9" s="7" t="s">
        <v>1137</v>
      </c>
      <c r="G9" s="7" t="str">
        <f>_xlfn.CONCAT(F9,CHAR(10),CHAR(10),TEXT($B$1," $#,##0 "),CHAR(10),Basic!$H$1,"- ",Basic!H9)</f>
        <v xml:space="preserve">We have accepted an offer through our Direct Offers Channel in your market. The Buyer will draft these contracts and send for signatures.
Commission Instructions:
ORID- </v>
      </c>
      <c r="H9" s="7" t="str">
        <f>_xlfn.CONCAT(G9,CHAR(10),CHAR(10),$A$2,CHAR(10),$A$3," ",Basic!K9,CHAR(10),,$A$4," Place-Holder",CHAR(10),$A$5," ",Basic!L9,CHAR(10),$A$6," ",Basic!M9,CHAR(10),$A$7," ",Basic!N9,CHAR(10),$A$8," ",TEXT(Basic!O9,"yyyy-mm-dd"),CHAR(10),$A$9," ",Basic!P9,CHAR(10),$A$10," ",Basic!Q9,CHAR(10)," ",$A$11,Basic!R9)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9" s="7" t="str">
        <f>_xlfn.CONCAT(H9,CHAR(10),CHAR(10),$A$13,CHAR(10),$A$14," ",Basic!S9,CHAR(10),$A$15," ",Basic!T9,CHAR(10),$A$16," ",Basic!U9,CHAR(10),$A$17," ",Basic!V9)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9" s="7" t="str">
        <f>_xlfn.CONCAT(I9,CHAR(10),CHAR(10),$A$19,CHAR(10),$A$20," ",Basic!W9,CHAR(10),$A$21," ",Basic!X9,CHAR(10),$A$22," ",Basic!Y9,CHAR(10),$A$23," ",Basic!Z9)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9" s="7" t="str">
        <f>_xlfn.CONCAT(J9,CHAR(10),CHAR(10),$A$25,CHAR(10),$A$26," ",$B$26,CHAR(10),$A$27," ",Basic!AA9)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0" spans="1:11" x14ac:dyDescent="0.4">
      <c r="A10" s="7" t="s">
        <v>549</v>
      </c>
      <c r="F10" s="7" t="s">
        <v>1137</v>
      </c>
      <c r="G10" s="7" t="str">
        <f>_xlfn.CONCAT(F10,CHAR(10),CHAR(10),TEXT($B$1," $#,##0 "),CHAR(10),Basic!$H$1,"- ",Basic!H10)</f>
        <v xml:space="preserve">We have accepted an offer through our Direct Offers Channel in your market. The Buyer will draft these contracts and send for signatures.
Commission Instructions:
ORID- </v>
      </c>
      <c r="H10" s="7" t="str">
        <f>_xlfn.CONCAT(G10,CHAR(10),CHAR(10),$A$2,CHAR(10),$A$3," ",Basic!K10,CHAR(10),,$A$4," Place-Holder",CHAR(10),$A$5," ",Basic!L10,CHAR(10),$A$6," ",Basic!M10,CHAR(10),$A$7," ",Basic!N10,CHAR(10),$A$8," ",TEXT(Basic!O10,"yyyy-mm-dd"),CHAR(10),$A$9," ",Basic!P10,CHAR(10),$A$10," ",Basic!Q10,CHAR(10)," ",$A$11,Basic!R10)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0" s="7" t="str">
        <f>_xlfn.CONCAT(H10,CHAR(10),CHAR(10),$A$13,CHAR(10),$A$14," ",Basic!S10,CHAR(10),$A$15," ",Basic!T10,CHAR(10),$A$16," ",Basic!U10,CHAR(10),$A$17," ",Basic!V10)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0" s="7" t="str">
        <f>_xlfn.CONCAT(I10,CHAR(10),CHAR(10),$A$19,CHAR(10),$A$20," ",Basic!W10,CHAR(10),$A$21," ",Basic!X10,CHAR(10),$A$22," ",Basic!Y10,CHAR(10),$A$23," ",Basic!Z10)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0" s="7" t="str">
        <f>_xlfn.CONCAT(J10,CHAR(10),CHAR(10),$A$25,CHAR(10),$A$26," ",$B$26,CHAR(10),$A$27," ",Basic!AA10)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1" spans="1:11" x14ac:dyDescent="0.4">
      <c r="A11" s="7" t="s">
        <v>548</v>
      </c>
      <c r="F11" s="7" t="s">
        <v>1137</v>
      </c>
      <c r="G11" s="7" t="str">
        <f>_xlfn.CONCAT(F11,CHAR(10),CHAR(10),TEXT($B$1," $#,##0 "),CHAR(10),Basic!$H$1,"- ",Basic!H11)</f>
        <v xml:space="preserve">We have accepted an offer through our Direct Offers Channel in your market. The Buyer will draft these contracts and send for signatures.
Commission Instructions:
ORID- </v>
      </c>
      <c r="H11" s="7" t="str">
        <f>_xlfn.CONCAT(G11,CHAR(10),CHAR(10),$A$2,CHAR(10),$A$3," ",Basic!K11,CHAR(10),,$A$4," Place-Holder",CHAR(10),$A$5," ",Basic!L11,CHAR(10),$A$6," ",Basic!M11,CHAR(10),$A$7," ",Basic!N11,CHAR(10),$A$8," ",TEXT(Basic!O11,"yyyy-mm-dd"),CHAR(10),$A$9," ",Basic!P11,CHAR(10),$A$10," ",Basic!Q11,CHAR(10)," ",$A$11,Basic!R11)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1" s="7" t="str">
        <f>_xlfn.CONCAT(H11,CHAR(10),CHAR(10),$A$13,CHAR(10),$A$14," ",Basic!S11,CHAR(10),$A$15," ",Basic!T11,CHAR(10),$A$16," ",Basic!U11,CHAR(10),$A$17," ",Basic!V11)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1" s="7" t="str">
        <f>_xlfn.CONCAT(I11,CHAR(10),CHAR(10),$A$19,CHAR(10),$A$20," ",Basic!W11,CHAR(10),$A$21," ",Basic!X11,CHAR(10),$A$22," ",Basic!Y11,CHAR(10),$A$23," ",Basic!Z11)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1" s="7" t="str">
        <f>_xlfn.CONCAT(J11,CHAR(10),CHAR(10),$A$25,CHAR(10),$A$26," ",$B$26,CHAR(10),$A$27," ",Basic!AA11)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2" spans="1:11" x14ac:dyDescent="0.4">
      <c r="F12" s="7" t="s">
        <v>1137</v>
      </c>
      <c r="G12" s="7" t="str">
        <f>_xlfn.CONCAT(F12,CHAR(10),CHAR(10),TEXT($B$1," $#,##0 "),CHAR(10),Basic!$H$1,"- ",Basic!H12)</f>
        <v xml:space="preserve">We have accepted an offer through our Direct Offers Channel in your market. The Buyer will draft these contracts and send for signatures.
Commission Instructions:
ORID- </v>
      </c>
      <c r="H12" s="7" t="str">
        <f>_xlfn.CONCAT(G12,CHAR(10),CHAR(10),$A$2,CHAR(10),$A$3," ",Basic!K12,CHAR(10),,$A$4," Place-Holder",CHAR(10),$A$5," ",Basic!L12,CHAR(10),$A$6," ",Basic!M12,CHAR(10),$A$7," ",Basic!N12,CHAR(10),$A$8," ",TEXT(Basic!O12,"yyyy-mm-dd"),CHAR(10),$A$9," ",Basic!P12,CHAR(10),$A$10," ",Basic!Q12,CHAR(10)," ",$A$11,Basic!R12)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2" s="7" t="str">
        <f>_xlfn.CONCAT(H12,CHAR(10),CHAR(10),$A$13,CHAR(10),$A$14," ",Basic!S12,CHAR(10),$A$15," ",Basic!T12,CHAR(10),$A$16," ",Basic!U12,CHAR(10),$A$17," ",Basic!V12)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2" s="7" t="str">
        <f>_xlfn.CONCAT(I12,CHAR(10),CHAR(10),$A$19,CHAR(10),$A$20," ",Basic!W12,CHAR(10),$A$21," ",Basic!X12,CHAR(10),$A$22," ",Basic!Y12,CHAR(10),$A$23," ",Basic!Z12)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2" s="7" t="str">
        <f>_xlfn.CONCAT(J12,CHAR(10),CHAR(10),$A$25,CHAR(10),$A$26," ",$B$26,CHAR(10),$A$27," ",Basic!AA12)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3" spans="1:11" x14ac:dyDescent="0.4">
      <c r="A13" s="7" t="s">
        <v>547</v>
      </c>
      <c r="F13" s="7" t="s">
        <v>1137</v>
      </c>
      <c r="G13" s="7" t="str">
        <f>_xlfn.CONCAT(F13,CHAR(10),CHAR(10),TEXT($B$1," $#,##0 "),CHAR(10),Basic!$H$1,"- ",Basic!H13)</f>
        <v xml:space="preserve">We have accepted an offer through our Direct Offers Channel in your market. The Buyer will draft these contracts and send for signatures.
Commission Instructions:
ORID- </v>
      </c>
      <c r="H13" s="7" t="str">
        <f>_xlfn.CONCAT(G13,CHAR(10),CHAR(10),$A$2,CHAR(10),$A$3," ",Basic!K13,CHAR(10),,$A$4," Place-Holder",CHAR(10),$A$5," ",Basic!L13,CHAR(10),$A$6," ",Basic!M13,CHAR(10),$A$7," ",Basic!N13,CHAR(10),$A$8," ",TEXT(Basic!O13,"yyyy-mm-dd"),CHAR(10),$A$9," ",Basic!P13,CHAR(10),$A$10," ",Basic!Q13,CHAR(10)," ",$A$11,Basic!R13)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3" s="7" t="str">
        <f>_xlfn.CONCAT(H13,CHAR(10),CHAR(10),$A$13,CHAR(10),$A$14," ",Basic!S13,CHAR(10),$A$15," ",Basic!T13,CHAR(10),$A$16," ",Basic!U13,CHAR(10),$A$17," ",Basic!V13)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3" s="7" t="str">
        <f>_xlfn.CONCAT(I13,CHAR(10),CHAR(10),$A$19,CHAR(10),$A$20," ",Basic!W13,CHAR(10),$A$21," ",Basic!X13,CHAR(10),$A$22," ",Basic!Y13,CHAR(10),$A$23," ",Basic!Z13)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3" s="7" t="str">
        <f>_xlfn.CONCAT(J13,CHAR(10),CHAR(10),$A$25,CHAR(10),$A$26," ",$B$26,CHAR(10),$A$27," ",Basic!AA13)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4" spans="1:11" x14ac:dyDescent="0.4">
      <c r="A14" s="7" t="s">
        <v>6</v>
      </c>
      <c r="F14" s="7" t="s">
        <v>1137</v>
      </c>
      <c r="G14" s="7" t="str">
        <f>_xlfn.CONCAT(F14,CHAR(10),CHAR(10),TEXT($B$1," $#,##0 "),CHAR(10),Basic!$H$1,"- ",Basic!H14)</f>
        <v xml:space="preserve">We have accepted an offer through our Direct Offers Channel in your market. The Buyer will draft these contracts and send for signatures.
Commission Instructions:
ORID- </v>
      </c>
      <c r="H14" s="7" t="str">
        <f>_xlfn.CONCAT(G14,CHAR(10),CHAR(10),$A$2,CHAR(10),$A$3," ",Basic!K14,CHAR(10),,$A$4," Place-Holder",CHAR(10),$A$5," ",Basic!L14,CHAR(10),$A$6," ",Basic!M14,CHAR(10),$A$7," ",Basic!N14,CHAR(10),$A$8," ",TEXT(Basic!O14,"yyyy-mm-dd"),CHAR(10),$A$9," ",Basic!P14,CHAR(10),$A$10," ",Basic!Q14,CHAR(10)," ",$A$11,Basic!R14)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4" s="7" t="str">
        <f>_xlfn.CONCAT(H14,CHAR(10),CHAR(10),$A$13,CHAR(10),$A$14," ",Basic!S14,CHAR(10),$A$15," ",Basic!T14,CHAR(10),$A$16," ",Basic!U14,CHAR(10),$A$17," ",Basic!V14)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4" s="7" t="str">
        <f>_xlfn.CONCAT(I14,CHAR(10),CHAR(10),$A$19,CHAR(10),$A$20," ",Basic!W14,CHAR(10),$A$21," ",Basic!X14,CHAR(10),$A$22," ",Basic!Y14,CHAR(10),$A$23," ",Basic!Z14)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4" s="7" t="str">
        <f>_xlfn.CONCAT(J14,CHAR(10),CHAR(10),$A$25,CHAR(10),$A$26," ",$B$26,CHAR(10),$A$27," ",Basic!AA14)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5" spans="1:11" x14ac:dyDescent="0.4">
      <c r="A15" s="7" t="s">
        <v>5</v>
      </c>
      <c r="F15" s="7" t="s">
        <v>1137</v>
      </c>
      <c r="G15" s="7" t="str">
        <f>_xlfn.CONCAT(F15,CHAR(10),CHAR(10),TEXT($B$1," $#,##0 "),CHAR(10),Basic!$H$1,"- ",Basic!H15)</f>
        <v xml:space="preserve">We have accepted an offer through our Direct Offers Channel in your market. The Buyer will draft these contracts and send for signatures.
Commission Instructions:
ORID- </v>
      </c>
      <c r="H15" s="7" t="str">
        <f>_xlfn.CONCAT(G15,CHAR(10),CHAR(10),$A$2,CHAR(10),$A$3," ",Basic!K15,CHAR(10),,$A$4," Place-Holder",CHAR(10),$A$5," ",Basic!L15,CHAR(10),$A$6," ",Basic!M15,CHAR(10),$A$7," ",Basic!N15,CHAR(10),$A$8," ",TEXT(Basic!O15,"yyyy-mm-dd"),CHAR(10),$A$9," ",Basic!P15,CHAR(10),$A$10," ",Basic!Q15,CHAR(10)," ",$A$11,Basic!R15)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5" s="7" t="str">
        <f>_xlfn.CONCAT(H15,CHAR(10),CHAR(10),$A$13,CHAR(10),$A$14," ",Basic!S15,CHAR(10),$A$15," ",Basic!T15,CHAR(10),$A$16," ",Basic!U15,CHAR(10),$A$17," ",Basic!V15)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5" s="7" t="str">
        <f>_xlfn.CONCAT(I15,CHAR(10),CHAR(10),$A$19,CHAR(10),$A$20," ",Basic!W15,CHAR(10),$A$21," ",Basic!X15,CHAR(10),$A$22," ",Basic!Y15,CHAR(10),$A$23," ",Basic!Z15)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5" s="7" t="str">
        <f>_xlfn.CONCAT(J15,CHAR(10),CHAR(10),$A$25,CHAR(10),$A$26," ",$B$26,CHAR(10),$A$27," ",Basic!AA15)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6" spans="1:11" x14ac:dyDescent="0.4">
      <c r="A16" s="7" t="s">
        <v>4</v>
      </c>
      <c r="F16" s="7" t="s">
        <v>1137</v>
      </c>
      <c r="G16" s="7" t="str">
        <f>_xlfn.CONCAT(F16,CHAR(10),CHAR(10),TEXT($B$1," $#,##0 "),CHAR(10),Basic!$H$1,"- ",Basic!H16)</f>
        <v xml:space="preserve">We have accepted an offer through our Direct Offers Channel in your market. The Buyer will draft these contracts and send for signatures.
Commission Instructions:
ORID- </v>
      </c>
      <c r="H16" s="7" t="str">
        <f>_xlfn.CONCAT(G16,CHAR(10),CHAR(10),$A$2,CHAR(10),$A$3," ",Basic!K16,CHAR(10),,$A$4," Place-Holder",CHAR(10),$A$5," ",Basic!L16,CHAR(10),$A$6," ",Basic!M16,CHAR(10),$A$7," ",Basic!N16,CHAR(10),$A$8," ",TEXT(Basic!O16,"yyyy-mm-dd"),CHAR(10),$A$9," ",Basic!P16,CHAR(10),$A$10," ",Basic!Q16,CHAR(10)," ",$A$11,Basic!R16)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6" s="7" t="str">
        <f>_xlfn.CONCAT(H16,CHAR(10),CHAR(10),$A$13,CHAR(10),$A$14," ",Basic!S16,CHAR(10),$A$15," ",Basic!T16,CHAR(10),$A$16," ",Basic!U16,CHAR(10),$A$17," ",Basic!V16)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6" s="7" t="str">
        <f>_xlfn.CONCAT(I16,CHAR(10),CHAR(10),$A$19,CHAR(10),$A$20," ",Basic!W16,CHAR(10),$A$21," ",Basic!X16,CHAR(10),$A$22," ",Basic!Y16,CHAR(10),$A$23," ",Basic!Z16)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6" s="7" t="str">
        <f>_xlfn.CONCAT(J16,CHAR(10),CHAR(10),$A$25,CHAR(10),$A$26," ",$B$26,CHAR(10),$A$27," ",Basic!AA16)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7" spans="1:11" x14ac:dyDescent="0.4">
      <c r="A17" s="7" t="s">
        <v>3</v>
      </c>
      <c r="F17" s="7" t="s">
        <v>1137</v>
      </c>
      <c r="G17" s="7" t="str">
        <f>_xlfn.CONCAT(F17,CHAR(10),CHAR(10),TEXT($B$1," $#,##0 "),CHAR(10),Basic!$H$1,"- ",Basic!H17)</f>
        <v xml:space="preserve">We have accepted an offer through our Direct Offers Channel in your market. The Buyer will draft these contracts and send for signatures.
Commission Instructions:
ORID- </v>
      </c>
      <c r="H17" s="7" t="str">
        <f>_xlfn.CONCAT(G17,CHAR(10),CHAR(10),$A$2,CHAR(10),$A$3," ",Basic!K17,CHAR(10),,$A$4," Place-Holder",CHAR(10),$A$5," ",Basic!L17,CHAR(10),$A$6," ",Basic!M17,CHAR(10),$A$7," ",Basic!N17,CHAR(10),$A$8," ",TEXT(Basic!O17,"yyyy-mm-dd"),CHAR(10),$A$9," ",Basic!P17,CHAR(10),$A$10," ",Basic!Q17,CHAR(10)," ",$A$11,Basic!R17)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7" s="7" t="str">
        <f>_xlfn.CONCAT(H17,CHAR(10),CHAR(10),$A$13,CHAR(10),$A$14," ",Basic!S17,CHAR(10),$A$15," ",Basic!T17,CHAR(10),$A$16," ",Basic!U17,CHAR(10),$A$17," ",Basic!V17)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7" s="7" t="str">
        <f>_xlfn.CONCAT(I17,CHAR(10),CHAR(10),$A$19,CHAR(10),$A$20," ",Basic!W17,CHAR(10),$A$21," ",Basic!X17,CHAR(10),$A$22," ",Basic!Y17,CHAR(10),$A$23," ",Basic!Z17)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7" s="7" t="str">
        <f>_xlfn.CONCAT(J17,CHAR(10),CHAR(10),$A$25,CHAR(10),$A$26," ",$B$26,CHAR(10),$A$27," ",Basic!AA17)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8" spans="1:11" x14ac:dyDescent="0.4">
      <c r="F18" s="7" t="s">
        <v>1137</v>
      </c>
      <c r="G18" s="7" t="str">
        <f>_xlfn.CONCAT(F18,CHAR(10),CHAR(10),TEXT($B$1," $#,##0 "),CHAR(10),Basic!$H$1,"- ",Basic!H18)</f>
        <v xml:space="preserve">We have accepted an offer through our Direct Offers Channel in your market. The Buyer will draft these contracts and send for signatures.
Commission Instructions:
ORID- </v>
      </c>
      <c r="H18" s="7" t="str">
        <f>_xlfn.CONCAT(G18,CHAR(10),CHAR(10),$A$2,CHAR(10),$A$3," ",Basic!K18,CHAR(10),,$A$4," Place-Holder",CHAR(10),$A$5," ",Basic!L18,CHAR(10),$A$6," ",Basic!M18,CHAR(10),$A$7," ",Basic!N18,CHAR(10),$A$8," ",TEXT(Basic!O18,"yyyy-mm-dd"),CHAR(10),$A$9," ",Basic!P18,CHAR(10),$A$10," ",Basic!Q18,CHAR(10)," ",$A$11,Basic!R18)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8" s="7" t="str">
        <f>_xlfn.CONCAT(H18,CHAR(10),CHAR(10),$A$13,CHAR(10),$A$14," ",Basic!S18,CHAR(10),$A$15," ",Basic!T18,CHAR(10),$A$16," ",Basic!U18,CHAR(10),$A$17," ",Basic!V18)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8" s="7" t="str">
        <f>_xlfn.CONCAT(I18,CHAR(10),CHAR(10),$A$19,CHAR(10),$A$20," ",Basic!W18,CHAR(10),$A$21," ",Basic!X18,CHAR(10),$A$22," ",Basic!Y18,CHAR(10),$A$23," ",Basic!Z18)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8" s="7" t="str">
        <f>_xlfn.CONCAT(J18,CHAR(10),CHAR(10),$A$25,CHAR(10),$A$26," ",$B$26,CHAR(10),$A$27," ",Basic!AA18)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19" spans="1:11" x14ac:dyDescent="0.4">
      <c r="A19" s="7" t="s">
        <v>546</v>
      </c>
      <c r="F19" s="7" t="s">
        <v>1137</v>
      </c>
      <c r="G19" s="7" t="str">
        <f>_xlfn.CONCAT(F19,CHAR(10),CHAR(10),TEXT($B$1," $#,##0 "),CHAR(10),Basic!$H$1,"- ",Basic!H19)</f>
        <v xml:space="preserve">We have accepted an offer through our Direct Offers Channel in your market. The Buyer will draft these contracts and send for signatures.
Commission Instructions:
ORID- </v>
      </c>
      <c r="H19" s="7" t="str">
        <f>_xlfn.CONCAT(G19,CHAR(10),CHAR(10),$A$2,CHAR(10),$A$3," ",Basic!K19,CHAR(10),,$A$4," Place-Holder",CHAR(10),$A$5," ",Basic!L19,CHAR(10),$A$6," ",Basic!M19,CHAR(10),$A$7," ",Basic!N19,CHAR(10),$A$8," ",TEXT(Basic!O19,"yyyy-mm-dd"),CHAR(10),$A$9," ",Basic!P19,CHAR(10),$A$10," ",Basic!Q19,CHAR(10)," ",$A$11,Basic!R19)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19" s="7" t="str">
        <f>_xlfn.CONCAT(H19,CHAR(10),CHAR(10),$A$13,CHAR(10),$A$14," ",Basic!S19,CHAR(10),$A$15," ",Basic!T19,CHAR(10),$A$16," ",Basic!U19,CHAR(10),$A$17," ",Basic!V19)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19" s="7" t="str">
        <f>_xlfn.CONCAT(I19,CHAR(10),CHAR(10),$A$19,CHAR(10),$A$20," ",Basic!W19,CHAR(10),$A$21," ",Basic!X19,CHAR(10),$A$22," ",Basic!Y19,CHAR(10),$A$23," ",Basic!Z19)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19" s="7" t="str">
        <f>_xlfn.CONCAT(J19,CHAR(10),CHAR(10),$A$25,CHAR(10),$A$26," ",$B$26,CHAR(10),$A$27," ",Basic!AA19)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0" spans="1:11" x14ac:dyDescent="0.4">
      <c r="A20" s="7" t="s">
        <v>2</v>
      </c>
      <c r="F20" s="7" t="s">
        <v>1137</v>
      </c>
      <c r="G20" s="7" t="str">
        <f>_xlfn.CONCAT(F20,CHAR(10),CHAR(10),TEXT($B$1," $#,##0 "),CHAR(10),Basic!$H$1,"- ",Basic!H20)</f>
        <v xml:space="preserve">We have accepted an offer through our Direct Offers Channel in your market. The Buyer will draft these contracts and send for signatures.
Commission Instructions:
ORID- </v>
      </c>
      <c r="H20" s="7" t="str">
        <f>_xlfn.CONCAT(G20,CHAR(10),CHAR(10),$A$2,CHAR(10),$A$3," ",Basic!K20,CHAR(10),,$A$4," Place-Holder",CHAR(10),$A$5," ",Basic!L20,CHAR(10),$A$6," ",Basic!M20,CHAR(10),$A$7," ",Basic!N20,CHAR(10),$A$8," ",TEXT(Basic!O20,"yyyy-mm-dd"),CHAR(10),$A$9," ",Basic!P20,CHAR(10),$A$10," ",Basic!Q20,CHAR(10)," ",$A$11,Basic!R20)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0" s="7" t="str">
        <f>_xlfn.CONCAT(H20,CHAR(10),CHAR(10),$A$13,CHAR(10),$A$14," ",Basic!S20,CHAR(10),$A$15," ",Basic!T20,CHAR(10),$A$16," ",Basic!U20,CHAR(10),$A$17," ",Basic!V20)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0" s="7" t="str">
        <f>_xlfn.CONCAT(I20,CHAR(10),CHAR(10),$A$19,CHAR(10),$A$20," ",Basic!W20,CHAR(10),$A$21," ",Basic!X20,CHAR(10),$A$22," ",Basic!Y20,CHAR(10),$A$23," ",Basic!Z20)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0" s="7" t="str">
        <f>_xlfn.CONCAT(J20,CHAR(10),CHAR(10),$A$25,CHAR(10),$A$26," ",$B$26,CHAR(10),$A$27," ",Basic!AA20)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1" spans="1:11" x14ac:dyDescent="0.4">
      <c r="A21" s="7" t="s">
        <v>2</v>
      </c>
      <c r="F21" s="7" t="s">
        <v>1137</v>
      </c>
      <c r="G21" s="7" t="str">
        <f>_xlfn.CONCAT(F21,CHAR(10),CHAR(10),TEXT($B$1," $#,##0 "),CHAR(10),Basic!$H$1,"- ",Basic!H21)</f>
        <v xml:space="preserve">We have accepted an offer through our Direct Offers Channel in your market. The Buyer will draft these contracts and send for signatures.
Commission Instructions:
ORID- </v>
      </c>
      <c r="H21" s="7" t="str">
        <f>_xlfn.CONCAT(G21,CHAR(10),CHAR(10),$A$2,CHAR(10),$A$3," ",Basic!K21,CHAR(10),,$A$4," Place-Holder",CHAR(10),$A$5," ",Basic!L21,CHAR(10),$A$6," ",Basic!M21,CHAR(10),$A$7," ",Basic!N21,CHAR(10),$A$8," ",TEXT(Basic!O21,"yyyy-mm-dd"),CHAR(10),$A$9," ",Basic!P21,CHAR(10),$A$10," ",Basic!Q21,CHAR(10)," ",$A$11,Basic!R21)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1" s="7" t="str">
        <f>_xlfn.CONCAT(H21,CHAR(10),CHAR(10),$A$13,CHAR(10),$A$14," ",Basic!S21,CHAR(10),$A$15," ",Basic!T21,CHAR(10),$A$16," ",Basic!U21,CHAR(10),$A$17," ",Basic!V21)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1" s="7" t="str">
        <f>_xlfn.CONCAT(I21,CHAR(10),CHAR(10),$A$19,CHAR(10),$A$20," ",Basic!W21,CHAR(10),$A$21," ",Basic!X21,CHAR(10),$A$22," ",Basic!Y21,CHAR(10),$A$23," ",Basic!Z21)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1" s="7" t="str">
        <f>_xlfn.CONCAT(J21,CHAR(10),CHAR(10),$A$25,CHAR(10),$A$26," ",$B$26,CHAR(10),$A$27," ",Basic!AA21)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2" spans="1:11" x14ac:dyDescent="0.4">
      <c r="A22" s="7" t="s">
        <v>2</v>
      </c>
      <c r="F22" s="7" t="s">
        <v>1137</v>
      </c>
      <c r="G22" s="7" t="str">
        <f>_xlfn.CONCAT(F22,CHAR(10),CHAR(10),TEXT($B$1," $#,##0 "),CHAR(10),Basic!$H$1,"- ",Basic!H22)</f>
        <v xml:space="preserve">We have accepted an offer through our Direct Offers Channel in your market. The Buyer will draft these contracts and send for signatures.
Commission Instructions:
ORID- </v>
      </c>
      <c r="H22" s="7" t="str">
        <f>_xlfn.CONCAT(G22,CHAR(10),CHAR(10),$A$2,CHAR(10),$A$3," ",Basic!K22,CHAR(10),,$A$4," Place-Holder",CHAR(10),$A$5," ",Basic!L22,CHAR(10),$A$6," ",Basic!M22,CHAR(10),$A$7," ",Basic!N22,CHAR(10),$A$8," ",TEXT(Basic!O22,"yyyy-mm-dd"),CHAR(10),$A$9," ",Basic!P22,CHAR(10),$A$10," ",Basic!Q22,CHAR(10)," ",$A$11,Basic!R22)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2" s="7" t="str">
        <f>_xlfn.CONCAT(H22,CHAR(10),CHAR(10),$A$13,CHAR(10),$A$14," ",Basic!S22,CHAR(10),$A$15," ",Basic!T22,CHAR(10),$A$16," ",Basic!U22,CHAR(10),$A$17," ",Basic!V22)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2" s="7" t="str">
        <f>_xlfn.CONCAT(I22,CHAR(10),CHAR(10),$A$19,CHAR(10),$A$20," ",Basic!W22,CHAR(10),$A$21," ",Basic!X22,CHAR(10),$A$22," ",Basic!Y22,CHAR(10),$A$23," ",Basic!Z22)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2" s="7" t="str">
        <f>_xlfn.CONCAT(J22,CHAR(10),CHAR(10),$A$25,CHAR(10),$A$26," ",$B$26,CHAR(10),$A$27," ",Basic!AA22)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3" spans="1:11" x14ac:dyDescent="0.4">
      <c r="A23" s="7" t="s">
        <v>1</v>
      </c>
      <c r="F23" s="7" t="s">
        <v>1137</v>
      </c>
      <c r="G23" s="7" t="str">
        <f>_xlfn.CONCAT(F23,CHAR(10),CHAR(10),TEXT($B$1," $#,##0 "),CHAR(10),Basic!$H$1,"- ",Basic!H23)</f>
        <v xml:space="preserve">We have accepted an offer through our Direct Offers Channel in your market. The Buyer will draft these contracts and send for signatures.
Commission Instructions:
ORID- </v>
      </c>
      <c r="H23" s="7" t="str">
        <f>_xlfn.CONCAT(G23,CHAR(10),CHAR(10),$A$2,CHAR(10),$A$3," ",Basic!K23,CHAR(10),,$A$4," Place-Holder",CHAR(10),$A$5," ",Basic!L23,CHAR(10),$A$6," ",Basic!M23,CHAR(10),$A$7," ",Basic!N23,CHAR(10),$A$8," ",TEXT(Basic!O23,"yyyy-mm-dd"),CHAR(10),$A$9," ",Basic!P23,CHAR(10),$A$10," ",Basic!Q23,CHAR(10)," ",$A$11,Basic!R23)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3" s="7" t="str">
        <f>_xlfn.CONCAT(H23,CHAR(10),CHAR(10),$A$13,CHAR(10),$A$14," ",Basic!S23,CHAR(10),$A$15," ",Basic!T23,CHAR(10),$A$16," ",Basic!U23,CHAR(10),$A$17," ",Basic!V23)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3" s="7" t="str">
        <f>_xlfn.CONCAT(I23,CHAR(10),CHAR(10),$A$19,CHAR(10),$A$20," ",Basic!W23,CHAR(10),$A$21," ",Basic!X23,CHAR(10),$A$22," ",Basic!Y23,CHAR(10),$A$23," ",Basic!Z23)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3" s="7" t="str">
        <f>_xlfn.CONCAT(J23,CHAR(10),CHAR(10),$A$25,CHAR(10),$A$26," ",$B$26,CHAR(10),$A$27," ",Basic!AA23)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4" spans="1:11" x14ac:dyDescent="0.4">
      <c r="F24" s="7" t="s">
        <v>1137</v>
      </c>
      <c r="G24" s="7" t="str">
        <f>_xlfn.CONCAT(F24,CHAR(10),CHAR(10),TEXT($B$1," $#,##0 "),CHAR(10),Basic!$H$1,"- ",Basic!H24)</f>
        <v xml:space="preserve">We have accepted an offer through our Direct Offers Channel in your market. The Buyer will draft these contracts and send for signatures.
Commission Instructions:
ORID- </v>
      </c>
      <c r="H24" s="7" t="str">
        <f>_xlfn.CONCAT(G24,CHAR(10),CHAR(10),$A$2,CHAR(10),$A$3," ",Basic!K24,CHAR(10),,$A$4," Place-Holder",CHAR(10),$A$5," ",Basic!L24,CHAR(10),$A$6," ",Basic!M24,CHAR(10),$A$7," ",Basic!N24,CHAR(10),$A$8," ",TEXT(Basic!O24,"yyyy-mm-dd"),CHAR(10),$A$9," ",Basic!P24,CHAR(10),$A$10," ",Basic!Q24,CHAR(10)," ",$A$11,Basic!R24)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4" s="7" t="str">
        <f>_xlfn.CONCAT(H24,CHAR(10),CHAR(10),$A$13,CHAR(10),$A$14," ",Basic!S24,CHAR(10),$A$15," ",Basic!T24,CHAR(10),$A$16," ",Basic!U24,CHAR(10),$A$17," ",Basic!V24)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4" s="7" t="str">
        <f>_xlfn.CONCAT(I24,CHAR(10),CHAR(10),$A$19,CHAR(10),$A$20," ",Basic!W24,CHAR(10),$A$21," ",Basic!X24,CHAR(10),$A$22," ",Basic!Y24,CHAR(10),$A$23," ",Basic!Z24)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4" s="7" t="str">
        <f>_xlfn.CONCAT(J24,CHAR(10),CHAR(10),$A$25,CHAR(10),$A$26," ",$B$26,CHAR(10),$A$27," ",Basic!AA24)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5" spans="1:11" x14ac:dyDescent="0.4">
      <c r="A25" s="7" t="s">
        <v>545</v>
      </c>
      <c r="F25" s="7" t="s">
        <v>1137</v>
      </c>
      <c r="G25" s="7" t="str">
        <f>_xlfn.CONCAT(F25,CHAR(10),CHAR(10),TEXT($B$1," $#,##0 "),CHAR(10),Basic!$H$1,"- ",Basic!H25)</f>
        <v xml:space="preserve">We have accepted an offer through our Direct Offers Channel in your market. The Buyer will draft these contracts and send for signatures.
Commission Instructions:
ORID- </v>
      </c>
      <c r="H25" s="7" t="str">
        <f>_xlfn.CONCAT(G25,CHAR(10),CHAR(10),$A$2,CHAR(10),$A$3," ",Basic!K25,CHAR(10),,$A$4," Place-Holder",CHAR(10),$A$5," ",Basic!L25,CHAR(10),$A$6," ",Basic!M25,CHAR(10),$A$7," ",Basic!N25,CHAR(10),$A$8," ",TEXT(Basic!O25,"yyyy-mm-dd"),CHAR(10),$A$9," ",Basic!P25,CHAR(10),$A$10," ",Basic!Q25,CHAR(10)," ",$A$11,Basic!R25)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5" s="7" t="str">
        <f>_xlfn.CONCAT(H25,CHAR(10),CHAR(10),$A$13,CHAR(10),$A$14," ",Basic!S25,CHAR(10),$A$15," ",Basic!T25,CHAR(10),$A$16," ",Basic!U25,CHAR(10),$A$17," ",Basic!V25)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5" s="7" t="str">
        <f>_xlfn.CONCAT(I25,CHAR(10),CHAR(10),$A$19,CHAR(10),$A$20," ",Basic!W25,CHAR(10),$A$21," ",Basic!X25,CHAR(10),$A$22," ",Basic!Y25,CHAR(10),$A$23," ",Basic!Z25)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5" s="7" t="str">
        <f>_xlfn.CONCAT(J25,CHAR(10),CHAR(10),$A$25,CHAR(10),$A$26," ",$B$26,CHAR(10),$A$27," ",Basic!AA25)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6" spans="1:11" x14ac:dyDescent="0.4">
      <c r="A26" s="7" t="s">
        <v>544</v>
      </c>
      <c r="B26" s="7" t="s">
        <v>40</v>
      </c>
      <c r="F26" s="7" t="s">
        <v>1137</v>
      </c>
      <c r="G26" s="7" t="str">
        <f>_xlfn.CONCAT(F26,CHAR(10),CHAR(10),TEXT($B$1," $#,##0 "),CHAR(10),Basic!$H$1,"- ",Basic!H26)</f>
        <v xml:space="preserve">We have accepted an offer through our Direct Offers Channel in your market. The Buyer will draft these contracts and send for signatures.
Commission Instructions:
ORID- </v>
      </c>
      <c r="H26" s="7" t="str">
        <f>_xlfn.CONCAT(G26,CHAR(10),CHAR(10),$A$2,CHAR(10),$A$3," ",Basic!K26,CHAR(10),,$A$4," Place-Holder",CHAR(10),$A$5," ",Basic!L26,CHAR(10),$A$6," ",Basic!M26,CHAR(10),$A$7," ",Basic!N26,CHAR(10),$A$8," ",TEXT(Basic!O26,"yyyy-mm-dd"),CHAR(10),$A$9," ",Basic!P26,CHAR(10),$A$10," ",Basic!Q26,CHAR(10)," ",$A$11,Basic!R26)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6" s="7" t="str">
        <f>_xlfn.CONCAT(H26,CHAR(10),CHAR(10),$A$13,CHAR(10),$A$14," ",Basic!S26,CHAR(10),$A$15," ",Basic!T26,CHAR(10),$A$16," ",Basic!U26,CHAR(10),$A$17," ",Basic!V26)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6" s="7" t="str">
        <f>_xlfn.CONCAT(I26,CHAR(10),CHAR(10),$A$19,CHAR(10),$A$20," ",Basic!W26,CHAR(10),$A$21," ",Basic!X26,CHAR(10),$A$22," ",Basic!Y26,CHAR(10),$A$23," ",Basic!Z26)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6" s="7" t="str">
        <f>_xlfn.CONCAT(J26,CHAR(10),CHAR(10),$A$25,CHAR(10),$A$26," ",$B$26,CHAR(10),$A$27," ",Basic!AA26)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7" spans="1:11" x14ac:dyDescent="0.4">
      <c r="A27" s="7" t="s">
        <v>543</v>
      </c>
      <c r="F27" s="7" t="s">
        <v>1137</v>
      </c>
      <c r="G27" s="7" t="str">
        <f>_xlfn.CONCAT(F27,CHAR(10),CHAR(10),TEXT($B$1," $#,##0 "),CHAR(10),Basic!$H$1,"- ",Basic!H27)</f>
        <v xml:space="preserve">We have accepted an offer through our Direct Offers Channel in your market. The Buyer will draft these contracts and send for signatures.
Commission Instructions:
ORID- </v>
      </c>
      <c r="H27" s="7" t="str">
        <f>_xlfn.CONCAT(G27,CHAR(10),CHAR(10),$A$2,CHAR(10),$A$3," ",Basic!K27,CHAR(10),,$A$4," Place-Holder",CHAR(10),$A$5," ",Basic!L27,CHAR(10),$A$6," ",Basic!M27,CHAR(10),$A$7," ",Basic!N27,CHAR(10),$A$8," ",TEXT(Basic!O27,"yyyy-mm-dd"),CHAR(10),$A$9," ",Basic!P27,CHAR(10),$A$10," ",Basic!Q27,CHAR(10)," ",$A$11,Basic!R27)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7" s="7" t="str">
        <f>_xlfn.CONCAT(H27,CHAR(10),CHAR(10),$A$13,CHAR(10),$A$14," ",Basic!S27,CHAR(10),$A$15," ",Basic!T27,CHAR(10),$A$16," ",Basic!U27,CHAR(10),$A$17," ",Basic!V27)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7" s="7" t="str">
        <f>_xlfn.CONCAT(I27,CHAR(10),CHAR(10),$A$19,CHAR(10),$A$20," ",Basic!W27,CHAR(10),$A$21," ",Basic!X27,CHAR(10),$A$22," ",Basic!Y27,CHAR(10),$A$23," ",Basic!Z27)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7" s="7" t="str">
        <f>_xlfn.CONCAT(J27,CHAR(10),CHAR(10),$A$25,CHAR(10),$A$26," ",$B$26,CHAR(10),$A$27," ",Basic!AA27)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8" spans="1:11" x14ac:dyDescent="0.4">
      <c r="F28" s="7" t="s">
        <v>1137</v>
      </c>
      <c r="G28" s="7" t="str">
        <f>_xlfn.CONCAT(F28,CHAR(10),CHAR(10),TEXT($B$1," $#,##0 "),CHAR(10),Basic!$H$1,"- ",Basic!H28)</f>
        <v xml:space="preserve">We have accepted an offer through our Direct Offers Channel in your market. The Buyer will draft these contracts and send for signatures.
Commission Instructions:
ORID- </v>
      </c>
      <c r="H28" s="7" t="str">
        <f>_xlfn.CONCAT(G28,CHAR(10),CHAR(10),$A$2,CHAR(10),$A$3," ",Basic!K28,CHAR(10),,$A$4," Place-Holder",CHAR(10),$A$5," ",Basic!L28,CHAR(10),$A$6," ",Basic!M28,CHAR(10),$A$7," ",Basic!N28,CHAR(10),$A$8," ",TEXT(Basic!O28,"yyyy-mm-dd"),CHAR(10),$A$9," ",Basic!P28,CHAR(10),$A$10," ",Basic!Q28,CHAR(10)," ",$A$11,Basic!R28)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8" s="7" t="str">
        <f>_xlfn.CONCAT(H28,CHAR(10),CHAR(10),$A$13,CHAR(10),$A$14," ",Basic!S28,CHAR(10),$A$15," ",Basic!T28,CHAR(10),$A$16," ",Basic!U28,CHAR(10),$A$17," ",Basic!V28)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8" s="7" t="str">
        <f>_xlfn.CONCAT(I28,CHAR(10),CHAR(10),$A$19,CHAR(10),$A$20," ",Basic!W28,CHAR(10),$A$21," ",Basic!X28,CHAR(10),$A$22," ",Basic!Y28,CHAR(10),$A$23," ",Basic!Z28)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8" s="7" t="str">
        <f>_xlfn.CONCAT(J28,CHAR(10),CHAR(10),$A$25,CHAR(10),$A$26," ",$B$26,CHAR(10),$A$27," ",Basic!AA28)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  <row r="29" spans="1:11" x14ac:dyDescent="0.4">
      <c r="F29" s="7" t="s">
        <v>1137</v>
      </c>
      <c r="G29" s="7" t="str">
        <f>_xlfn.CONCAT(F29,CHAR(10),CHAR(10),TEXT($B$1," $#,##0 "),CHAR(10),Basic!$H$1,"- ",Basic!H29)</f>
        <v xml:space="preserve">We have accepted an offer through our Direct Offers Channel in your market. The Buyer will draft these contracts and send for signatures.
Commission Instructions:
ORID- </v>
      </c>
      <c r="H29" s="7" t="str">
        <f>_xlfn.CONCAT(G29,CHAR(10),CHAR(10),$A$2,CHAR(10),$A$3," ",Basic!K29,CHAR(10),,$A$4," Place-Holder",CHAR(10),$A$5," ",Basic!L29,CHAR(10),$A$6," ",Basic!M29,CHAR(10),$A$7," ",Basic!N29,CHAR(10),$A$8," ",TEXT(Basic!O29,"yyyy-mm-dd"),CHAR(10),$A$9," ",Basic!P29,CHAR(10),$A$10," ",Basic!Q29,CHAR(10)," ",$A$11,Basic!R29)</f>
        <v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</v>
      </c>
      <c r="I29" s="7" t="str">
        <f>_xlfn.CONCAT(H29,CHAR(10),CHAR(10),$A$13,CHAR(10),$A$14," ",Basic!S29,CHAR(10),$A$15," ",Basic!T29,CHAR(10),$A$16," ",Basic!U29,CHAR(10),$A$17," ",Basic!V29)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</v>
      </c>
      <c r="J29" s="7" t="str">
        <f>_xlfn.CONCAT(I29,CHAR(10),CHAR(10),$A$19,CHAR(10),$A$20," ",Basic!W29,CHAR(10),$A$21," ",Basic!X29,CHAR(10),$A$22," ",Basic!Y29,CHAR(10),$A$23," ",Basic!Z29)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</v>
      </c>
      <c r="K29" s="7" t="str">
        <f>_xlfn.CONCAT(J29,CHAR(10),CHAR(10),$A$25,CHAR(10),$A$26," ",$B$26,CHAR(10),$A$27," ",Basic!AA29)</f>
        <v xml:space="preserve">We have accepted an offer through our Direct Offers Channel in your market. The Buyer will draft these contracts and send for signatures.
Commission Instructions:
ORID- 
Contract Information:
Property Address- 
Purchase Price- Place-Holder
Market- 
Entity Name- 
Due Diligence Period- 
Close of Escrow- 1900-01-00
Title Company- 
Escrow Agent- 
 Escrow Agent Email-
Signing Information:
The name of authorized signer for the buyer is- 
Send buyer contract to- 
The name of authorized signer for the seller is- 
Send seller contract to- 
Routing Information:
Buyer contract routed as a complete PDF to- 
Buyer contract routed as a complete PDF to- 
Buyer contract routed as a complete PDF to- 
Seller contract routed as a complete PDF to- 
Additional Information:
Repair and extension requests should be sent to- forsale@zillowgroup.com
Lockbox Code- 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80C1-F7F6-463B-A4F9-3469A9AAD704}">
  <dimension ref="A1:S217"/>
  <sheetViews>
    <sheetView topLeftCell="C1" workbookViewId="0"/>
  </sheetViews>
  <sheetFormatPr defaultRowHeight="14.6" x14ac:dyDescent="0.4"/>
  <cols>
    <col min="1" max="1" width="26" bestFit="1" customWidth="1"/>
    <col min="2" max="2" width="25.23046875" bestFit="1" customWidth="1"/>
    <col min="3" max="3" width="16.765625" bestFit="1" customWidth="1"/>
    <col min="4" max="4" width="11.61328125" bestFit="1" customWidth="1"/>
    <col min="5" max="5" width="20.4609375" bestFit="1" customWidth="1"/>
    <col min="6" max="6" width="21.53515625" bestFit="1" customWidth="1"/>
    <col min="7" max="7" width="13.3828125" bestFit="1" customWidth="1"/>
    <col min="8" max="8" width="15.15234375" bestFit="1" customWidth="1"/>
    <col min="9" max="9" width="13.07421875" bestFit="1" customWidth="1"/>
    <col min="10" max="10" width="20.23046875" bestFit="1" customWidth="1"/>
    <col min="11" max="11" width="11.921875" bestFit="1" customWidth="1"/>
    <col min="12" max="12" width="15.69140625" bestFit="1" customWidth="1"/>
    <col min="13" max="13" width="7.921875" bestFit="1" customWidth="1"/>
    <col min="14" max="14" width="23.3828125" bestFit="1" customWidth="1"/>
    <col min="15" max="15" width="21.3046875" bestFit="1" customWidth="1"/>
    <col min="16" max="16" width="26.61328125" bestFit="1" customWidth="1"/>
    <col min="17" max="17" width="18" bestFit="1" customWidth="1"/>
    <col min="18" max="18" width="18.07421875" bestFit="1" customWidth="1"/>
    <col min="19" max="19" width="12.15234375" bestFit="1" customWidth="1"/>
  </cols>
  <sheetData>
    <row r="1" spans="1:19" x14ac:dyDescent="0.4">
      <c r="A1" t="s">
        <v>1115</v>
      </c>
      <c r="B1" t="s">
        <v>1116</v>
      </c>
      <c r="C1" t="s">
        <v>1117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  <c r="I1" t="s">
        <v>1123</v>
      </c>
      <c r="J1" t="s">
        <v>1124</v>
      </c>
      <c r="K1" t="s">
        <v>1125</v>
      </c>
      <c r="L1" t="s">
        <v>1126</v>
      </c>
      <c r="M1" t="s">
        <v>1127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</row>
    <row r="2" spans="1:19" x14ac:dyDescent="0.4">
      <c r="A2" t="s">
        <v>1083</v>
      </c>
      <c r="B2" t="s">
        <v>1084</v>
      </c>
      <c r="C2" t="s">
        <v>117</v>
      </c>
      <c r="D2" t="s">
        <v>1134</v>
      </c>
      <c r="E2" t="s">
        <v>386</v>
      </c>
      <c r="F2" s="2">
        <v>44530</v>
      </c>
      <c r="G2" s="6">
        <v>360967</v>
      </c>
      <c r="H2" t="s">
        <v>731</v>
      </c>
      <c r="R2" s="6">
        <v>360967</v>
      </c>
      <c r="S2">
        <v>3921</v>
      </c>
    </row>
    <row r="3" spans="1:19" x14ac:dyDescent="0.4">
      <c r="A3" t="s">
        <v>1075</v>
      </c>
      <c r="B3" t="s">
        <v>1076</v>
      </c>
      <c r="C3" t="s">
        <v>117</v>
      </c>
      <c r="D3" t="s">
        <v>1134</v>
      </c>
      <c r="E3" t="s">
        <v>386</v>
      </c>
      <c r="F3" s="2">
        <v>44554</v>
      </c>
      <c r="G3" s="6">
        <v>428796</v>
      </c>
      <c r="H3" t="s">
        <v>731</v>
      </c>
      <c r="R3" s="6">
        <v>428796</v>
      </c>
      <c r="S3">
        <v>5729</v>
      </c>
    </row>
    <row r="4" spans="1:19" x14ac:dyDescent="0.4">
      <c r="A4" t="s">
        <v>742</v>
      </c>
      <c r="B4" t="s">
        <v>743</v>
      </c>
      <c r="C4" t="s">
        <v>67</v>
      </c>
      <c r="D4" t="s">
        <v>567</v>
      </c>
      <c r="E4" t="s">
        <v>386</v>
      </c>
      <c r="F4" s="2">
        <v>44532</v>
      </c>
      <c r="G4" s="6">
        <v>385357</v>
      </c>
      <c r="H4" t="s">
        <v>731</v>
      </c>
      <c r="R4" s="6">
        <v>385357</v>
      </c>
      <c r="S4">
        <v>6677</v>
      </c>
    </row>
    <row r="5" spans="1:19" x14ac:dyDescent="0.4">
      <c r="A5" t="s">
        <v>822</v>
      </c>
      <c r="B5" t="s">
        <v>823</v>
      </c>
      <c r="C5" t="s">
        <v>131</v>
      </c>
      <c r="D5" t="s">
        <v>1134</v>
      </c>
      <c r="E5" t="s">
        <v>386</v>
      </c>
      <c r="F5" s="2">
        <v>44533</v>
      </c>
      <c r="G5" s="6">
        <v>314844</v>
      </c>
      <c r="H5" t="s">
        <v>731</v>
      </c>
      <c r="R5" s="6">
        <v>314844</v>
      </c>
      <c r="S5">
        <v>1785</v>
      </c>
    </row>
    <row r="6" spans="1:19" x14ac:dyDescent="0.4">
      <c r="A6" t="s">
        <v>820</v>
      </c>
      <c r="B6" t="s">
        <v>821</v>
      </c>
      <c r="C6" t="s">
        <v>131</v>
      </c>
      <c r="D6" t="s">
        <v>1134</v>
      </c>
      <c r="E6" t="s">
        <v>386</v>
      </c>
      <c r="F6" s="2">
        <v>44530</v>
      </c>
      <c r="G6" s="6">
        <v>323589</v>
      </c>
      <c r="H6" t="s">
        <v>731</v>
      </c>
      <c r="R6" s="6">
        <v>323589</v>
      </c>
      <c r="S6">
        <v>7584</v>
      </c>
    </row>
    <row r="7" spans="1:19" x14ac:dyDescent="0.4">
      <c r="A7" t="s">
        <v>768</v>
      </c>
      <c r="B7" t="s">
        <v>769</v>
      </c>
      <c r="C7" t="s">
        <v>67</v>
      </c>
      <c r="D7" t="s">
        <v>1134</v>
      </c>
      <c r="E7" t="s">
        <v>386</v>
      </c>
      <c r="F7" s="2">
        <v>44530</v>
      </c>
      <c r="G7" s="6">
        <v>434024</v>
      </c>
      <c r="H7" t="s">
        <v>731</v>
      </c>
      <c r="R7" s="6">
        <v>434024</v>
      </c>
      <c r="S7">
        <v>3253</v>
      </c>
    </row>
    <row r="8" spans="1:19" x14ac:dyDescent="0.4">
      <c r="A8" t="s">
        <v>920</v>
      </c>
      <c r="B8" t="s">
        <v>921</v>
      </c>
      <c r="C8" t="s">
        <v>114</v>
      </c>
      <c r="D8" t="s">
        <v>1134</v>
      </c>
      <c r="E8" t="s">
        <v>386</v>
      </c>
      <c r="F8" s="2">
        <v>44540</v>
      </c>
      <c r="G8" s="6">
        <v>449150</v>
      </c>
      <c r="H8" t="s">
        <v>731</v>
      </c>
      <c r="R8" s="6">
        <v>449150</v>
      </c>
      <c r="S8">
        <v>8436</v>
      </c>
    </row>
    <row r="9" spans="1:19" x14ac:dyDescent="0.4">
      <c r="A9" t="s">
        <v>966</v>
      </c>
      <c r="B9" t="s">
        <v>967</v>
      </c>
      <c r="C9" t="s">
        <v>108</v>
      </c>
      <c r="D9" t="s">
        <v>567</v>
      </c>
      <c r="E9" t="s">
        <v>386</v>
      </c>
      <c r="F9" s="2">
        <v>44532</v>
      </c>
      <c r="G9" s="6">
        <v>379216</v>
      </c>
      <c r="H9" t="s">
        <v>731</v>
      </c>
      <c r="R9" s="6">
        <v>379216</v>
      </c>
      <c r="S9">
        <v>3779</v>
      </c>
    </row>
    <row r="10" spans="1:19" x14ac:dyDescent="0.4">
      <c r="A10" t="s">
        <v>1049</v>
      </c>
      <c r="B10" t="s">
        <v>1050</v>
      </c>
      <c r="C10" t="s">
        <v>117</v>
      </c>
      <c r="D10" t="s">
        <v>567</v>
      </c>
      <c r="E10" t="s">
        <v>386</v>
      </c>
      <c r="F10" s="2">
        <v>44536</v>
      </c>
      <c r="G10" s="6">
        <v>340562</v>
      </c>
      <c r="H10" t="s">
        <v>731</v>
      </c>
      <c r="R10" s="6">
        <v>340562</v>
      </c>
      <c r="S10">
        <v>1607</v>
      </c>
    </row>
    <row r="11" spans="1:19" x14ac:dyDescent="0.4">
      <c r="A11" t="s">
        <v>944</v>
      </c>
      <c r="B11" t="s">
        <v>945</v>
      </c>
      <c r="C11" t="s">
        <v>272</v>
      </c>
      <c r="D11" t="s">
        <v>1134</v>
      </c>
      <c r="E11" t="s">
        <v>386</v>
      </c>
      <c r="F11" s="2">
        <v>44580</v>
      </c>
      <c r="G11" s="6">
        <v>402474</v>
      </c>
      <c r="H11" t="s">
        <v>731</v>
      </c>
      <c r="R11" s="6">
        <v>402474</v>
      </c>
      <c r="S11">
        <v>4109</v>
      </c>
    </row>
    <row r="12" spans="1:19" x14ac:dyDescent="0.4">
      <c r="A12" t="s">
        <v>640</v>
      </c>
      <c r="B12" t="s">
        <v>641</v>
      </c>
      <c r="C12" t="s">
        <v>119</v>
      </c>
      <c r="D12" t="s">
        <v>1134</v>
      </c>
      <c r="E12" t="s">
        <v>386</v>
      </c>
      <c r="F12" s="2">
        <v>44531</v>
      </c>
      <c r="G12" s="6">
        <v>306313</v>
      </c>
      <c r="H12" t="s">
        <v>731</v>
      </c>
      <c r="R12" s="6">
        <v>306313</v>
      </c>
      <c r="S12">
        <v>1823</v>
      </c>
    </row>
    <row r="13" spans="1:19" x14ac:dyDescent="0.4">
      <c r="A13" t="s">
        <v>928</v>
      </c>
      <c r="B13" t="s">
        <v>929</v>
      </c>
      <c r="C13" t="s">
        <v>114</v>
      </c>
      <c r="D13" t="s">
        <v>1134</v>
      </c>
      <c r="E13" t="s">
        <v>386</v>
      </c>
      <c r="F13" s="2">
        <v>44526</v>
      </c>
      <c r="G13" s="6">
        <v>344434</v>
      </c>
      <c r="H13" t="s">
        <v>731</v>
      </c>
      <c r="R13" s="6">
        <v>344434</v>
      </c>
      <c r="S13">
        <v>9071</v>
      </c>
    </row>
    <row r="14" spans="1:19" x14ac:dyDescent="0.4">
      <c r="A14" t="s">
        <v>792</v>
      </c>
      <c r="B14" t="s">
        <v>793</v>
      </c>
      <c r="C14" t="s">
        <v>131</v>
      </c>
      <c r="D14" t="s">
        <v>567</v>
      </c>
      <c r="E14" t="s">
        <v>386</v>
      </c>
      <c r="F14" s="2">
        <v>44532</v>
      </c>
      <c r="G14" s="6">
        <v>353543</v>
      </c>
      <c r="H14" t="s">
        <v>731</v>
      </c>
      <c r="R14" s="6">
        <v>353543</v>
      </c>
      <c r="S14">
        <v>4588</v>
      </c>
    </row>
    <row r="15" spans="1:19" x14ac:dyDescent="0.4">
      <c r="A15" t="s">
        <v>649</v>
      </c>
      <c r="B15" t="s">
        <v>650</v>
      </c>
      <c r="C15" t="s">
        <v>117</v>
      </c>
      <c r="D15" t="s">
        <v>567</v>
      </c>
      <c r="E15" t="s">
        <v>386</v>
      </c>
      <c r="F15" s="2">
        <v>44532</v>
      </c>
      <c r="G15" s="6">
        <v>246464</v>
      </c>
      <c r="H15" t="s">
        <v>731</v>
      </c>
      <c r="R15" s="6">
        <v>246464</v>
      </c>
      <c r="S15">
        <v>6197</v>
      </c>
    </row>
    <row r="16" spans="1:19" x14ac:dyDescent="0.4">
      <c r="A16" t="s">
        <v>934</v>
      </c>
      <c r="B16" t="s">
        <v>935</v>
      </c>
      <c r="C16" t="s">
        <v>114</v>
      </c>
      <c r="D16" t="s">
        <v>567</v>
      </c>
      <c r="E16" t="s">
        <v>386</v>
      </c>
      <c r="F16" s="2">
        <v>44532</v>
      </c>
      <c r="G16" s="6">
        <v>341069</v>
      </c>
      <c r="H16" t="s">
        <v>731</v>
      </c>
      <c r="R16" s="6">
        <v>341069</v>
      </c>
      <c r="S16">
        <v>2071</v>
      </c>
    </row>
    <row r="17" spans="1:19" x14ac:dyDescent="0.4">
      <c r="A17" t="s">
        <v>926</v>
      </c>
      <c r="B17" t="s">
        <v>927</v>
      </c>
      <c r="C17" t="s">
        <v>114</v>
      </c>
      <c r="D17" t="s">
        <v>567</v>
      </c>
      <c r="E17" t="s">
        <v>386</v>
      </c>
      <c r="F17" s="2">
        <v>44533</v>
      </c>
      <c r="G17" s="6">
        <v>332778</v>
      </c>
      <c r="H17" t="s">
        <v>731</v>
      </c>
      <c r="R17" s="6">
        <v>332778</v>
      </c>
      <c r="S17">
        <v>2015</v>
      </c>
    </row>
    <row r="18" spans="1:19" x14ac:dyDescent="0.4">
      <c r="A18" t="s">
        <v>1077</v>
      </c>
      <c r="B18" t="s">
        <v>1078</v>
      </c>
      <c r="C18" t="s">
        <v>117</v>
      </c>
      <c r="D18" t="s">
        <v>567</v>
      </c>
      <c r="E18" t="s">
        <v>386</v>
      </c>
      <c r="F18" s="2">
        <v>44532</v>
      </c>
      <c r="G18" s="6">
        <v>378402</v>
      </c>
      <c r="H18" t="s">
        <v>731</v>
      </c>
      <c r="R18" s="6">
        <v>378402</v>
      </c>
      <c r="S18">
        <v>3537</v>
      </c>
    </row>
    <row r="19" spans="1:19" x14ac:dyDescent="0.4">
      <c r="A19" t="s">
        <v>878</v>
      </c>
      <c r="B19" t="s">
        <v>879</v>
      </c>
      <c r="C19" t="s">
        <v>129</v>
      </c>
      <c r="D19" t="s">
        <v>567</v>
      </c>
      <c r="E19" t="s">
        <v>386</v>
      </c>
      <c r="F19" s="2">
        <v>44532</v>
      </c>
      <c r="G19" s="6">
        <v>192040</v>
      </c>
      <c r="H19" t="s">
        <v>731</v>
      </c>
      <c r="R19" s="6">
        <v>192040</v>
      </c>
      <c r="S19">
        <v>1449</v>
      </c>
    </row>
    <row r="20" spans="1:19" x14ac:dyDescent="0.4">
      <c r="A20" t="s">
        <v>1037</v>
      </c>
      <c r="B20" t="s">
        <v>1038</v>
      </c>
      <c r="C20" t="s">
        <v>153</v>
      </c>
      <c r="D20" t="s">
        <v>1134</v>
      </c>
      <c r="E20" t="s">
        <v>386</v>
      </c>
      <c r="F20" s="2">
        <v>44533</v>
      </c>
      <c r="G20" s="6">
        <v>522031</v>
      </c>
      <c r="H20" t="s">
        <v>731</v>
      </c>
      <c r="R20" s="6">
        <v>522031</v>
      </c>
      <c r="S20">
        <v>5442</v>
      </c>
    </row>
    <row r="21" spans="1:19" x14ac:dyDescent="0.4">
      <c r="A21" t="s">
        <v>940</v>
      </c>
      <c r="B21" t="s">
        <v>941</v>
      </c>
      <c r="C21" t="s">
        <v>272</v>
      </c>
      <c r="D21" t="s">
        <v>567</v>
      </c>
      <c r="E21" t="s">
        <v>386</v>
      </c>
      <c r="F21" s="2">
        <v>44550</v>
      </c>
      <c r="G21" s="6">
        <v>291193</v>
      </c>
      <c r="H21" t="s">
        <v>731</v>
      </c>
      <c r="R21" s="6">
        <v>291193</v>
      </c>
      <c r="S21">
        <v>4252</v>
      </c>
    </row>
    <row r="22" spans="1:19" x14ac:dyDescent="0.4">
      <c r="A22" t="s">
        <v>637</v>
      </c>
      <c r="B22" t="s">
        <v>638</v>
      </c>
      <c r="C22" t="s">
        <v>67</v>
      </c>
      <c r="D22" t="s">
        <v>567</v>
      </c>
      <c r="E22" t="s">
        <v>386</v>
      </c>
      <c r="F22" s="2">
        <v>44553</v>
      </c>
      <c r="G22" s="6">
        <v>313648</v>
      </c>
      <c r="H22" t="s">
        <v>731</v>
      </c>
      <c r="R22" s="6">
        <v>313648</v>
      </c>
      <c r="S22">
        <v>4419</v>
      </c>
    </row>
    <row r="23" spans="1:19" x14ac:dyDescent="0.4">
      <c r="A23" t="s">
        <v>734</v>
      </c>
      <c r="B23" t="s">
        <v>735</v>
      </c>
      <c r="C23" t="s">
        <v>67</v>
      </c>
      <c r="D23" t="s">
        <v>567</v>
      </c>
      <c r="E23" t="s">
        <v>386</v>
      </c>
      <c r="F23" s="2">
        <v>44532</v>
      </c>
      <c r="G23" s="6">
        <v>311588</v>
      </c>
      <c r="H23" t="s">
        <v>731</v>
      </c>
      <c r="R23" s="6">
        <v>311588</v>
      </c>
      <c r="S23">
        <v>1515</v>
      </c>
    </row>
    <row r="24" spans="1:19" x14ac:dyDescent="0.4">
      <c r="A24" t="s">
        <v>952</v>
      </c>
      <c r="B24" t="s">
        <v>953</v>
      </c>
      <c r="C24" t="s">
        <v>272</v>
      </c>
      <c r="D24" t="s">
        <v>567</v>
      </c>
      <c r="E24" t="s">
        <v>386</v>
      </c>
      <c r="F24" s="2">
        <v>44533</v>
      </c>
      <c r="G24" s="6">
        <v>430920</v>
      </c>
      <c r="H24" t="s">
        <v>731</v>
      </c>
      <c r="R24" s="6">
        <v>430920</v>
      </c>
      <c r="S24">
        <v>9449</v>
      </c>
    </row>
    <row r="25" spans="1:19" x14ac:dyDescent="0.4">
      <c r="A25" t="s">
        <v>968</v>
      </c>
      <c r="B25" t="s">
        <v>969</v>
      </c>
      <c r="C25" t="s">
        <v>108</v>
      </c>
      <c r="D25" t="s">
        <v>567</v>
      </c>
      <c r="E25" t="s">
        <v>386</v>
      </c>
      <c r="F25" s="2">
        <v>44532</v>
      </c>
      <c r="G25" s="6">
        <v>438473</v>
      </c>
      <c r="H25" t="s">
        <v>731</v>
      </c>
      <c r="R25" s="6">
        <v>438473</v>
      </c>
      <c r="S25">
        <v>5784</v>
      </c>
    </row>
    <row r="26" spans="1:19" x14ac:dyDescent="0.4">
      <c r="A26" t="s">
        <v>922</v>
      </c>
      <c r="B26" t="s">
        <v>923</v>
      </c>
      <c r="C26" t="s">
        <v>114</v>
      </c>
      <c r="D26" t="s">
        <v>1134</v>
      </c>
      <c r="E26" t="s">
        <v>386</v>
      </c>
      <c r="F26" s="2">
        <v>44531</v>
      </c>
      <c r="G26" s="6">
        <v>355276</v>
      </c>
      <c r="H26" t="s">
        <v>731</v>
      </c>
      <c r="R26" s="6">
        <v>355276</v>
      </c>
      <c r="S26">
        <v>6948</v>
      </c>
    </row>
    <row r="27" spans="1:19" x14ac:dyDescent="0.4">
      <c r="A27" t="s">
        <v>1109</v>
      </c>
      <c r="B27" t="s">
        <v>1110</v>
      </c>
      <c r="C27" t="s">
        <v>917</v>
      </c>
      <c r="D27" t="s">
        <v>1135</v>
      </c>
      <c r="E27" t="s">
        <v>386</v>
      </c>
      <c r="F27" s="2">
        <v>44524</v>
      </c>
      <c r="G27" s="6">
        <v>551985</v>
      </c>
      <c r="H27" t="s">
        <v>730</v>
      </c>
      <c r="R27" s="6">
        <v>551985</v>
      </c>
      <c r="S27">
        <v>5250</v>
      </c>
    </row>
    <row r="28" spans="1:19" x14ac:dyDescent="0.4">
      <c r="A28" t="s">
        <v>842</v>
      </c>
      <c r="B28" t="s">
        <v>843</v>
      </c>
      <c r="C28" t="s">
        <v>129</v>
      </c>
      <c r="D28" t="s">
        <v>567</v>
      </c>
      <c r="E28" t="s">
        <v>386</v>
      </c>
      <c r="F28" s="2">
        <v>44532</v>
      </c>
      <c r="G28" s="6">
        <v>362834</v>
      </c>
      <c r="H28" t="s">
        <v>731</v>
      </c>
      <c r="R28" s="6">
        <v>362834</v>
      </c>
      <c r="S28">
        <v>7030</v>
      </c>
    </row>
    <row r="29" spans="1:19" x14ac:dyDescent="0.4">
      <c r="A29" t="s">
        <v>832</v>
      </c>
      <c r="B29" t="s">
        <v>833</v>
      </c>
      <c r="C29" t="s">
        <v>124</v>
      </c>
      <c r="D29" t="s">
        <v>567</v>
      </c>
      <c r="E29" t="s">
        <v>386</v>
      </c>
      <c r="F29" s="2">
        <v>44551</v>
      </c>
      <c r="G29" s="6">
        <v>535420</v>
      </c>
      <c r="H29" t="s">
        <v>731</v>
      </c>
      <c r="R29" s="6">
        <v>535420</v>
      </c>
      <c r="S29">
        <v>7103</v>
      </c>
    </row>
    <row r="30" spans="1:19" x14ac:dyDescent="0.4">
      <c r="A30" t="s">
        <v>986</v>
      </c>
      <c r="B30" t="s">
        <v>987</v>
      </c>
      <c r="C30" t="s">
        <v>108</v>
      </c>
      <c r="D30" t="s">
        <v>567</v>
      </c>
      <c r="E30" t="s">
        <v>386</v>
      </c>
      <c r="F30" s="2">
        <v>44532</v>
      </c>
      <c r="G30" s="6">
        <v>433025</v>
      </c>
      <c r="H30" t="s">
        <v>731</v>
      </c>
      <c r="R30" s="6">
        <v>433025</v>
      </c>
      <c r="S30">
        <v>7580</v>
      </c>
    </row>
    <row r="31" spans="1:19" x14ac:dyDescent="0.4">
      <c r="A31" t="s">
        <v>1065</v>
      </c>
      <c r="B31" t="s">
        <v>1066</v>
      </c>
      <c r="C31" t="s">
        <v>117</v>
      </c>
      <c r="D31" t="s">
        <v>567</v>
      </c>
      <c r="E31" t="s">
        <v>386</v>
      </c>
      <c r="F31" s="2">
        <v>44532</v>
      </c>
      <c r="G31" s="6">
        <v>370565</v>
      </c>
      <c r="H31" t="s">
        <v>731</v>
      </c>
      <c r="R31" s="6">
        <v>370565</v>
      </c>
      <c r="S31">
        <v>2170</v>
      </c>
    </row>
    <row r="32" spans="1:19" x14ac:dyDescent="0.4">
      <c r="A32" t="s">
        <v>1035</v>
      </c>
      <c r="B32" t="s">
        <v>1036</v>
      </c>
      <c r="C32" t="s">
        <v>153</v>
      </c>
      <c r="D32" t="s">
        <v>567</v>
      </c>
      <c r="E32" t="s">
        <v>386</v>
      </c>
      <c r="F32" s="2">
        <v>44532</v>
      </c>
      <c r="G32" s="6">
        <v>583198</v>
      </c>
      <c r="H32" t="s">
        <v>731</v>
      </c>
      <c r="R32" s="6">
        <v>583198</v>
      </c>
      <c r="S32">
        <v>5804</v>
      </c>
    </row>
    <row r="33" spans="1:19" x14ac:dyDescent="0.4">
      <c r="A33" t="s">
        <v>1057</v>
      </c>
      <c r="B33" t="s">
        <v>1058</v>
      </c>
      <c r="C33" t="s">
        <v>117</v>
      </c>
      <c r="D33" t="s">
        <v>567</v>
      </c>
      <c r="E33" t="s">
        <v>386</v>
      </c>
      <c r="F33" s="2">
        <v>44537</v>
      </c>
      <c r="G33" s="6">
        <v>327011</v>
      </c>
      <c r="H33" t="s">
        <v>731</v>
      </c>
      <c r="R33" s="6">
        <v>327011</v>
      </c>
      <c r="S33">
        <v>2281</v>
      </c>
    </row>
    <row r="34" spans="1:19" x14ac:dyDescent="0.4">
      <c r="A34" t="s">
        <v>932</v>
      </c>
      <c r="B34" t="s">
        <v>933</v>
      </c>
      <c r="C34" t="s">
        <v>114</v>
      </c>
      <c r="D34" t="s">
        <v>1134</v>
      </c>
      <c r="E34" t="s">
        <v>386</v>
      </c>
      <c r="F34" s="2">
        <v>44540</v>
      </c>
      <c r="G34" s="6">
        <v>402225</v>
      </c>
      <c r="H34" t="s">
        <v>731</v>
      </c>
      <c r="R34" s="6">
        <v>402225</v>
      </c>
      <c r="S34">
        <v>3595</v>
      </c>
    </row>
    <row r="35" spans="1:19" x14ac:dyDescent="0.4">
      <c r="A35" t="s">
        <v>664</v>
      </c>
      <c r="B35" t="s">
        <v>665</v>
      </c>
      <c r="C35" t="s">
        <v>108</v>
      </c>
      <c r="D35" t="s">
        <v>567</v>
      </c>
      <c r="E35" t="s">
        <v>386</v>
      </c>
      <c r="F35" s="2">
        <v>44532</v>
      </c>
      <c r="G35" s="6">
        <v>394237</v>
      </c>
      <c r="H35" t="s">
        <v>731</v>
      </c>
      <c r="R35" s="6">
        <v>394237</v>
      </c>
      <c r="S35">
        <v>7615</v>
      </c>
    </row>
    <row r="36" spans="1:19" x14ac:dyDescent="0.4">
      <c r="A36" t="s">
        <v>796</v>
      </c>
      <c r="B36" t="s">
        <v>797</v>
      </c>
      <c r="C36" t="s">
        <v>131</v>
      </c>
      <c r="D36" t="s">
        <v>567</v>
      </c>
      <c r="E36" t="s">
        <v>386</v>
      </c>
      <c r="F36" s="2">
        <v>44532</v>
      </c>
      <c r="G36" s="6">
        <v>311081</v>
      </c>
      <c r="H36" t="s">
        <v>731</v>
      </c>
      <c r="R36" s="6">
        <v>311081</v>
      </c>
      <c r="S36">
        <v>2768</v>
      </c>
    </row>
    <row r="37" spans="1:19" x14ac:dyDescent="0.4">
      <c r="A37" t="s">
        <v>890</v>
      </c>
      <c r="B37" t="s">
        <v>891</v>
      </c>
      <c r="C37" t="s">
        <v>129</v>
      </c>
      <c r="D37" t="s">
        <v>567</v>
      </c>
      <c r="E37" t="s">
        <v>386</v>
      </c>
      <c r="F37" s="2">
        <v>44532</v>
      </c>
      <c r="G37" s="6">
        <v>221359</v>
      </c>
      <c r="H37" t="s">
        <v>731</v>
      </c>
      <c r="R37" s="6">
        <v>221359</v>
      </c>
      <c r="S37">
        <v>6087</v>
      </c>
    </row>
    <row r="38" spans="1:19" x14ac:dyDescent="0.4">
      <c r="A38" t="s">
        <v>850</v>
      </c>
      <c r="B38" t="s">
        <v>851</v>
      </c>
      <c r="C38" t="s">
        <v>129</v>
      </c>
      <c r="D38" t="s">
        <v>567</v>
      </c>
      <c r="E38" t="s">
        <v>386</v>
      </c>
      <c r="F38" s="2">
        <v>44532</v>
      </c>
      <c r="G38" s="6">
        <v>330992</v>
      </c>
      <c r="H38" t="s">
        <v>731</v>
      </c>
      <c r="R38" s="6">
        <v>330992</v>
      </c>
      <c r="S38">
        <v>8480</v>
      </c>
    </row>
    <row r="39" spans="1:19" x14ac:dyDescent="0.4">
      <c r="A39" t="s">
        <v>912</v>
      </c>
      <c r="B39" t="s">
        <v>913</v>
      </c>
      <c r="C39" t="s">
        <v>121</v>
      </c>
      <c r="D39" t="s">
        <v>1134</v>
      </c>
      <c r="E39" t="s">
        <v>386</v>
      </c>
      <c r="F39" s="2">
        <v>44531</v>
      </c>
      <c r="G39" s="6">
        <v>331904</v>
      </c>
      <c r="H39" t="s">
        <v>731</v>
      </c>
      <c r="R39" s="6">
        <v>331904</v>
      </c>
      <c r="S39">
        <v>3080</v>
      </c>
    </row>
    <row r="40" spans="1:19" x14ac:dyDescent="0.4">
      <c r="A40" t="s">
        <v>1009</v>
      </c>
      <c r="B40" t="s">
        <v>1010</v>
      </c>
      <c r="C40" t="s">
        <v>998</v>
      </c>
      <c r="D40" t="s">
        <v>1134</v>
      </c>
      <c r="E40" t="s">
        <v>386</v>
      </c>
      <c r="F40" s="2">
        <v>44530</v>
      </c>
      <c r="G40" s="6">
        <v>559440</v>
      </c>
      <c r="H40" t="s">
        <v>731</v>
      </c>
      <c r="R40" s="6">
        <v>559440</v>
      </c>
      <c r="S40">
        <v>6388</v>
      </c>
    </row>
    <row r="41" spans="1:19" x14ac:dyDescent="0.4">
      <c r="A41" t="s">
        <v>738</v>
      </c>
      <c r="B41" t="s">
        <v>739</v>
      </c>
      <c r="C41" t="s">
        <v>67</v>
      </c>
      <c r="D41" t="s">
        <v>567</v>
      </c>
      <c r="E41" t="s">
        <v>386</v>
      </c>
      <c r="F41" s="2">
        <v>44532</v>
      </c>
      <c r="G41" s="6">
        <v>262821</v>
      </c>
      <c r="H41" t="s">
        <v>731</v>
      </c>
      <c r="R41" s="6">
        <v>262821</v>
      </c>
      <c r="S41">
        <v>4562</v>
      </c>
    </row>
    <row r="42" spans="1:19" x14ac:dyDescent="0.4">
      <c r="A42" t="s">
        <v>784</v>
      </c>
      <c r="B42" t="s">
        <v>785</v>
      </c>
      <c r="C42" t="s">
        <v>67</v>
      </c>
      <c r="D42" t="s">
        <v>1134</v>
      </c>
      <c r="E42" t="s">
        <v>386</v>
      </c>
      <c r="F42" s="2">
        <v>44538</v>
      </c>
      <c r="G42" s="6">
        <v>271706</v>
      </c>
      <c r="H42" t="s">
        <v>731</v>
      </c>
      <c r="R42" s="6">
        <v>271706</v>
      </c>
      <c r="S42">
        <v>8345</v>
      </c>
    </row>
    <row r="43" spans="1:19" x14ac:dyDescent="0.4">
      <c r="A43" t="s">
        <v>838</v>
      </c>
      <c r="B43" t="s">
        <v>839</v>
      </c>
      <c r="C43" t="s">
        <v>124</v>
      </c>
      <c r="D43" t="s">
        <v>567</v>
      </c>
      <c r="E43" t="s">
        <v>386</v>
      </c>
      <c r="F43" s="2">
        <v>44532</v>
      </c>
      <c r="G43" s="6">
        <v>456888</v>
      </c>
      <c r="H43" t="s">
        <v>731</v>
      </c>
      <c r="R43" s="6">
        <v>456888</v>
      </c>
      <c r="S43">
        <v>8582</v>
      </c>
    </row>
    <row r="44" spans="1:19" x14ac:dyDescent="0.4">
      <c r="A44" t="s">
        <v>974</v>
      </c>
      <c r="B44" t="s">
        <v>975</v>
      </c>
      <c r="C44" t="s">
        <v>108</v>
      </c>
      <c r="D44" t="s">
        <v>567</v>
      </c>
      <c r="E44" t="s">
        <v>386</v>
      </c>
      <c r="F44" s="2">
        <v>44532</v>
      </c>
      <c r="G44" s="6">
        <v>410927</v>
      </c>
      <c r="H44" t="s">
        <v>731</v>
      </c>
      <c r="R44" s="6">
        <v>410927</v>
      </c>
      <c r="S44">
        <v>9327</v>
      </c>
    </row>
    <row r="45" spans="1:19" x14ac:dyDescent="0.4">
      <c r="A45" t="s">
        <v>1031</v>
      </c>
      <c r="B45" t="s">
        <v>1032</v>
      </c>
      <c r="C45" t="s">
        <v>153</v>
      </c>
      <c r="D45" t="s">
        <v>567</v>
      </c>
      <c r="E45" t="s">
        <v>386</v>
      </c>
      <c r="F45" s="2">
        <v>44532</v>
      </c>
      <c r="G45" s="6">
        <v>500748</v>
      </c>
      <c r="H45" t="s">
        <v>731</v>
      </c>
      <c r="R45" s="6">
        <v>500748</v>
      </c>
      <c r="S45">
        <v>3404</v>
      </c>
    </row>
    <row r="46" spans="1:19" x14ac:dyDescent="0.4">
      <c r="A46" t="s">
        <v>984</v>
      </c>
      <c r="B46" t="s">
        <v>985</v>
      </c>
      <c r="C46" t="s">
        <v>108</v>
      </c>
      <c r="D46" t="s">
        <v>1134</v>
      </c>
      <c r="E46" t="s">
        <v>386</v>
      </c>
      <c r="F46" s="2">
        <v>44536</v>
      </c>
      <c r="G46" s="6">
        <v>535985</v>
      </c>
      <c r="H46" t="s">
        <v>731</v>
      </c>
      <c r="R46" s="6">
        <v>535985</v>
      </c>
      <c r="S46">
        <v>2761</v>
      </c>
    </row>
    <row r="47" spans="1:19" x14ac:dyDescent="0.4">
      <c r="A47" t="s">
        <v>1053</v>
      </c>
      <c r="B47" t="s">
        <v>1054</v>
      </c>
      <c r="C47" t="s">
        <v>117</v>
      </c>
      <c r="D47" t="s">
        <v>567</v>
      </c>
      <c r="E47" t="s">
        <v>386</v>
      </c>
      <c r="F47" s="2">
        <v>44533</v>
      </c>
      <c r="G47" s="6">
        <v>348561</v>
      </c>
      <c r="H47" t="s">
        <v>731</v>
      </c>
      <c r="R47" s="6">
        <v>348561</v>
      </c>
      <c r="S47">
        <v>3836</v>
      </c>
    </row>
    <row r="48" spans="1:19" x14ac:dyDescent="0.4">
      <c r="A48" t="s">
        <v>682</v>
      </c>
      <c r="B48" t="s">
        <v>683</v>
      </c>
      <c r="C48" t="s">
        <v>153</v>
      </c>
      <c r="D48" t="s">
        <v>567</v>
      </c>
      <c r="E48" t="s">
        <v>386</v>
      </c>
      <c r="F48" s="2">
        <v>44532</v>
      </c>
      <c r="G48" s="6">
        <v>491586</v>
      </c>
      <c r="H48" t="s">
        <v>731</v>
      </c>
      <c r="R48" s="6">
        <v>491586</v>
      </c>
      <c r="S48">
        <v>3495</v>
      </c>
    </row>
    <row r="49" spans="1:19" x14ac:dyDescent="0.4">
      <c r="A49" t="s">
        <v>906</v>
      </c>
      <c r="B49" t="s">
        <v>907</v>
      </c>
      <c r="C49" t="s">
        <v>121</v>
      </c>
      <c r="D49" t="s">
        <v>567</v>
      </c>
      <c r="E49" t="s">
        <v>386</v>
      </c>
      <c r="F49" s="2">
        <v>44550</v>
      </c>
      <c r="G49" s="6">
        <v>320008</v>
      </c>
      <c r="H49" t="s">
        <v>731</v>
      </c>
      <c r="R49" s="6">
        <v>320008</v>
      </c>
      <c r="S49">
        <v>3275</v>
      </c>
    </row>
    <row r="50" spans="1:19" x14ac:dyDescent="0.4">
      <c r="A50" t="s">
        <v>1071</v>
      </c>
      <c r="B50" t="s">
        <v>1072</v>
      </c>
      <c r="C50" t="s">
        <v>117</v>
      </c>
      <c r="D50" t="s">
        <v>567</v>
      </c>
      <c r="E50" t="s">
        <v>386</v>
      </c>
      <c r="F50" s="2">
        <v>44532</v>
      </c>
      <c r="G50" s="6">
        <v>308673</v>
      </c>
      <c r="H50" t="s">
        <v>731</v>
      </c>
      <c r="R50" s="6">
        <v>308673</v>
      </c>
      <c r="S50">
        <v>9030</v>
      </c>
    </row>
    <row r="51" spans="1:19" x14ac:dyDescent="0.4">
      <c r="A51" t="s">
        <v>980</v>
      </c>
      <c r="B51" t="s">
        <v>981</v>
      </c>
      <c r="C51" t="s">
        <v>108</v>
      </c>
      <c r="D51" t="s">
        <v>1134</v>
      </c>
      <c r="E51" t="s">
        <v>386</v>
      </c>
      <c r="F51" s="2">
        <v>44530</v>
      </c>
      <c r="G51" s="6">
        <v>493533</v>
      </c>
      <c r="H51" t="s">
        <v>731</v>
      </c>
      <c r="R51" s="6">
        <v>493533</v>
      </c>
      <c r="S51">
        <v>7088</v>
      </c>
    </row>
    <row r="52" spans="1:19" x14ac:dyDescent="0.4">
      <c r="A52" t="s">
        <v>740</v>
      </c>
      <c r="B52" t="s">
        <v>741</v>
      </c>
      <c r="C52" t="s">
        <v>67</v>
      </c>
      <c r="D52" t="s">
        <v>567</v>
      </c>
      <c r="E52" t="s">
        <v>386</v>
      </c>
      <c r="F52" s="2">
        <v>44536</v>
      </c>
      <c r="G52" s="6">
        <v>324962</v>
      </c>
      <c r="H52" t="s">
        <v>731</v>
      </c>
      <c r="R52" s="6">
        <v>324962</v>
      </c>
      <c r="S52">
        <v>2182</v>
      </c>
    </row>
    <row r="53" spans="1:19" x14ac:dyDescent="0.4">
      <c r="A53" t="s">
        <v>794</v>
      </c>
      <c r="B53" t="s">
        <v>795</v>
      </c>
      <c r="C53" t="s">
        <v>131</v>
      </c>
      <c r="D53" t="s">
        <v>567</v>
      </c>
      <c r="E53" t="s">
        <v>386</v>
      </c>
      <c r="F53" s="2">
        <v>44550</v>
      </c>
      <c r="G53" s="6">
        <v>351011</v>
      </c>
      <c r="H53" t="s">
        <v>731</v>
      </c>
      <c r="R53" s="6">
        <v>351011</v>
      </c>
      <c r="S53">
        <v>4059</v>
      </c>
    </row>
    <row r="54" spans="1:19" x14ac:dyDescent="0.4">
      <c r="A54" t="s">
        <v>902</v>
      </c>
      <c r="B54" t="s">
        <v>903</v>
      </c>
      <c r="C54" t="s">
        <v>121</v>
      </c>
      <c r="D54" t="s">
        <v>567</v>
      </c>
      <c r="E54" t="s">
        <v>386</v>
      </c>
      <c r="F54" s="2">
        <v>44550</v>
      </c>
      <c r="G54" s="6">
        <v>387801</v>
      </c>
      <c r="H54" t="s">
        <v>731</v>
      </c>
      <c r="R54" s="6">
        <v>387801</v>
      </c>
      <c r="S54">
        <v>8057</v>
      </c>
    </row>
    <row r="55" spans="1:19" x14ac:dyDescent="0.4">
      <c r="A55" t="s">
        <v>1093</v>
      </c>
      <c r="B55" t="s">
        <v>1094</v>
      </c>
      <c r="C55" t="s">
        <v>117</v>
      </c>
      <c r="D55" t="s">
        <v>1134</v>
      </c>
      <c r="E55" t="s">
        <v>386</v>
      </c>
      <c r="F55" s="2">
        <v>44533</v>
      </c>
      <c r="G55" s="6">
        <v>367364</v>
      </c>
      <c r="H55" t="s">
        <v>731</v>
      </c>
      <c r="R55" s="6">
        <v>367364</v>
      </c>
      <c r="S55">
        <v>9928</v>
      </c>
    </row>
    <row r="56" spans="1:19" x14ac:dyDescent="0.4">
      <c r="A56" t="s">
        <v>848</v>
      </c>
      <c r="B56" t="s">
        <v>849</v>
      </c>
      <c r="C56" t="s">
        <v>129</v>
      </c>
      <c r="D56" t="s">
        <v>567</v>
      </c>
      <c r="E56" t="s">
        <v>386</v>
      </c>
      <c r="F56" s="2">
        <v>44532</v>
      </c>
      <c r="G56" s="6">
        <v>219508</v>
      </c>
      <c r="H56" t="s">
        <v>731</v>
      </c>
      <c r="R56" s="6">
        <v>219508</v>
      </c>
      <c r="S56">
        <v>9038</v>
      </c>
    </row>
    <row r="57" spans="1:19" x14ac:dyDescent="0.4">
      <c r="A57" t="s">
        <v>782</v>
      </c>
      <c r="B57" t="s">
        <v>783</v>
      </c>
      <c r="C57" t="s">
        <v>67</v>
      </c>
      <c r="D57" t="s">
        <v>1134</v>
      </c>
      <c r="E57" t="s">
        <v>386</v>
      </c>
      <c r="F57" s="2">
        <v>44533</v>
      </c>
      <c r="G57" s="6">
        <v>266333</v>
      </c>
      <c r="H57" t="s">
        <v>731</v>
      </c>
      <c r="R57" s="6">
        <v>266333</v>
      </c>
      <c r="S57">
        <v>7409</v>
      </c>
    </row>
    <row r="58" spans="1:19" x14ac:dyDescent="0.4">
      <c r="A58" t="s">
        <v>685</v>
      </c>
      <c r="B58" t="s">
        <v>686</v>
      </c>
      <c r="C58" t="s">
        <v>153</v>
      </c>
      <c r="D58" t="s">
        <v>567</v>
      </c>
      <c r="E58" t="s">
        <v>386</v>
      </c>
      <c r="F58" s="2">
        <v>44532</v>
      </c>
      <c r="G58" s="6">
        <v>555628</v>
      </c>
      <c r="H58" t="s">
        <v>731</v>
      </c>
      <c r="R58" s="6">
        <v>555628</v>
      </c>
      <c r="S58">
        <v>6007</v>
      </c>
    </row>
    <row r="59" spans="1:19" x14ac:dyDescent="0.4">
      <c r="A59" t="s">
        <v>862</v>
      </c>
      <c r="B59" t="s">
        <v>863</v>
      </c>
      <c r="C59" t="s">
        <v>129</v>
      </c>
      <c r="D59" t="s">
        <v>567</v>
      </c>
      <c r="E59" t="s">
        <v>386</v>
      </c>
      <c r="F59" s="2">
        <v>44532</v>
      </c>
      <c r="G59" s="6">
        <v>228213</v>
      </c>
      <c r="H59" t="s">
        <v>731</v>
      </c>
      <c r="R59" s="6">
        <v>228213</v>
      </c>
      <c r="S59">
        <v>9729</v>
      </c>
    </row>
    <row r="60" spans="1:19" x14ac:dyDescent="0.4">
      <c r="A60" t="s">
        <v>634</v>
      </c>
      <c r="B60" t="s">
        <v>635</v>
      </c>
      <c r="C60" t="s">
        <v>67</v>
      </c>
      <c r="D60" t="s">
        <v>567</v>
      </c>
      <c r="E60" t="s">
        <v>386</v>
      </c>
      <c r="F60" s="2">
        <v>44532</v>
      </c>
      <c r="G60" s="6">
        <v>345830</v>
      </c>
      <c r="H60" t="s">
        <v>731</v>
      </c>
      <c r="R60" s="6">
        <v>345830</v>
      </c>
      <c r="S60">
        <v>9360</v>
      </c>
    </row>
    <row r="61" spans="1:19" x14ac:dyDescent="0.4">
      <c r="A61" t="s">
        <v>1011</v>
      </c>
      <c r="B61" t="s">
        <v>1012</v>
      </c>
      <c r="C61" t="s">
        <v>153</v>
      </c>
      <c r="D61" t="s">
        <v>567</v>
      </c>
      <c r="E61" t="s">
        <v>386</v>
      </c>
      <c r="F61" s="2">
        <v>44532</v>
      </c>
      <c r="G61" s="6">
        <v>663198</v>
      </c>
      <c r="H61" t="s">
        <v>731</v>
      </c>
      <c r="R61" s="6">
        <v>663198</v>
      </c>
      <c r="S61">
        <v>5951</v>
      </c>
    </row>
    <row r="62" spans="1:19" x14ac:dyDescent="0.4">
      <c r="A62" t="s">
        <v>956</v>
      </c>
      <c r="B62" t="s">
        <v>957</v>
      </c>
      <c r="C62" t="s">
        <v>119</v>
      </c>
      <c r="D62" t="s">
        <v>567</v>
      </c>
      <c r="E62" t="s">
        <v>386</v>
      </c>
      <c r="F62" s="2">
        <v>44532</v>
      </c>
      <c r="G62" s="6">
        <v>371852</v>
      </c>
      <c r="H62" t="s">
        <v>731</v>
      </c>
      <c r="R62" s="6">
        <v>371852</v>
      </c>
      <c r="S62">
        <v>4572</v>
      </c>
    </row>
    <row r="63" spans="1:19" x14ac:dyDescent="0.4">
      <c r="A63" t="s">
        <v>896</v>
      </c>
      <c r="B63" t="s">
        <v>897</v>
      </c>
      <c r="C63" t="s">
        <v>121</v>
      </c>
      <c r="D63" t="s">
        <v>1136</v>
      </c>
      <c r="E63" t="s">
        <v>386</v>
      </c>
      <c r="F63" s="2">
        <v>44532</v>
      </c>
      <c r="G63" s="6">
        <v>456843</v>
      </c>
      <c r="H63" t="s">
        <v>731</v>
      </c>
      <c r="R63" s="6">
        <v>456843</v>
      </c>
      <c r="S63">
        <v>8105</v>
      </c>
    </row>
    <row r="64" spans="1:19" x14ac:dyDescent="0.4">
      <c r="A64" t="s">
        <v>1001</v>
      </c>
      <c r="B64" t="s">
        <v>1002</v>
      </c>
      <c r="C64" t="s">
        <v>998</v>
      </c>
      <c r="D64" t="s">
        <v>567</v>
      </c>
      <c r="E64" t="s">
        <v>386</v>
      </c>
      <c r="F64" s="2">
        <v>44545</v>
      </c>
      <c r="G64" s="6">
        <v>545324</v>
      </c>
      <c r="H64" t="s">
        <v>731</v>
      </c>
      <c r="R64" s="6">
        <v>545324</v>
      </c>
      <c r="S64">
        <v>1539</v>
      </c>
    </row>
    <row r="65" spans="1:19" x14ac:dyDescent="0.4">
      <c r="A65" t="s">
        <v>860</v>
      </c>
      <c r="B65" t="s">
        <v>861</v>
      </c>
      <c r="C65" t="s">
        <v>129</v>
      </c>
      <c r="D65" t="s">
        <v>567</v>
      </c>
      <c r="E65" t="s">
        <v>386</v>
      </c>
      <c r="F65" s="2">
        <v>44532</v>
      </c>
      <c r="G65" s="6">
        <v>227936</v>
      </c>
      <c r="H65" t="s">
        <v>731</v>
      </c>
      <c r="R65" s="6">
        <v>227936</v>
      </c>
      <c r="S65">
        <v>1455</v>
      </c>
    </row>
    <row r="66" spans="1:19" x14ac:dyDescent="0.4">
      <c r="A66" t="s">
        <v>1003</v>
      </c>
      <c r="B66" t="s">
        <v>1004</v>
      </c>
      <c r="C66" t="s">
        <v>998</v>
      </c>
      <c r="D66" t="s">
        <v>567</v>
      </c>
      <c r="E66" t="s">
        <v>386</v>
      </c>
      <c r="F66" s="2">
        <v>44532</v>
      </c>
      <c r="G66" s="6">
        <v>590343</v>
      </c>
      <c r="H66" t="s">
        <v>731</v>
      </c>
      <c r="R66" s="6">
        <v>590343</v>
      </c>
      <c r="S66">
        <v>5296</v>
      </c>
    </row>
    <row r="67" spans="1:19" x14ac:dyDescent="0.4">
      <c r="A67" t="s">
        <v>1039</v>
      </c>
      <c r="B67" t="s">
        <v>1040</v>
      </c>
      <c r="C67" t="s">
        <v>153</v>
      </c>
      <c r="D67" t="s">
        <v>1134</v>
      </c>
      <c r="E67" t="s">
        <v>386</v>
      </c>
      <c r="F67" s="2">
        <v>44566</v>
      </c>
      <c r="G67" s="6">
        <v>512976</v>
      </c>
      <c r="H67" t="s">
        <v>731</v>
      </c>
      <c r="R67" s="6">
        <v>512976</v>
      </c>
      <c r="S67">
        <v>1731</v>
      </c>
    </row>
    <row r="68" spans="1:19" x14ac:dyDescent="0.4">
      <c r="A68" t="s">
        <v>874</v>
      </c>
      <c r="B68" t="s">
        <v>875</v>
      </c>
      <c r="C68" t="s">
        <v>129</v>
      </c>
      <c r="D68" t="s">
        <v>567</v>
      </c>
      <c r="E68" t="s">
        <v>386</v>
      </c>
      <c r="F68" s="2">
        <v>44532</v>
      </c>
      <c r="G68" s="6">
        <v>274811</v>
      </c>
      <c r="H68" t="s">
        <v>731</v>
      </c>
      <c r="R68" s="6">
        <v>274811</v>
      </c>
      <c r="S68">
        <v>8944</v>
      </c>
    </row>
    <row r="69" spans="1:19" x14ac:dyDescent="0.4">
      <c r="A69" t="s">
        <v>882</v>
      </c>
      <c r="B69" t="s">
        <v>883</v>
      </c>
      <c r="C69" t="s">
        <v>129</v>
      </c>
      <c r="D69" t="s">
        <v>567</v>
      </c>
      <c r="E69" t="s">
        <v>386</v>
      </c>
      <c r="F69" s="2">
        <v>44532</v>
      </c>
      <c r="G69" s="6">
        <v>213019</v>
      </c>
      <c r="H69" t="s">
        <v>731</v>
      </c>
      <c r="R69" s="6">
        <v>213019</v>
      </c>
      <c r="S69">
        <v>2176</v>
      </c>
    </row>
    <row r="70" spans="1:19" x14ac:dyDescent="0.4">
      <c r="A70" t="s">
        <v>1019</v>
      </c>
      <c r="B70" t="s">
        <v>1020</v>
      </c>
      <c r="C70" t="s">
        <v>153</v>
      </c>
      <c r="D70" t="s">
        <v>567</v>
      </c>
      <c r="E70" t="s">
        <v>386</v>
      </c>
      <c r="F70" s="2">
        <v>44532</v>
      </c>
      <c r="G70" s="6">
        <v>535820</v>
      </c>
      <c r="H70" t="s">
        <v>731</v>
      </c>
      <c r="R70" s="6">
        <v>535820</v>
      </c>
      <c r="S70">
        <v>3160</v>
      </c>
    </row>
    <row r="71" spans="1:19" x14ac:dyDescent="0.4">
      <c r="A71" t="s">
        <v>746</v>
      </c>
      <c r="B71" t="s">
        <v>747</v>
      </c>
      <c r="C71" t="s">
        <v>67</v>
      </c>
      <c r="D71" t="s">
        <v>567</v>
      </c>
      <c r="E71" t="s">
        <v>386</v>
      </c>
      <c r="F71" s="2">
        <v>44532</v>
      </c>
      <c r="G71" s="6">
        <v>365773</v>
      </c>
      <c r="H71" t="s">
        <v>731</v>
      </c>
      <c r="R71" s="6">
        <v>365773</v>
      </c>
      <c r="S71">
        <v>8705</v>
      </c>
    </row>
    <row r="72" spans="1:19" x14ac:dyDescent="0.4">
      <c r="A72" t="s">
        <v>778</v>
      </c>
      <c r="B72" t="s">
        <v>779</v>
      </c>
      <c r="C72" t="s">
        <v>67</v>
      </c>
      <c r="D72" t="s">
        <v>567</v>
      </c>
      <c r="E72" t="s">
        <v>386</v>
      </c>
      <c r="F72" s="2">
        <v>44532</v>
      </c>
      <c r="G72" s="6">
        <v>334145</v>
      </c>
      <c r="H72" t="s">
        <v>731</v>
      </c>
      <c r="R72" s="6">
        <v>334145</v>
      </c>
      <c r="S72">
        <v>3408</v>
      </c>
    </row>
    <row r="73" spans="1:19" x14ac:dyDescent="0.4">
      <c r="A73" t="s">
        <v>910</v>
      </c>
      <c r="B73" t="s">
        <v>911</v>
      </c>
      <c r="C73" t="s">
        <v>121</v>
      </c>
      <c r="D73" t="s">
        <v>567</v>
      </c>
      <c r="E73" t="s">
        <v>386</v>
      </c>
      <c r="F73" s="2">
        <v>44540</v>
      </c>
      <c r="G73" s="6">
        <v>388759</v>
      </c>
      <c r="H73" t="s">
        <v>731</v>
      </c>
      <c r="R73" s="6">
        <v>388759</v>
      </c>
      <c r="S73">
        <v>7720</v>
      </c>
    </row>
    <row r="74" spans="1:19" x14ac:dyDescent="0.4">
      <c r="A74" t="s">
        <v>915</v>
      </c>
      <c r="B74" t="s">
        <v>916</v>
      </c>
      <c r="C74" t="s">
        <v>914</v>
      </c>
      <c r="D74" t="s">
        <v>1136</v>
      </c>
      <c r="E74" t="s">
        <v>386</v>
      </c>
      <c r="F74" s="2">
        <v>44532</v>
      </c>
      <c r="G74" s="6">
        <v>794527</v>
      </c>
      <c r="H74" t="s">
        <v>731</v>
      </c>
      <c r="R74" s="6">
        <v>794527</v>
      </c>
      <c r="S74">
        <v>7170</v>
      </c>
    </row>
    <row r="75" spans="1:19" x14ac:dyDescent="0.4">
      <c r="A75" t="s">
        <v>888</v>
      </c>
      <c r="B75" t="s">
        <v>889</v>
      </c>
      <c r="C75" t="s">
        <v>129</v>
      </c>
      <c r="D75" t="s">
        <v>1134</v>
      </c>
      <c r="E75" t="s">
        <v>386</v>
      </c>
      <c r="F75" s="2">
        <v>44533</v>
      </c>
      <c r="G75" s="6">
        <v>261855</v>
      </c>
      <c r="H75" t="s">
        <v>731</v>
      </c>
      <c r="R75" s="6">
        <v>261855</v>
      </c>
      <c r="S75">
        <v>7909</v>
      </c>
    </row>
    <row r="76" spans="1:19" x14ac:dyDescent="0.4">
      <c r="A76" t="s">
        <v>1059</v>
      </c>
      <c r="B76" t="s">
        <v>1060</v>
      </c>
      <c r="C76" t="s">
        <v>117</v>
      </c>
      <c r="D76" t="s">
        <v>567</v>
      </c>
      <c r="E76" t="s">
        <v>386</v>
      </c>
      <c r="F76" s="2">
        <v>44532</v>
      </c>
      <c r="G76" s="6">
        <v>329719</v>
      </c>
      <c r="H76" t="s">
        <v>731</v>
      </c>
      <c r="R76" s="6">
        <v>329719</v>
      </c>
      <c r="S76">
        <v>1376</v>
      </c>
    </row>
    <row r="77" spans="1:19" x14ac:dyDescent="0.4">
      <c r="A77" t="s">
        <v>1113</v>
      </c>
      <c r="B77" t="s">
        <v>1114</v>
      </c>
      <c r="C77" t="s">
        <v>67</v>
      </c>
      <c r="D77" t="s">
        <v>1136</v>
      </c>
      <c r="E77" t="s">
        <v>386</v>
      </c>
      <c r="F77" s="2">
        <v>44532</v>
      </c>
      <c r="G77" s="6">
        <v>297918</v>
      </c>
      <c r="H77" t="s">
        <v>730</v>
      </c>
      <c r="R77" s="6">
        <v>297918</v>
      </c>
      <c r="S77">
        <v>5971</v>
      </c>
    </row>
    <row r="78" spans="1:19" x14ac:dyDescent="0.4">
      <c r="A78" t="s">
        <v>744</v>
      </c>
      <c r="B78" t="s">
        <v>745</v>
      </c>
      <c r="C78" t="s">
        <v>67</v>
      </c>
      <c r="D78" t="s">
        <v>567</v>
      </c>
      <c r="E78" t="s">
        <v>386</v>
      </c>
      <c r="F78" s="2">
        <v>44532</v>
      </c>
      <c r="G78" s="6">
        <v>372165</v>
      </c>
      <c r="H78" t="s">
        <v>731</v>
      </c>
      <c r="R78" s="6">
        <v>372165</v>
      </c>
      <c r="S78">
        <v>5946</v>
      </c>
    </row>
    <row r="79" spans="1:19" x14ac:dyDescent="0.4">
      <c r="A79" t="s">
        <v>884</v>
      </c>
      <c r="B79" t="s">
        <v>885</v>
      </c>
      <c r="C79" t="s">
        <v>129</v>
      </c>
      <c r="D79" t="s">
        <v>567</v>
      </c>
      <c r="E79" t="s">
        <v>386</v>
      </c>
      <c r="F79" s="2">
        <v>44532</v>
      </c>
      <c r="G79" s="6">
        <v>228184</v>
      </c>
      <c r="H79" t="s">
        <v>731</v>
      </c>
      <c r="R79" s="6">
        <v>228184</v>
      </c>
      <c r="S79">
        <v>6047</v>
      </c>
    </row>
    <row r="80" spans="1:19" x14ac:dyDescent="0.4">
      <c r="A80" t="s">
        <v>872</v>
      </c>
      <c r="B80" t="s">
        <v>873</v>
      </c>
      <c r="C80" t="s">
        <v>129</v>
      </c>
      <c r="D80" t="s">
        <v>567</v>
      </c>
      <c r="E80" t="s">
        <v>386</v>
      </c>
      <c r="F80" s="2">
        <v>44532</v>
      </c>
      <c r="G80" s="6">
        <v>230877</v>
      </c>
      <c r="H80" t="s">
        <v>731</v>
      </c>
      <c r="R80" s="6">
        <v>230877</v>
      </c>
      <c r="S80">
        <v>5249</v>
      </c>
    </row>
    <row r="81" spans="1:19" x14ac:dyDescent="0.4">
      <c r="A81" t="s">
        <v>628</v>
      </c>
      <c r="B81" t="s">
        <v>629</v>
      </c>
      <c r="C81" t="s">
        <v>67</v>
      </c>
      <c r="D81" t="s">
        <v>567</v>
      </c>
      <c r="E81" t="s">
        <v>386</v>
      </c>
      <c r="F81" s="2">
        <v>44532</v>
      </c>
      <c r="G81" s="6">
        <v>295173</v>
      </c>
      <c r="H81" t="s">
        <v>731</v>
      </c>
      <c r="R81" s="6">
        <v>295173</v>
      </c>
      <c r="S81">
        <v>6143</v>
      </c>
    </row>
    <row r="82" spans="1:19" x14ac:dyDescent="0.4">
      <c r="A82" t="s">
        <v>613</v>
      </c>
      <c r="B82" t="s">
        <v>614</v>
      </c>
      <c r="C82" t="s">
        <v>67</v>
      </c>
      <c r="D82" t="s">
        <v>1134</v>
      </c>
      <c r="E82" t="s">
        <v>386</v>
      </c>
      <c r="F82" s="2">
        <v>44531</v>
      </c>
      <c r="G82" s="6">
        <v>309563</v>
      </c>
      <c r="H82" t="s">
        <v>731</v>
      </c>
      <c r="R82" s="6">
        <v>309563</v>
      </c>
      <c r="S82">
        <v>6195</v>
      </c>
    </row>
    <row r="83" spans="1:19" x14ac:dyDescent="0.4">
      <c r="A83" t="s">
        <v>1041</v>
      </c>
      <c r="B83" t="s">
        <v>1042</v>
      </c>
      <c r="C83" t="s">
        <v>153</v>
      </c>
      <c r="D83" t="s">
        <v>567</v>
      </c>
      <c r="E83" t="s">
        <v>386</v>
      </c>
      <c r="F83" s="2">
        <v>44532</v>
      </c>
      <c r="G83" s="6">
        <v>513314</v>
      </c>
      <c r="H83" t="s">
        <v>731</v>
      </c>
      <c r="R83" s="6">
        <v>513314</v>
      </c>
      <c r="S83">
        <v>6583</v>
      </c>
    </row>
    <row r="84" spans="1:19" x14ac:dyDescent="0.4">
      <c r="A84" t="s">
        <v>1103</v>
      </c>
      <c r="B84" t="s">
        <v>1104</v>
      </c>
      <c r="C84" t="s">
        <v>117</v>
      </c>
      <c r="D84" t="s">
        <v>567</v>
      </c>
      <c r="E84" t="s">
        <v>386</v>
      </c>
      <c r="F84" s="2">
        <v>44532</v>
      </c>
      <c r="G84" s="6">
        <v>353332</v>
      </c>
      <c r="H84" t="s">
        <v>731</v>
      </c>
      <c r="R84" s="6">
        <v>353332</v>
      </c>
      <c r="S84">
        <v>5544</v>
      </c>
    </row>
    <row r="85" spans="1:19" x14ac:dyDescent="0.4">
      <c r="A85" t="s">
        <v>652</v>
      </c>
      <c r="B85" t="s">
        <v>653</v>
      </c>
      <c r="C85" t="s">
        <v>117</v>
      </c>
      <c r="D85" t="s">
        <v>567</v>
      </c>
      <c r="E85" t="s">
        <v>386</v>
      </c>
      <c r="F85" s="2">
        <v>44532</v>
      </c>
      <c r="G85" s="6">
        <v>304439</v>
      </c>
      <c r="H85" t="s">
        <v>731</v>
      </c>
      <c r="R85" s="6">
        <v>304439</v>
      </c>
      <c r="S85">
        <v>2538</v>
      </c>
    </row>
    <row r="86" spans="1:19" x14ac:dyDescent="0.4">
      <c r="A86" t="s">
        <v>854</v>
      </c>
      <c r="B86" t="s">
        <v>855</v>
      </c>
      <c r="C86" t="s">
        <v>129</v>
      </c>
      <c r="D86" t="s">
        <v>567</v>
      </c>
      <c r="E86" t="s">
        <v>386</v>
      </c>
      <c r="F86" s="2">
        <v>44537</v>
      </c>
      <c r="G86" s="6">
        <v>335648</v>
      </c>
      <c r="H86" t="s">
        <v>731</v>
      </c>
      <c r="R86" s="6">
        <v>335648</v>
      </c>
      <c r="S86">
        <v>2627</v>
      </c>
    </row>
    <row r="87" spans="1:19" x14ac:dyDescent="0.4">
      <c r="A87" t="s">
        <v>646</v>
      </c>
      <c r="B87" t="s">
        <v>647</v>
      </c>
      <c r="C87" t="s">
        <v>117</v>
      </c>
      <c r="D87" t="s">
        <v>567</v>
      </c>
      <c r="E87" t="s">
        <v>386</v>
      </c>
      <c r="F87" s="2">
        <v>44532</v>
      </c>
      <c r="G87" s="6">
        <v>249850</v>
      </c>
      <c r="H87" t="s">
        <v>731</v>
      </c>
      <c r="R87" s="6">
        <v>249850</v>
      </c>
      <c r="S87">
        <v>7178</v>
      </c>
    </row>
    <row r="88" spans="1:19" x14ac:dyDescent="0.4">
      <c r="A88" t="s">
        <v>868</v>
      </c>
      <c r="B88" t="s">
        <v>869</v>
      </c>
      <c r="C88" t="s">
        <v>129</v>
      </c>
      <c r="D88" t="s">
        <v>1136</v>
      </c>
      <c r="E88" t="s">
        <v>386</v>
      </c>
      <c r="F88" s="2">
        <v>44532</v>
      </c>
      <c r="G88" s="6">
        <v>279073</v>
      </c>
      <c r="H88" t="s">
        <v>731</v>
      </c>
      <c r="R88" s="6">
        <v>279073</v>
      </c>
      <c r="S88">
        <v>5887</v>
      </c>
    </row>
    <row r="89" spans="1:19" x14ac:dyDescent="0.4">
      <c r="A89" t="s">
        <v>1067</v>
      </c>
      <c r="B89" t="s">
        <v>1068</v>
      </c>
      <c r="C89" t="s">
        <v>117</v>
      </c>
      <c r="D89" t="s">
        <v>567</v>
      </c>
      <c r="E89" t="s">
        <v>386</v>
      </c>
      <c r="F89" s="2">
        <v>44532</v>
      </c>
      <c r="G89" s="6">
        <v>372391</v>
      </c>
      <c r="H89" t="s">
        <v>731</v>
      </c>
      <c r="R89" s="6">
        <v>372391</v>
      </c>
      <c r="S89">
        <v>7397</v>
      </c>
    </row>
    <row r="90" spans="1:19" x14ac:dyDescent="0.4">
      <c r="A90" t="s">
        <v>1051</v>
      </c>
      <c r="B90" t="s">
        <v>1052</v>
      </c>
      <c r="C90" t="s">
        <v>117</v>
      </c>
      <c r="D90" t="s">
        <v>567</v>
      </c>
      <c r="E90" t="s">
        <v>386</v>
      </c>
      <c r="F90" s="2">
        <v>44532</v>
      </c>
      <c r="G90" s="6">
        <v>332235</v>
      </c>
      <c r="H90" t="s">
        <v>731</v>
      </c>
      <c r="R90" s="6">
        <v>332235</v>
      </c>
      <c r="S90">
        <v>6593</v>
      </c>
    </row>
    <row r="91" spans="1:19" x14ac:dyDescent="0.4">
      <c r="A91" t="s">
        <v>1073</v>
      </c>
      <c r="B91" t="s">
        <v>1074</v>
      </c>
      <c r="C91" t="s">
        <v>117</v>
      </c>
      <c r="D91" t="s">
        <v>567</v>
      </c>
      <c r="E91" t="s">
        <v>386</v>
      </c>
      <c r="F91" s="2">
        <v>44532</v>
      </c>
      <c r="G91" s="6">
        <v>313937</v>
      </c>
      <c r="H91" t="s">
        <v>731</v>
      </c>
      <c r="R91" s="6">
        <v>313937</v>
      </c>
      <c r="S91">
        <v>8578</v>
      </c>
    </row>
    <row r="92" spans="1:19" x14ac:dyDescent="0.4">
      <c r="A92" t="s">
        <v>661</v>
      </c>
      <c r="B92" t="s">
        <v>662</v>
      </c>
      <c r="C92" t="s">
        <v>108</v>
      </c>
      <c r="D92" t="s">
        <v>567</v>
      </c>
      <c r="E92" t="s">
        <v>386</v>
      </c>
      <c r="F92" s="2">
        <v>44532</v>
      </c>
      <c r="G92" s="6">
        <v>417312</v>
      </c>
      <c r="H92" t="s">
        <v>731</v>
      </c>
      <c r="R92" s="6">
        <v>417312</v>
      </c>
      <c r="S92">
        <v>9996</v>
      </c>
    </row>
    <row r="93" spans="1:19" x14ac:dyDescent="0.4">
      <c r="A93" t="s">
        <v>1029</v>
      </c>
      <c r="B93" t="s">
        <v>1030</v>
      </c>
      <c r="C93" t="s">
        <v>153</v>
      </c>
      <c r="D93" t="s">
        <v>567</v>
      </c>
      <c r="E93" t="s">
        <v>386</v>
      </c>
      <c r="F93" s="2">
        <v>44532</v>
      </c>
      <c r="G93" s="6">
        <v>640192</v>
      </c>
      <c r="H93" t="s">
        <v>731</v>
      </c>
      <c r="R93" s="6">
        <v>640192</v>
      </c>
      <c r="S93">
        <v>1688</v>
      </c>
    </row>
    <row r="94" spans="1:19" x14ac:dyDescent="0.4">
      <c r="A94" t="s">
        <v>673</v>
      </c>
      <c r="B94" t="s">
        <v>674</v>
      </c>
      <c r="C94" t="s">
        <v>108</v>
      </c>
      <c r="D94" t="s">
        <v>567</v>
      </c>
      <c r="E94" t="s">
        <v>386</v>
      </c>
      <c r="F94" s="2">
        <v>44532</v>
      </c>
      <c r="G94" s="6">
        <v>448230</v>
      </c>
      <c r="H94" t="s">
        <v>731</v>
      </c>
      <c r="R94" s="6">
        <v>448230</v>
      </c>
      <c r="S94">
        <v>7607</v>
      </c>
    </row>
    <row r="95" spans="1:19" x14ac:dyDescent="0.4">
      <c r="A95" t="s">
        <v>938</v>
      </c>
      <c r="B95" t="s">
        <v>939</v>
      </c>
      <c r="C95" t="s">
        <v>114</v>
      </c>
      <c r="D95" t="s">
        <v>1134</v>
      </c>
      <c r="E95" t="s">
        <v>386</v>
      </c>
      <c r="F95" s="2">
        <v>44538</v>
      </c>
      <c r="G95" s="6">
        <v>453239</v>
      </c>
      <c r="H95" t="s">
        <v>731</v>
      </c>
      <c r="R95" s="6">
        <v>453239</v>
      </c>
      <c r="S95">
        <v>8898</v>
      </c>
    </row>
    <row r="96" spans="1:19" x14ac:dyDescent="0.4">
      <c r="A96" t="s">
        <v>950</v>
      </c>
      <c r="B96" t="s">
        <v>951</v>
      </c>
      <c r="C96" t="s">
        <v>272</v>
      </c>
      <c r="D96" t="s">
        <v>567</v>
      </c>
      <c r="E96" t="s">
        <v>386</v>
      </c>
      <c r="F96" s="2">
        <v>44532</v>
      </c>
      <c r="G96" s="6">
        <v>319044</v>
      </c>
      <c r="H96" t="s">
        <v>731</v>
      </c>
      <c r="R96" s="6">
        <v>319044</v>
      </c>
      <c r="S96">
        <v>1750</v>
      </c>
    </row>
    <row r="97" spans="1:19" x14ac:dyDescent="0.4">
      <c r="A97" t="s">
        <v>1021</v>
      </c>
      <c r="B97" t="s">
        <v>1022</v>
      </c>
      <c r="C97" t="s">
        <v>153</v>
      </c>
      <c r="D97" t="s">
        <v>567</v>
      </c>
      <c r="E97" t="s">
        <v>386</v>
      </c>
      <c r="F97" s="2">
        <v>44550</v>
      </c>
      <c r="G97" s="6">
        <v>507354</v>
      </c>
      <c r="H97" t="s">
        <v>731</v>
      </c>
      <c r="R97" s="6">
        <v>507354</v>
      </c>
      <c r="S97">
        <v>4153</v>
      </c>
    </row>
    <row r="98" spans="1:19" x14ac:dyDescent="0.4">
      <c r="A98" t="s">
        <v>946</v>
      </c>
      <c r="B98" t="s">
        <v>947</v>
      </c>
      <c r="C98" t="s">
        <v>272</v>
      </c>
      <c r="D98" t="s">
        <v>567</v>
      </c>
      <c r="E98" t="s">
        <v>386</v>
      </c>
      <c r="F98" s="2">
        <v>44540</v>
      </c>
      <c r="G98" s="6">
        <v>403961</v>
      </c>
      <c r="H98" t="s">
        <v>731</v>
      </c>
      <c r="R98" s="6">
        <v>403961</v>
      </c>
      <c r="S98">
        <v>1469</v>
      </c>
    </row>
    <row r="99" spans="1:19" x14ac:dyDescent="0.4">
      <c r="A99" t="s">
        <v>894</v>
      </c>
      <c r="B99" t="s">
        <v>895</v>
      </c>
      <c r="C99" t="s">
        <v>129</v>
      </c>
      <c r="D99" t="s">
        <v>1134</v>
      </c>
      <c r="E99" t="s">
        <v>386</v>
      </c>
      <c r="F99" s="2">
        <v>44540</v>
      </c>
      <c r="G99" s="6">
        <v>260065</v>
      </c>
      <c r="H99" t="s">
        <v>731</v>
      </c>
      <c r="R99" s="6">
        <v>260065</v>
      </c>
      <c r="S99">
        <v>4584</v>
      </c>
    </row>
    <row r="100" spans="1:19" x14ac:dyDescent="0.4">
      <c r="A100" t="s">
        <v>870</v>
      </c>
      <c r="B100" t="s">
        <v>871</v>
      </c>
      <c r="C100" t="s">
        <v>129</v>
      </c>
      <c r="D100" t="s">
        <v>567</v>
      </c>
      <c r="E100" t="s">
        <v>386</v>
      </c>
      <c r="F100" s="2">
        <v>44540</v>
      </c>
      <c r="G100" s="6">
        <v>303629</v>
      </c>
      <c r="H100" t="s">
        <v>731</v>
      </c>
      <c r="R100" s="6">
        <v>303629</v>
      </c>
      <c r="S100">
        <v>7220</v>
      </c>
    </row>
    <row r="101" spans="1:19" x14ac:dyDescent="0.4">
      <c r="A101" t="s">
        <v>658</v>
      </c>
      <c r="B101" t="s">
        <v>659</v>
      </c>
      <c r="C101" t="s">
        <v>108</v>
      </c>
      <c r="D101" t="s">
        <v>567</v>
      </c>
      <c r="E101" t="s">
        <v>386</v>
      </c>
      <c r="F101" s="2">
        <v>44532</v>
      </c>
      <c r="G101" s="6">
        <v>353423</v>
      </c>
      <c r="H101" t="s">
        <v>731</v>
      </c>
      <c r="R101" s="6">
        <v>353423</v>
      </c>
      <c r="S101">
        <v>7890</v>
      </c>
    </row>
    <row r="102" spans="1:19" x14ac:dyDescent="0.4">
      <c r="A102" t="s">
        <v>762</v>
      </c>
      <c r="B102" t="s">
        <v>763</v>
      </c>
      <c r="C102" t="s">
        <v>67</v>
      </c>
      <c r="D102" t="s">
        <v>1136</v>
      </c>
      <c r="E102" t="s">
        <v>386</v>
      </c>
      <c r="F102" s="2">
        <v>44532</v>
      </c>
      <c r="G102" s="6">
        <v>375393</v>
      </c>
      <c r="H102" t="s">
        <v>731</v>
      </c>
      <c r="R102" s="6">
        <v>375393</v>
      </c>
      <c r="S102">
        <v>1571</v>
      </c>
    </row>
    <row r="103" spans="1:19" x14ac:dyDescent="0.4">
      <c r="A103" t="s">
        <v>736</v>
      </c>
      <c r="B103" t="s">
        <v>737</v>
      </c>
      <c r="C103" t="s">
        <v>67</v>
      </c>
      <c r="D103" t="s">
        <v>567</v>
      </c>
      <c r="E103" t="s">
        <v>386</v>
      </c>
      <c r="F103" s="2">
        <v>44532</v>
      </c>
      <c r="G103" s="6">
        <v>346479</v>
      </c>
      <c r="H103" t="s">
        <v>731</v>
      </c>
      <c r="R103" s="6">
        <v>346479</v>
      </c>
      <c r="S103">
        <v>5981</v>
      </c>
    </row>
    <row r="104" spans="1:19" x14ac:dyDescent="0.4">
      <c r="A104" t="s">
        <v>918</v>
      </c>
      <c r="B104" t="s">
        <v>919</v>
      </c>
      <c r="C104" t="s">
        <v>114</v>
      </c>
      <c r="D104" t="s">
        <v>1136</v>
      </c>
      <c r="E104" t="s">
        <v>386</v>
      </c>
      <c r="F104" s="2">
        <v>44532</v>
      </c>
      <c r="G104" s="6">
        <v>363425</v>
      </c>
      <c r="H104" t="s">
        <v>731</v>
      </c>
      <c r="R104" s="6">
        <v>363425</v>
      </c>
      <c r="S104">
        <v>9508</v>
      </c>
    </row>
    <row r="105" spans="1:19" x14ac:dyDescent="0.4">
      <c r="A105" t="s">
        <v>846</v>
      </c>
      <c r="B105" t="s">
        <v>847</v>
      </c>
      <c r="C105" t="s">
        <v>129</v>
      </c>
      <c r="D105" t="s">
        <v>567</v>
      </c>
      <c r="E105" t="s">
        <v>386</v>
      </c>
      <c r="F105" s="2">
        <v>44543</v>
      </c>
      <c r="G105" s="6">
        <v>256965</v>
      </c>
      <c r="H105" t="s">
        <v>731</v>
      </c>
      <c r="R105" s="6">
        <v>256965</v>
      </c>
      <c r="S105">
        <v>2401</v>
      </c>
    </row>
    <row r="106" spans="1:19" x14ac:dyDescent="0.4">
      <c r="A106" t="s">
        <v>754</v>
      </c>
      <c r="B106" t="s">
        <v>755</v>
      </c>
      <c r="C106" t="s">
        <v>67</v>
      </c>
      <c r="D106" t="s">
        <v>567</v>
      </c>
      <c r="E106" t="s">
        <v>386</v>
      </c>
      <c r="F106" s="2">
        <v>44536</v>
      </c>
      <c r="G106" s="6">
        <v>372033</v>
      </c>
      <c r="H106" t="s">
        <v>731</v>
      </c>
      <c r="R106" s="6">
        <v>372033</v>
      </c>
      <c r="S106">
        <v>1242</v>
      </c>
    </row>
    <row r="107" spans="1:19" x14ac:dyDescent="0.4">
      <c r="A107" t="s">
        <v>616</v>
      </c>
      <c r="B107" t="s">
        <v>617</v>
      </c>
      <c r="C107" t="s">
        <v>67</v>
      </c>
      <c r="D107" t="s">
        <v>567</v>
      </c>
      <c r="E107" t="s">
        <v>386</v>
      </c>
      <c r="F107" s="2">
        <v>44532</v>
      </c>
      <c r="G107" s="6">
        <v>282077</v>
      </c>
      <c r="H107" t="s">
        <v>731</v>
      </c>
      <c r="R107" s="6">
        <v>282077</v>
      </c>
      <c r="S107">
        <v>2923</v>
      </c>
    </row>
    <row r="108" spans="1:19" x14ac:dyDescent="0.4">
      <c r="A108" t="s">
        <v>898</v>
      </c>
      <c r="B108" t="s">
        <v>899</v>
      </c>
      <c r="C108" t="s">
        <v>121</v>
      </c>
      <c r="D108" t="s">
        <v>567</v>
      </c>
      <c r="E108" t="s">
        <v>386</v>
      </c>
      <c r="F108" s="2">
        <v>44551</v>
      </c>
      <c r="G108" s="6">
        <v>358417</v>
      </c>
      <c r="H108" t="s">
        <v>731</v>
      </c>
      <c r="R108" s="6">
        <v>358417</v>
      </c>
      <c r="S108">
        <v>3051</v>
      </c>
    </row>
    <row r="109" spans="1:19" x14ac:dyDescent="0.4">
      <c r="A109" t="s">
        <v>1047</v>
      </c>
      <c r="B109" t="s">
        <v>1048</v>
      </c>
      <c r="C109" t="s">
        <v>117</v>
      </c>
      <c r="D109" t="s">
        <v>567</v>
      </c>
      <c r="E109" t="s">
        <v>386</v>
      </c>
      <c r="F109" s="2">
        <v>44544</v>
      </c>
      <c r="G109" s="6">
        <v>374848</v>
      </c>
      <c r="H109" t="s">
        <v>731</v>
      </c>
      <c r="R109" s="6">
        <v>374848</v>
      </c>
      <c r="S109">
        <v>9507</v>
      </c>
    </row>
    <row r="110" spans="1:19" x14ac:dyDescent="0.4">
      <c r="A110" t="s">
        <v>812</v>
      </c>
      <c r="B110" t="s">
        <v>813</v>
      </c>
      <c r="C110" t="s">
        <v>131</v>
      </c>
      <c r="D110" t="s">
        <v>567</v>
      </c>
      <c r="E110" t="s">
        <v>386</v>
      </c>
      <c r="F110" s="2">
        <v>44540</v>
      </c>
      <c r="G110" s="6">
        <v>390836</v>
      </c>
      <c r="H110" t="s">
        <v>731</v>
      </c>
      <c r="R110" s="6">
        <v>390836</v>
      </c>
      <c r="S110">
        <v>3705</v>
      </c>
    </row>
    <row r="111" spans="1:19" x14ac:dyDescent="0.4">
      <c r="A111" t="s">
        <v>1081</v>
      </c>
      <c r="B111" t="s">
        <v>1082</v>
      </c>
      <c r="C111" t="s">
        <v>117</v>
      </c>
      <c r="D111" t="s">
        <v>567</v>
      </c>
      <c r="E111" t="s">
        <v>386</v>
      </c>
      <c r="F111" s="2">
        <v>44532</v>
      </c>
      <c r="G111" s="6">
        <v>347439</v>
      </c>
      <c r="H111" t="s">
        <v>731</v>
      </c>
      <c r="R111" s="6">
        <v>347439</v>
      </c>
      <c r="S111">
        <v>5367</v>
      </c>
    </row>
    <row r="112" spans="1:19" x14ac:dyDescent="0.4">
      <c r="A112" t="s">
        <v>1017</v>
      </c>
      <c r="B112" t="s">
        <v>1018</v>
      </c>
      <c r="C112" t="s">
        <v>153</v>
      </c>
      <c r="D112" t="s">
        <v>567</v>
      </c>
      <c r="E112" t="s">
        <v>386</v>
      </c>
      <c r="F112" s="2">
        <v>44532</v>
      </c>
      <c r="G112" s="6">
        <v>433525</v>
      </c>
      <c r="H112" t="s">
        <v>731</v>
      </c>
      <c r="R112" s="6">
        <v>433525</v>
      </c>
      <c r="S112">
        <v>5653</v>
      </c>
    </row>
    <row r="113" spans="1:19" x14ac:dyDescent="0.4">
      <c r="A113" t="s">
        <v>810</v>
      </c>
      <c r="B113" t="s">
        <v>811</v>
      </c>
      <c r="C113" t="s">
        <v>131</v>
      </c>
      <c r="D113" t="s">
        <v>567</v>
      </c>
      <c r="E113" t="s">
        <v>386</v>
      </c>
      <c r="F113" s="2">
        <v>44540</v>
      </c>
      <c r="G113" s="6">
        <v>378341</v>
      </c>
      <c r="H113" t="s">
        <v>731</v>
      </c>
      <c r="R113" s="6">
        <v>378341</v>
      </c>
      <c r="S113">
        <v>3022</v>
      </c>
    </row>
    <row r="114" spans="1:19" x14ac:dyDescent="0.4">
      <c r="A114" t="s">
        <v>1025</v>
      </c>
      <c r="B114" t="s">
        <v>1026</v>
      </c>
      <c r="C114" t="s">
        <v>153</v>
      </c>
      <c r="D114" t="s">
        <v>1136</v>
      </c>
      <c r="E114" t="s">
        <v>386</v>
      </c>
      <c r="F114" s="2">
        <v>44532</v>
      </c>
      <c r="G114" s="6">
        <v>508970</v>
      </c>
      <c r="H114" t="s">
        <v>731</v>
      </c>
      <c r="R114" s="6">
        <v>508970</v>
      </c>
      <c r="S114">
        <v>7069</v>
      </c>
    </row>
    <row r="115" spans="1:19" x14ac:dyDescent="0.4">
      <c r="A115" t="s">
        <v>999</v>
      </c>
      <c r="B115" t="s">
        <v>1000</v>
      </c>
      <c r="C115" t="s">
        <v>998</v>
      </c>
      <c r="D115" t="s">
        <v>567</v>
      </c>
      <c r="E115" t="s">
        <v>386</v>
      </c>
      <c r="F115" s="2">
        <v>44532</v>
      </c>
      <c r="G115" s="6">
        <v>565629</v>
      </c>
      <c r="H115" t="s">
        <v>731</v>
      </c>
      <c r="R115" s="6">
        <v>565629</v>
      </c>
      <c r="S115">
        <v>2616</v>
      </c>
    </row>
    <row r="116" spans="1:19" x14ac:dyDescent="0.4">
      <c r="A116" t="s">
        <v>1005</v>
      </c>
      <c r="B116" t="s">
        <v>1006</v>
      </c>
      <c r="C116" t="s">
        <v>998</v>
      </c>
      <c r="D116" t="s">
        <v>567</v>
      </c>
      <c r="E116" t="s">
        <v>386</v>
      </c>
      <c r="F116" s="2">
        <v>44587</v>
      </c>
      <c r="G116" s="6">
        <v>510953</v>
      </c>
      <c r="H116" t="s">
        <v>731</v>
      </c>
      <c r="R116" s="6">
        <v>510953</v>
      </c>
      <c r="S116">
        <v>2352</v>
      </c>
    </row>
    <row r="117" spans="1:19" x14ac:dyDescent="0.4">
      <c r="A117" t="s">
        <v>790</v>
      </c>
      <c r="B117" t="s">
        <v>791</v>
      </c>
      <c r="C117" t="s">
        <v>131</v>
      </c>
      <c r="D117" t="s">
        <v>567</v>
      </c>
      <c r="E117" t="s">
        <v>386</v>
      </c>
      <c r="F117" s="2">
        <v>44533</v>
      </c>
      <c r="G117" s="6">
        <v>363610</v>
      </c>
      <c r="H117" t="s">
        <v>731</v>
      </c>
      <c r="R117" s="6">
        <v>363610</v>
      </c>
      <c r="S117">
        <v>4951</v>
      </c>
    </row>
    <row r="118" spans="1:19" x14ac:dyDescent="0.4">
      <c r="A118" t="s">
        <v>1061</v>
      </c>
      <c r="B118" t="s">
        <v>1062</v>
      </c>
      <c r="C118" t="s">
        <v>117</v>
      </c>
      <c r="D118" t="s">
        <v>567</v>
      </c>
      <c r="E118" t="s">
        <v>386</v>
      </c>
      <c r="F118" s="2">
        <v>44532</v>
      </c>
      <c r="G118" s="6">
        <v>270757</v>
      </c>
      <c r="H118" t="s">
        <v>731</v>
      </c>
      <c r="R118" s="6">
        <v>270757</v>
      </c>
      <c r="S118">
        <v>2567</v>
      </c>
    </row>
    <row r="119" spans="1:19" x14ac:dyDescent="0.4">
      <c r="A119" t="s">
        <v>1111</v>
      </c>
      <c r="B119" t="s">
        <v>1112</v>
      </c>
      <c r="C119" t="s">
        <v>998</v>
      </c>
      <c r="D119" t="s">
        <v>1135</v>
      </c>
      <c r="E119" t="s">
        <v>386</v>
      </c>
      <c r="F119" s="2">
        <v>44544</v>
      </c>
      <c r="G119" s="6">
        <v>423094</v>
      </c>
      <c r="H119" t="s">
        <v>730</v>
      </c>
      <c r="R119" s="6">
        <v>423094</v>
      </c>
      <c r="S119">
        <v>7697</v>
      </c>
    </row>
    <row r="120" spans="1:19" x14ac:dyDescent="0.4">
      <c r="A120" t="s">
        <v>844</v>
      </c>
      <c r="B120" t="s">
        <v>845</v>
      </c>
      <c r="C120" t="s">
        <v>129</v>
      </c>
      <c r="D120" t="s">
        <v>567</v>
      </c>
      <c r="E120" t="s">
        <v>386</v>
      </c>
      <c r="F120" s="2">
        <v>44539</v>
      </c>
      <c r="G120" s="6">
        <v>298095</v>
      </c>
      <c r="H120" t="s">
        <v>731</v>
      </c>
      <c r="R120" s="6">
        <v>298095</v>
      </c>
      <c r="S120">
        <v>9269</v>
      </c>
    </row>
    <row r="121" spans="1:19" x14ac:dyDescent="0.4">
      <c r="A121" t="s">
        <v>676</v>
      </c>
      <c r="B121" t="s">
        <v>677</v>
      </c>
      <c r="C121" t="s">
        <v>153</v>
      </c>
      <c r="D121" t="s">
        <v>567</v>
      </c>
      <c r="E121" t="s">
        <v>386</v>
      </c>
      <c r="F121" s="2">
        <v>44532</v>
      </c>
      <c r="G121" s="6">
        <v>615645</v>
      </c>
      <c r="H121" t="s">
        <v>731</v>
      </c>
      <c r="R121" s="6">
        <v>615645</v>
      </c>
      <c r="S121">
        <v>6035</v>
      </c>
    </row>
    <row r="122" spans="1:19" x14ac:dyDescent="0.4">
      <c r="A122" t="s">
        <v>1015</v>
      </c>
      <c r="B122" t="s">
        <v>1016</v>
      </c>
      <c r="C122" t="s">
        <v>153</v>
      </c>
      <c r="D122" t="s">
        <v>567</v>
      </c>
      <c r="E122" t="s">
        <v>386</v>
      </c>
      <c r="F122" s="2">
        <v>44532</v>
      </c>
      <c r="G122" s="6">
        <v>468214</v>
      </c>
      <c r="H122" t="s">
        <v>731</v>
      </c>
      <c r="R122" s="6">
        <v>468214</v>
      </c>
      <c r="S122">
        <v>7268</v>
      </c>
    </row>
    <row r="123" spans="1:19" x14ac:dyDescent="0.4">
      <c r="A123" t="s">
        <v>970</v>
      </c>
      <c r="B123" t="s">
        <v>971</v>
      </c>
      <c r="C123" t="s">
        <v>108</v>
      </c>
      <c r="D123" t="s">
        <v>567</v>
      </c>
      <c r="E123" t="s">
        <v>386</v>
      </c>
      <c r="F123" s="2">
        <v>44532</v>
      </c>
      <c r="G123" s="6">
        <v>466386</v>
      </c>
      <c r="H123" t="s">
        <v>731</v>
      </c>
      <c r="R123" s="6">
        <v>466386</v>
      </c>
      <c r="S123">
        <v>2850</v>
      </c>
    </row>
    <row r="124" spans="1:19" x14ac:dyDescent="0.4">
      <c r="A124" t="s">
        <v>1033</v>
      </c>
      <c r="B124" t="s">
        <v>1034</v>
      </c>
      <c r="C124" t="s">
        <v>153</v>
      </c>
      <c r="D124" t="s">
        <v>567</v>
      </c>
      <c r="E124" t="s">
        <v>386</v>
      </c>
      <c r="F124" s="2">
        <v>44532</v>
      </c>
      <c r="G124" s="6">
        <v>454783</v>
      </c>
      <c r="H124" t="s">
        <v>731</v>
      </c>
      <c r="R124" s="6">
        <v>454783</v>
      </c>
      <c r="S124">
        <v>6599</v>
      </c>
    </row>
    <row r="125" spans="1:19" x14ac:dyDescent="0.4">
      <c r="A125" t="s">
        <v>834</v>
      </c>
      <c r="B125" t="s">
        <v>835</v>
      </c>
      <c r="C125" t="s">
        <v>124</v>
      </c>
      <c r="D125" t="s">
        <v>567</v>
      </c>
      <c r="E125" t="s">
        <v>386</v>
      </c>
      <c r="F125" s="2">
        <v>44532</v>
      </c>
      <c r="G125" s="6">
        <v>487755</v>
      </c>
      <c r="H125" t="s">
        <v>731</v>
      </c>
      <c r="R125" s="6">
        <v>487755</v>
      </c>
      <c r="S125">
        <v>7395</v>
      </c>
    </row>
    <row r="126" spans="1:19" x14ac:dyDescent="0.4">
      <c r="A126" t="s">
        <v>826</v>
      </c>
      <c r="B126" t="s">
        <v>827</v>
      </c>
      <c r="C126" t="s">
        <v>131</v>
      </c>
      <c r="D126" t="s">
        <v>567</v>
      </c>
      <c r="E126" t="s">
        <v>386</v>
      </c>
      <c r="F126" s="2">
        <v>44566</v>
      </c>
      <c r="G126" s="6">
        <v>306294</v>
      </c>
      <c r="H126" t="s">
        <v>731</v>
      </c>
      <c r="R126" s="6">
        <v>306294</v>
      </c>
      <c r="S126">
        <v>7385</v>
      </c>
    </row>
    <row r="127" spans="1:19" x14ac:dyDescent="0.4">
      <c r="A127" t="s">
        <v>806</v>
      </c>
      <c r="B127" t="s">
        <v>807</v>
      </c>
      <c r="C127" t="s">
        <v>131</v>
      </c>
      <c r="D127" t="s">
        <v>567</v>
      </c>
      <c r="E127" t="s">
        <v>386</v>
      </c>
      <c r="F127" s="2">
        <v>44538</v>
      </c>
      <c r="G127" s="6">
        <v>253824</v>
      </c>
      <c r="H127" t="s">
        <v>731</v>
      </c>
      <c r="R127" s="6">
        <v>253824</v>
      </c>
      <c r="S127">
        <v>8974</v>
      </c>
    </row>
    <row r="128" spans="1:19" x14ac:dyDescent="0.4">
      <c r="A128" t="s">
        <v>1023</v>
      </c>
      <c r="B128" t="s">
        <v>1024</v>
      </c>
      <c r="C128" t="s">
        <v>153</v>
      </c>
      <c r="D128" t="s">
        <v>567</v>
      </c>
      <c r="E128" t="s">
        <v>386</v>
      </c>
      <c r="F128" s="2">
        <v>44532</v>
      </c>
      <c r="G128" s="6">
        <v>672411</v>
      </c>
      <c r="H128" t="s">
        <v>731</v>
      </c>
      <c r="R128" s="6">
        <v>672411</v>
      </c>
      <c r="S128">
        <v>7145</v>
      </c>
    </row>
    <row r="129" spans="1:19" x14ac:dyDescent="0.4">
      <c r="A129" t="s">
        <v>866</v>
      </c>
      <c r="B129" t="s">
        <v>867</v>
      </c>
      <c r="C129" t="s">
        <v>129</v>
      </c>
      <c r="D129" t="s">
        <v>567</v>
      </c>
      <c r="E129" t="s">
        <v>386</v>
      </c>
      <c r="F129" s="2">
        <v>44540</v>
      </c>
      <c r="G129" s="6">
        <v>294064</v>
      </c>
      <c r="H129" t="s">
        <v>731</v>
      </c>
      <c r="R129" s="6">
        <v>294064</v>
      </c>
      <c r="S129">
        <v>5463</v>
      </c>
    </row>
    <row r="130" spans="1:19" x14ac:dyDescent="0.4">
      <c r="A130" t="s">
        <v>804</v>
      </c>
      <c r="B130" t="s">
        <v>805</v>
      </c>
      <c r="C130" t="s">
        <v>131</v>
      </c>
      <c r="D130" t="s">
        <v>567</v>
      </c>
      <c r="E130" t="s">
        <v>386</v>
      </c>
      <c r="F130" s="2">
        <v>44537</v>
      </c>
      <c r="G130" s="6">
        <v>341222</v>
      </c>
      <c r="H130" t="s">
        <v>731</v>
      </c>
      <c r="R130" s="6">
        <v>341222</v>
      </c>
      <c r="S130">
        <v>3198</v>
      </c>
    </row>
    <row r="131" spans="1:19" x14ac:dyDescent="0.4">
      <c r="A131" t="s">
        <v>788</v>
      </c>
      <c r="B131" t="s">
        <v>789</v>
      </c>
      <c r="C131" t="s">
        <v>131</v>
      </c>
      <c r="D131" t="s">
        <v>1136</v>
      </c>
      <c r="E131" t="s">
        <v>386</v>
      </c>
      <c r="F131" s="2">
        <v>44532</v>
      </c>
      <c r="G131" s="6">
        <v>366733</v>
      </c>
      <c r="H131" t="s">
        <v>731</v>
      </c>
      <c r="R131" s="6">
        <v>366733</v>
      </c>
      <c r="S131">
        <v>1907</v>
      </c>
    </row>
    <row r="132" spans="1:19" x14ac:dyDescent="0.4">
      <c r="A132" t="s">
        <v>992</v>
      </c>
      <c r="B132" t="s">
        <v>993</v>
      </c>
      <c r="C132" t="s">
        <v>108</v>
      </c>
      <c r="D132" t="s">
        <v>1134</v>
      </c>
      <c r="E132" t="s">
        <v>386</v>
      </c>
      <c r="F132" s="2">
        <v>44533</v>
      </c>
      <c r="G132" s="6">
        <v>382230</v>
      </c>
      <c r="H132" t="s">
        <v>731</v>
      </c>
      <c r="R132" s="6">
        <v>382230</v>
      </c>
      <c r="S132">
        <v>4324</v>
      </c>
    </row>
    <row r="133" spans="1:19" x14ac:dyDescent="0.4">
      <c r="A133" t="s">
        <v>1091</v>
      </c>
      <c r="B133" t="s">
        <v>1092</v>
      </c>
      <c r="C133" t="s">
        <v>117</v>
      </c>
      <c r="D133" t="s">
        <v>567</v>
      </c>
      <c r="E133" t="s">
        <v>386</v>
      </c>
      <c r="F133" s="2">
        <v>44532</v>
      </c>
      <c r="G133" s="6">
        <v>393815</v>
      </c>
      <c r="H133" t="s">
        <v>731</v>
      </c>
      <c r="R133" s="6">
        <v>393815</v>
      </c>
      <c r="S133">
        <v>3476</v>
      </c>
    </row>
    <row r="134" spans="1:19" x14ac:dyDescent="0.4">
      <c r="A134" t="s">
        <v>798</v>
      </c>
      <c r="B134" t="s">
        <v>799</v>
      </c>
      <c r="C134" t="s">
        <v>131</v>
      </c>
      <c r="D134" t="s">
        <v>567</v>
      </c>
      <c r="E134" t="s">
        <v>386</v>
      </c>
      <c r="F134" s="2">
        <v>44537</v>
      </c>
      <c r="G134" s="6">
        <v>344937</v>
      </c>
      <c r="H134" t="s">
        <v>731</v>
      </c>
      <c r="R134" s="6">
        <v>344937</v>
      </c>
      <c r="S134">
        <v>9080</v>
      </c>
    </row>
    <row r="135" spans="1:19" x14ac:dyDescent="0.4">
      <c r="A135" t="s">
        <v>1107</v>
      </c>
      <c r="B135" t="s">
        <v>1108</v>
      </c>
      <c r="C135" t="s">
        <v>114</v>
      </c>
      <c r="D135" t="s">
        <v>1135</v>
      </c>
      <c r="E135" t="s">
        <v>386</v>
      </c>
      <c r="F135" s="2">
        <v>44529</v>
      </c>
      <c r="G135" s="6">
        <v>406810</v>
      </c>
      <c r="H135" t="s">
        <v>730</v>
      </c>
      <c r="R135" s="6">
        <v>406810</v>
      </c>
      <c r="S135">
        <v>8927</v>
      </c>
    </row>
    <row r="136" spans="1:19" x14ac:dyDescent="0.4">
      <c r="A136" t="s">
        <v>619</v>
      </c>
      <c r="B136" t="s">
        <v>620</v>
      </c>
      <c r="C136" t="s">
        <v>67</v>
      </c>
      <c r="D136" t="s">
        <v>567</v>
      </c>
      <c r="E136" t="s">
        <v>386</v>
      </c>
      <c r="F136" s="2">
        <v>44532</v>
      </c>
      <c r="G136" s="6">
        <v>331739</v>
      </c>
      <c r="H136" t="s">
        <v>731</v>
      </c>
      <c r="R136" s="6">
        <v>331739</v>
      </c>
      <c r="S136">
        <v>7285</v>
      </c>
    </row>
    <row r="137" spans="1:19" x14ac:dyDescent="0.4">
      <c r="A137" t="s">
        <v>976</v>
      </c>
      <c r="B137" t="s">
        <v>977</v>
      </c>
      <c r="C137" t="s">
        <v>108</v>
      </c>
      <c r="D137" t="s">
        <v>1136</v>
      </c>
      <c r="E137" t="s">
        <v>386</v>
      </c>
      <c r="F137" s="2">
        <v>44532</v>
      </c>
      <c r="G137" s="6">
        <v>434286</v>
      </c>
      <c r="H137" t="s">
        <v>731</v>
      </c>
      <c r="R137" s="6">
        <v>434286</v>
      </c>
      <c r="S137">
        <v>9239</v>
      </c>
    </row>
    <row r="138" spans="1:19" x14ac:dyDescent="0.4">
      <c r="A138" t="s">
        <v>1027</v>
      </c>
      <c r="B138" t="s">
        <v>1028</v>
      </c>
      <c r="C138" t="s">
        <v>153</v>
      </c>
      <c r="D138" t="s">
        <v>567</v>
      </c>
      <c r="E138" t="s">
        <v>386</v>
      </c>
      <c r="F138" s="2">
        <v>44532</v>
      </c>
      <c r="G138" s="6">
        <v>596506</v>
      </c>
      <c r="H138" t="s">
        <v>731</v>
      </c>
      <c r="R138" s="6">
        <v>596506</v>
      </c>
      <c r="S138">
        <v>4954</v>
      </c>
    </row>
    <row r="139" spans="1:19" x14ac:dyDescent="0.4">
      <c r="A139" t="s">
        <v>972</v>
      </c>
      <c r="B139" t="s">
        <v>973</v>
      </c>
      <c r="C139" t="s">
        <v>108</v>
      </c>
      <c r="D139" t="s">
        <v>567</v>
      </c>
      <c r="E139" t="s">
        <v>386</v>
      </c>
      <c r="F139" s="2">
        <v>44532</v>
      </c>
      <c r="G139" s="6">
        <v>390281</v>
      </c>
      <c r="H139" t="s">
        <v>731</v>
      </c>
      <c r="R139" s="6">
        <v>390281</v>
      </c>
      <c r="S139">
        <v>7861</v>
      </c>
    </row>
    <row r="140" spans="1:19" x14ac:dyDescent="0.4">
      <c r="A140" t="s">
        <v>954</v>
      </c>
      <c r="B140" t="s">
        <v>955</v>
      </c>
      <c r="C140" t="s">
        <v>119</v>
      </c>
      <c r="D140" t="s">
        <v>567</v>
      </c>
      <c r="E140" t="s">
        <v>386</v>
      </c>
      <c r="F140" s="2">
        <v>44536</v>
      </c>
      <c r="G140" s="6">
        <v>394054</v>
      </c>
      <c r="H140" t="s">
        <v>731</v>
      </c>
      <c r="R140" s="6">
        <v>394054</v>
      </c>
      <c r="S140">
        <v>6055</v>
      </c>
    </row>
    <row r="141" spans="1:19" x14ac:dyDescent="0.4">
      <c r="A141" t="s">
        <v>786</v>
      </c>
      <c r="B141" t="s">
        <v>787</v>
      </c>
      <c r="C141" t="s">
        <v>67</v>
      </c>
      <c r="D141" t="s">
        <v>1134</v>
      </c>
      <c r="E141" t="s">
        <v>386</v>
      </c>
      <c r="F141" s="2">
        <v>44537</v>
      </c>
      <c r="G141" s="6">
        <v>395116</v>
      </c>
      <c r="H141" t="s">
        <v>731</v>
      </c>
      <c r="R141" s="6">
        <v>395116</v>
      </c>
      <c r="S141">
        <v>2771</v>
      </c>
    </row>
    <row r="142" spans="1:19" x14ac:dyDescent="0.4">
      <c r="A142" t="s">
        <v>770</v>
      </c>
      <c r="B142" t="s">
        <v>771</v>
      </c>
      <c r="C142" t="s">
        <v>67</v>
      </c>
      <c r="D142" t="s">
        <v>1134</v>
      </c>
      <c r="E142" t="s">
        <v>386</v>
      </c>
      <c r="F142" s="2">
        <v>44536</v>
      </c>
      <c r="G142" s="6">
        <v>320700</v>
      </c>
      <c r="H142" t="s">
        <v>731</v>
      </c>
      <c r="R142" s="6">
        <v>320700</v>
      </c>
      <c r="S142">
        <v>1189</v>
      </c>
    </row>
    <row r="143" spans="1:19" x14ac:dyDescent="0.4">
      <c r="A143" t="s">
        <v>836</v>
      </c>
      <c r="B143" t="s">
        <v>837</v>
      </c>
      <c r="C143" t="s">
        <v>124</v>
      </c>
      <c r="D143" t="s">
        <v>567</v>
      </c>
      <c r="E143" t="s">
        <v>386</v>
      </c>
      <c r="F143" s="2">
        <v>44543</v>
      </c>
      <c r="G143" s="6">
        <v>439852</v>
      </c>
      <c r="H143" t="s">
        <v>731</v>
      </c>
      <c r="R143" s="6">
        <v>439852</v>
      </c>
      <c r="S143">
        <v>2972</v>
      </c>
    </row>
    <row r="144" spans="1:19" x14ac:dyDescent="0.4">
      <c r="A144" t="s">
        <v>573</v>
      </c>
      <c r="B144" t="s">
        <v>572</v>
      </c>
      <c r="C144" t="s">
        <v>129</v>
      </c>
      <c r="D144" t="s">
        <v>567</v>
      </c>
      <c r="E144" t="s">
        <v>386</v>
      </c>
      <c r="F144" s="2">
        <v>44532</v>
      </c>
      <c r="G144" s="6">
        <v>215437</v>
      </c>
      <c r="H144" t="s">
        <v>731</v>
      </c>
      <c r="R144" s="6">
        <v>215437</v>
      </c>
      <c r="S144">
        <v>9017</v>
      </c>
    </row>
    <row r="145" spans="1:19" x14ac:dyDescent="0.4">
      <c r="A145" t="s">
        <v>840</v>
      </c>
      <c r="B145" t="s">
        <v>841</v>
      </c>
      <c r="C145" t="s">
        <v>124</v>
      </c>
      <c r="D145" t="s">
        <v>567</v>
      </c>
      <c r="E145" t="s">
        <v>386</v>
      </c>
      <c r="F145" s="2">
        <v>44532</v>
      </c>
      <c r="G145" s="6">
        <v>513557</v>
      </c>
      <c r="H145" t="s">
        <v>731</v>
      </c>
      <c r="R145" s="6">
        <v>513557</v>
      </c>
      <c r="S145">
        <v>3828</v>
      </c>
    </row>
    <row r="146" spans="1:19" x14ac:dyDescent="0.4">
      <c r="A146" t="s">
        <v>802</v>
      </c>
      <c r="B146" t="s">
        <v>803</v>
      </c>
      <c r="C146" t="s">
        <v>131</v>
      </c>
      <c r="D146" t="s">
        <v>567</v>
      </c>
      <c r="E146" t="s">
        <v>386</v>
      </c>
      <c r="F146" s="2">
        <v>44532</v>
      </c>
      <c r="G146" s="6">
        <v>295500</v>
      </c>
      <c r="H146" t="s">
        <v>731</v>
      </c>
      <c r="R146" s="6">
        <v>295500</v>
      </c>
      <c r="S146">
        <v>1400</v>
      </c>
    </row>
    <row r="147" spans="1:19" x14ac:dyDescent="0.4">
      <c r="A147" t="s">
        <v>1069</v>
      </c>
      <c r="B147" t="s">
        <v>1070</v>
      </c>
      <c r="C147" t="s">
        <v>117</v>
      </c>
      <c r="D147" t="s">
        <v>1136</v>
      </c>
      <c r="E147" t="s">
        <v>386</v>
      </c>
      <c r="F147" s="2">
        <v>44532</v>
      </c>
      <c r="G147" s="6">
        <v>419059</v>
      </c>
      <c r="H147" t="s">
        <v>731</v>
      </c>
      <c r="R147" s="6">
        <v>419059</v>
      </c>
      <c r="S147">
        <v>9508</v>
      </c>
    </row>
    <row r="148" spans="1:19" x14ac:dyDescent="0.4">
      <c r="A148" t="s">
        <v>772</v>
      </c>
      <c r="B148" t="s">
        <v>773</v>
      </c>
      <c r="C148" t="s">
        <v>67</v>
      </c>
      <c r="D148" t="s">
        <v>567</v>
      </c>
      <c r="E148" t="s">
        <v>386</v>
      </c>
      <c r="F148" s="2">
        <v>44532</v>
      </c>
      <c r="G148" s="6">
        <v>331992</v>
      </c>
      <c r="H148" t="s">
        <v>731</v>
      </c>
      <c r="R148" s="6">
        <v>331992</v>
      </c>
      <c r="S148">
        <v>7047</v>
      </c>
    </row>
    <row r="149" spans="1:19" x14ac:dyDescent="0.4">
      <c r="A149" t="s">
        <v>858</v>
      </c>
      <c r="B149" t="s">
        <v>859</v>
      </c>
      <c r="C149" t="s">
        <v>129</v>
      </c>
      <c r="D149" t="s">
        <v>567</v>
      </c>
      <c r="E149" t="s">
        <v>386</v>
      </c>
      <c r="F149" s="2">
        <v>44532</v>
      </c>
      <c r="G149" s="6">
        <v>291753</v>
      </c>
      <c r="H149" t="s">
        <v>731</v>
      </c>
      <c r="R149" s="6">
        <v>291753</v>
      </c>
      <c r="S149">
        <v>4107</v>
      </c>
    </row>
    <row r="150" spans="1:19" x14ac:dyDescent="0.4">
      <c r="A150" t="s">
        <v>808</v>
      </c>
      <c r="B150" t="s">
        <v>809</v>
      </c>
      <c r="C150" t="s">
        <v>131</v>
      </c>
      <c r="D150" t="s">
        <v>567</v>
      </c>
      <c r="E150" t="s">
        <v>386</v>
      </c>
      <c r="F150" s="2">
        <v>44537</v>
      </c>
      <c r="G150" s="6">
        <v>271078</v>
      </c>
      <c r="H150" t="s">
        <v>731</v>
      </c>
      <c r="R150" s="6">
        <v>271078</v>
      </c>
      <c r="S150">
        <v>1503</v>
      </c>
    </row>
    <row r="151" spans="1:19" x14ac:dyDescent="0.4">
      <c r="A151" t="s">
        <v>856</v>
      </c>
      <c r="B151" t="s">
        <v>857</v>
      </c>
      <c r="C151" t="s">
        <v>129</v>
      </c>
      <c r="D151" t="s">
        <v>567</v>
      </c>
      <c r="E151" t="s">
        <v>386</v>
      </c>
      <c r="F151" s="2">
        <v>44532</v>
      </c>
      <c r="G151" s="6">
        <v>289126</v>
      </c>
      <c r="H151" t="s">
        <v>731</v>
      </c>
      <c r="R151" s="6">
        <v>289126</v>
      </c>
      <c r="S151">
        <v>4706</v>
      </c>
    </row>
    <row r="152" spans="1:19" x14ac:dyDescent="0.4">
      <c r="A152" t="s">
        <v>756</v>
      </c>
      <c r="B152" t="s">
        <v>757</v>
      </c>
      <c r="C152" t="s">
        <v>67</v>
      </c>
      <c r="D152" t="s">
        <v>567</v>
      </c>
      <c r="E152" t="s">
        <v>386</v>
      </c>
      <c r="F152" s="2">
        <v>44532</v>
      </c>
      <c r="G152" s="6">
        <v>306322</v>
      </c>
      <c r="H152" t="s">
        <v>731</v>
      </c>
      <c r="R152" s="6">
        <v>306322</v>
      </c>
      <c r="S152">
        <v>3618</v>
      </c>
    </row>
    <row r="153" spans="1:19" x14ac:dyDescent="0.4">
      <c r="A153" t="s">
        <v>900</v>
      </c>
      <c r="B153" t="s">
        <v>901</v>
      </c>
      <c r="C153" t="s">
        <v>121</v>
      </c>
      <c r="D153" t="s">
        <v>567</v>
      </c>
      <c r="E153" t="s">
        <v>386</v>
      </c>
      <c r="F153" s="2">
        <v>44559</v>
      </c>
      <c r="G153" s="6">
        <v>343353</v>
      </c>
      <c r="H153" t="s">
        <v>731</v>
      </c>
      <c r="R153" s="6">
        <v>343353</v>
      </c>
      <c r="S153">
        <v>3536</v>
      </c>
    </row>
    <row r="154" spans="1:19" x14ac:dyDescent="0.4">
      <c r="A154" t="s">
        <v>800</v>
      </c>
      <c r="B154" t="s">
        <v>801</v>
      </c>
      <c r="C154" t="s">
        <v>131</v>
      </c>
      <c r="D154" t="s">
        <v>567</v>
      </c>
      <c r="E154" t="s">
        <v>386</v>
      </c>
      <c r="F154" s="2">
        <v>44536</v>
      </c>
      <c r="G154" s="6">
        <v>392847</v>
      </c>
      <c r="H154" t="s">
        <v>731</v>
      </c>
      <c r="R154" s="6">
        <v>392847</v>
      </c>
      <c r="S154">
        <v>1817</v>
      </c>
    </row>
    <row r="155" spans="1:19" x14ac:dyDescent="0.4">
      <c r="A155" t="s">
        <v>1095</v>
      </c>
      <c r="B155" t="s">
        <v>1096</v>
      </c>
      <c r="C155" t="s">
        <v>117</v>
      </c>
      <c r="D155" t="s">
        <v>1134</v>
      </c>
      <c r="E155" t="s">
        <v>386</v>
      </c>
      <c r="F155" s="2">
        <v>44525</v>
      </c>
      <c r="G155" s="6">
        <v>374719</v>
      </c>
      <c r="H155" t="s">
        <v>731</v>
      </c>
      <c r="R155" s="6">
        <v>374719</v>
      </c>
      <c r="S155">
        <v>9789</v>
      </c>
    </row>
    <row r="156" spans="1:19" x14ac:dyDescent="0.4">
      <c r="A156" t="s">
        <v>750</v>
      </c>
      <c r="B156" t="s">
        <v>751</v>
      </c>
      <c r="C156" t="s">
        <v>67</v>
      </c>
      <c r="D156" t="s">
        <v>567</v>
      </c>
      <c r="E156" t="s">
        <v>386</v>
      </c>
      <c r="F156" s="2">
        <v>44533</v>
      </c>
      <c r="G156" s="6">
        <v>348063</v>
      </c>
      <c r="H156" t="s">
        <v>731</v>
      </c>
      <c r="R156" s="6">
        <v>348063</v>
      </c>
      <c r="S156">
        <v>5634</v>
      </c>
    </row>
    <row r="157" spans="1:19" x14ac:dyDescent="0.4">
      <c r="A157" t="s">
        <v>978</v>
      </c>
      <c r="B157" t="s">
        <v>979</v>
      </c>
      <c r="C157" t="s">
        <v>108</v>
      </c>
      <c r="D157" t="s">
        <v>567</v>
      </c>
      <c r="E157" t="s">
        <v>386</v>
      </c>
      <c r="F157" s="2">
        <v>44532</v>
      </c>
      <c r="G157" s="6">
        <v>378298</v>
      </c>
      <c r="H157" t="s">
        <v>731</v>
      </c>
      <c r="R157" s="6">
        <v>378298</v>
      </c>
      <c r="S157">
        <v>2293</v>
      </c>
    </row>
    <row r="158" spans="1:19" x14ac:dyDescent="0.4">
      <c r="A158" t="s">
        <v>852</v>
      </c>
      <c r="B158" t="s">
        <v>853</v>
      </c>
      <c r="C158" t="s">
        <v>129</v>
      </c>
      <c r="D158" t="s">
        <v>567</v>
      </c>
      <c r="E158" t="s">
        <v>386</v>
      </c>
      <c r="F158" s="2">
        <v>44532</v>
      </c>
      <c r="G158" s="6">
        <v>264862</v>
      </c>
      <c r="H158" t="s">
        <v>731</v>
      </c>
      <c r="R158" s="6">
        <v>264862</v>
      </c>
      <c r="S158">
        <v>6722</v>
      </c>
    </row>
    <row r="159" spans="1:19" x14ac:dyDescent="0.4">
      <c r="A159" t="s">
        <v>1045</v>
      </c>
      <c r="B159" t="s">
        <v>1046</v>
      </c>
      <c r="C159" t="s">
        <v>153</v>
      </c>
      <c r="D159" t="s">
        <v>1134</v>
      </c>
      <c r="E159" t="s">
        <v>386</v>
      </c>
      <c r="F159" s="2">
        <v>44533</v>
      </c>
      <c r="G159" s="6">
        <v>483931</v>
      </c>
      <c r="H159" t="s">
        <v>731</v>
      </c>
      <c r="R159" s="6">
        <v>483931</v>
      </c>
      <c r="S159">
        <v>7815</v>
      </c>
    </row>
    <row r="160" spans="1:19" x14ac:dyDescent="0.4">
      <c r="A160" t="s">
        <v>964</v>
      </c>
      <c r="B160" t="s">
        <v>965</v>
      </c>
      <c r="C160" t="s">
        <v>119</v>
      </c>
      <c r="D160" t="s">
        <v>1134</v>
      </c>
      <c r="E160" t="s">
        <v>386</v>
      </c>
      <c r="F160" s="2">
        <v>44533</v>
      </c>
      <c r="G160" s="6">
        <v>324021</v>
      </c>
      <c r="H160" t="s">
        <v>731</v>
      </c>
      <c r="R160" s="6">
        <v>324021</v>
      </c>
      <c r="S160">
        <v>9106</v>
      </c>
    </row>
    <row r="161" spans="1:19" x14ac:dyDescent="0.4">
      <c r="A161" t="s">
        <v>760</v>
      </c>
      <c r="B161" t="s">
        <v>761</v>
      </c>
      <c r="C161" t="s">
        <v>67</v>
      </c>
      <c r="D161" t="s">
        <v>567</v>
      </c>
      <c r="E161" t="s">
        <v>386</v>
      </c>
      <c r="F161" s="2">
        <v>44532</v>
      </c>
      <c r="G161" s="6">
        <v>370650</v>
      </c>
      <c r="H161" t="s">
        <v>731</v>
      </c>
      <c r="R161" s="6">
        <v>370650</v>
      </c>
      <c r="S161">
        <v>6093</v>
      </c>
    </row>
    <row r="162" spans="1:19" x14ac:dyDescent="0.4">
      <c r="A162" t="s">
        <v>982</v>
      </c>
      <c r="B162" t="s">
        <v>983</v>
      </c>
      <c r="C162" t="s">
        <v>108</v>
      </c>
      <c r="D162" t="s">
        <v>1134</v>
      </c>
      <c r="E162" t="s">
        <v>386</v>
      </c>
      <c r="F162" s="2">
        <v>44537</v>
      </c>
      <c r="G162" s="6">
        <v>405370</v>
      </c>
      <c r="H162" t="s">
        <v>731</v>
      </c>
      <c r="R162" s="6">
        <v>405370</v>
      </c>
      <c r="S162">
        <v>4289</v>
      </c>
    </row>
    <row r="163" spans="1:19" x14ac:dyDescent="0.4">
      <c r="A163" t="s">
        <v>814</v>
      </c>
      <c r="B163" t="s">
        <v>815</v>
      </c>
      <c r="C163" t="s">
        <v>131</v>
      </c>
      <c r="D163" t="s">
        <v>567</v>
      </c>
      <c r="E163" t="s">
        <v>386</v>
      </c>
      <c r="F163" s="2">
        <v>44552</v>
      </c>
      <c r="G163" s="6">
        <v>388549</v>
      </c>
      <c r="H163" t="s">
        <v>731</v>
      </c>
      <c r="R163" s="6">
        <v>388549</v>
      </c>
      <c r="S163">
        <v>7700</v>
      </c>
    </row>
    <row r="164" spans="1:19" x14ac:dyDescent="0.4">
      <c r="A164" t="s">
        <v>758</v>
      </c>
      <c r="B164" t="s">
        <v>759</v>
      </c>
      <c r="C164" t="s">
        <v>67</v>
      </c>
      <c r="D164" t="s">
        <v>567</v>
      </c>
      <c r="E164" t="s">
        <v>386</v>
      </c>
      <c r="F164" s="2">
        <v>44532</v>
      </c>
      <c r="G164" s="6">
        <v>411325</v>
      </c>
      <c r="H164" t="s">
        <v>731</v>
      </c>
      <c r="R164" s="6">
        <v>411325</v>
      </c>
      <c r="S164">
        <v>2974</v>
      </c>
    </row>
    <row r="165" spans="1:19" x14ac:dyDescent="0.4">
      <c r="A165" t="s">
        <v>748</v>
      </c>
      <c r="B165" t="s">
        <v>749</v>
      </c>
      <c r="C165" t="s">
        <v>67</v>
      </c>
      <c r="D165" t="s">
        <v>567</v>
      </c>
      <c r="E165" t="s">
        <v>386</v>
      </c>
      <c r="F165" s="2">
        <v>44543</v>
      </c>
      <c r="G165" s="6">
        <v>346281</v>
      </c>
      <c r="H165" t="s">
        <v>731</v>
      </c>
      <c r="R165" s="6">
        <v>346281</v>
      </c>
      <c r="S165">
        <v>9181</v>
      </c>
    </row>
    <row r="166" spans="1:19" x14ac:dyDescent="0.4">
      <c r="A166" t="s">
        <v>864</v>
      </c>
      <c r="B166" t="s">
        <v>865</v>
      </c>
      <c r="C166" t="s">
        <v>129</v>
      </c>
      <c r="D166" t="s">
        <v>567</v>
      </c>
      <c r="E166" t="s">
        <v>386</v>
      </c>
      <c r="F166" s="2">
        <v>44537</v>
      </c>
      <c r="G166" s="6">
        <v>213529</v>
      </c>
      <c r="H166" t="s">
        <v>731</v>
      </c>
      <c r="R166" s="6">
        <v>213529</v>
      </c>
      <c r="S166">
        <v>4364</v>
      </c>
    </row>
    <row r="167" spans="1:19" x14ac:dyDescent="0.4">
      <c r="A167" t="s">
        <v>994</v>
      </c>
      <c r="B167" t="s">
        <v>995</v>
      </c>
      <c r="C167" t="s">
        <v>108</v>
      </c>
      <c r="D167" t="s">
        <v>567</v>
      </c>
      <c r="E167" t="s">
        <v>386</v>
      </c>
      <c r="F167" s="2">
        <v>44532</v>
      </c>
      <c r="G167" s="6">
        <v>499398</v>
      </c>
      <c r="H167" t="s">
        <v>731</v>
      </c>
      <c r="R167" s="6">
        <v>499398</v>
      </c>
      <c r="S167">
        <v>6341</v>
      </c>
    </row>
    <row r="168" spans="1:19" x14ac:dyDescent="0.4">
      <c r="A168" t="s">
        <v>1063</v>
      </c>
      <c r="B168" t="s">
        <v>1064</v>
      </c>
      <c r="C168" t="s">
        <v>117</v>
      </c>
      <c r="D168" t="s">
        <v>1136</v>
      </c>
      <c r="E168" t="s">
        <v>386</v>
      </c>
      <c r="F168" s="2">
        <v>44532</v>
      </c>
      <c r="G168" s="6">
        <v>412393</v>
      </c>
      <c r="H168" t="s">
        <v>731</v>
      </c>
      <c r="R168" s="6">
        <v>412393</v>
      </c>
      <c r="S168">
        <v>4640</v>
      </c>
    </row>
    <row r="169" spans="1:19" x14ac:dyDescent="0.4">
      <c r="A169" t="s">
        <v>1043</v>
      </c>
      <c r="B169" t="s">
        <v>1044</v>
      </c>
      <c r="C169" t="s">
        <v>153</v>
      </c>
      <c r="D169" t="s">
        <v>1134</v>
      </c>
      <c r="E169" t="s">
        <v>386</v>
      </c>
      <c r="F169" s="2">
        <v>44538</v>
      </c>
      <c r="G169" s="6">
        <v>531849</v>
      </c>
      <c r="H169" t="s">
        <v>731</v>
      </c>
      <c r="R169" s="6">
        <v>531849</v>
      </c>
      <c r="S169">
        <v>8963</v>
      </c>
    </row>
    <row r="170" spans="1:19" x14ac:dyDescent="0.4">
      <c r="A170" t="s">
        <v>1105</v>
      </c>
      <c r="B170" t="s">
        <v>1106</v>
      </c>
      <c r="C170" t="s">
        <v>272</v>
      </c>
      <c r="D170" t="s">
        <v>1136</v>
      </c>
      <c r="E170" t="s">
        <v>386</v>
      </c>
      <c r="F170" s="2">
        <v>44532</v>
      </c>
      <c r="G170" s="6">
        <v>337187</v>
      </c>
      <c r="H170" t="s">
        <v>730</v>
      </c>
      <c r="R170" s="6">
        <v>337187</v>
      </c>
      <c r="S170">
        <v>3880</v>
      </c>
    </row>
    <row r="171" spans="1:19" x14ac:dyDescent="0.4">
      <c r="A171" t="s">
        <v>996</v>
      </c>
      <c r="B171" t="s">
        <v>997</v>
      </c>
      <c r="C171" t="s">
        <v>108</v>
      </c>
      <c r="D171" t="s">
        <v>567</v>
      </c>
      <c r="E171" t="s">
        <v>386</v>
      </c>
      <c r="F171" s="2">
        <v>44532</v>
      </c>
      <c r="G171" s="6">
        <v>395601</v>
      </c>
      <c r="H171" t="s">
        <v>731</v>
      </c>
      <c r="R171" s="6">
        <v>395601</v>
      </c>
      <c r="S171">
        <v>7922</v>
      </c>
    </row>
    <row r="172" spans="1:19" x14ac:dyDescent="0.4">
      <c r="A172" t="s">
        <v>886</v>
      </c>
      <c r="B172" t="s">
        <v>887</v>
      </c>
      <c r="C172" t="s">
        <v>129</v>
      </c>
      <c r="D172" t="s">
        <v>567</v>
      </c>
      <c r="E172" t="s">
        <v>386</v>
      </c>
      <c r="F172" s="2">
        <v>44532</v>
      </c>
      <c r="G172" s="6">
        <v>258291</v>
      </c>
      <c r="H172" t="s">
        <v>731</v>
      </c>
      <c r="R172" s="6">
        <v>258291</v>
      </c>
      <c r="S172">
        <v>1839</v>
      </c>
    </row>
    <row r="173" spans="1:19" x14ac:dyDescent="0.4">
      <c r="A173" t="s">
        <v>936</v>
      </c>
      <c r="B173" t="s">
        <v>937</v>
      </c>
      <c r="C173" t="s">
        <v>114</v>
      </c>
      <c r="D173" t="s">
        <v>1134</v>
      </c>
      <c r="E173" t="s">
        <v>386</v>
      </c>
      <c r="F173" s="2">
        <v>44530</v>
      </c>
      <c r="G173" s="6">
        <v>401680</v>
      </c>
      <c r="H173" t="s">
        <v>731</v>
      </c>
      <c r="R173" s="6">
        <v>401680</v>
      </c>
      <c r="S173">
        <v>9755</v>
      </c>
    </row>
    <row r="174" spans="1:19" x14ac:dyDescent="0.4">
      <c r="A174" t="s">
        <v>1099</v>
      </c>
      <c r="B174" t="s">
        <v>1100</v>
      </c>
      <c r="C174" t="s">
        <v>117</v>
      </c>
      <c r="D174" t="s">
        <v>567</v>
      </c>
      <c r="E174" t="s">
        <v>386</v>
      </c>
      <c r="F174" s="2">
        <v>44532</v>
      </c>
      <c r="G174" s="6">
        <v>336535</v>
      </c>
      <c r="H174" t="s">
        <v>731</v>
      </c>
      <c r="R174" s="6">
        <v>336535</v>
      </c>
      <c r="S174">
        <v>5441</v>
      </c>
    </row>
    <row r="175" spans="1:19" x14ac:dyDescent="0.4">
      <c r="A175" t="s">
        <v>764</v>
      </c>
      <c r="B175" t="s">
        <v>765</v>
      </c>
      <c r="C175" t="s">
        <v>67</v>
      </c>
      <c r="D175" t="s">
        <v>567</v>
      </c>
      <c r="E175" t="s">
        <v>386</v>
      </c>
      <c r="F175" s="2">
        <v>44537</v>
      </c>
      <c r="G175" s="6">
        <v>355449</v>
      </c>
      <c r="H175" t="s">
        <v>731</v>
      </c>
      <c r="R175" s="6">
        <v>355449</v>
      </c>
      <c r="S175">
        <v>6720</v>
      </c>
    </row>
    <row r="176" spans="1:19" x14ac:dyDescent="0.4">
      <c r="A176" t="s">
        <v>892</v>
      </c>
      <c r="B176" t="s">
        <v>893</v>
      </c>
      <c r="C176" t="s">
        <v>129</v>
      </c>
      <c r="D176" t="s">
        <v>1134</v>
      </c>
      <c r="E176" t="s">
        <v>386</v>
      </c>
      <c r="F176" s="2">
        <v>44533</v>
      </c>
      <c r="G176" s="6">
        <v>269354</v>
      </c>
      <c r="H176" t="s">
        <v>731</v>
      </c>
      <c r="R176" s="6">
        <v>269354</v>
      </c>
      <c r="S176">
        <v>2522</v>
      </c>
    </row>
    <row r="177" spans="1:19" x14ac:dyDescent="0.4">
      <c r="A177" t="s">
        <v>1055</v>
      </c>
      <c r="B177" t="s">
        <v>1056</v>
      </c>
      <c r="C177" t="s">
        <v>117</v>
      </c>
      <c r="D177" t="s">
        <v>567</v>
      </c>
      <c r="E177" t="s">
        <v>386</v>
      </c>
      <c r="F177" s="2">
        <v>44532</v>
      </c>
      <c r="G177" s="6">
        <v>366778</v>
      </c>
      <c r="H177" t="s">
        <v>731</v>
      </c>
      <c r="R177" s="6">
        <v>366778</v>
      </c>
      <c r="S177">
        <v>7581</v>
      </c>
    </row>
    <row r="178" spans="1:19" x14ac:dyDescent="0.4">
      <c r="A178" t="s">
        <v>1087</v>
      </c>
      <c r="B178" t="s">
        <v>1088</v>
      </c>
      <c r="C178" t="s">
        <v>117</v>
      </c>
      <c r="D178" t="s">
        <v>1134</v>
      </c>
      <c r="E178" t="s">
        <v>386</v>
      </c>
      <c r="F178" s="2">
        <v>44530</v>
      </c>
      <c r="G178" s="6">
        <v>379587</v>
      </c>
      <c r="H178" t="s">
        <v>731</v>
      </c>
      <c r="R178" s="6">
        <v>379587</v>
      </c>
      <c r="S178">
        <v>4744</v>
      </c>
    </row>
    <row r="179" spans="1:19" x14ac:dyDescent="0.4">
      <c r="A179" t="s">
        <v>1097</v>
      </c>
      <c r="B179" t="s">
        <v>1098</v>
      </c>
      <c r="C179" t="s">
        <v>117</v>
      </c>
      <c r="D179" t="s">
        <v>1134</v>
      </c>
      <c r="E179" t="s">
        <v>386</v>
      </c>
      <c r="F179" s="2">
        <v>44537</v>
      </c>
      <c r="G179" s="6">
        <v>345466</v>
      </c>
      <c r="H179" t="s">
        <v>731</v>
      </c>
      <c r="R179" s="6">
        <v>345466</v>
      </c>
      <c r="S179">
        <v>6489</v>
      </c>
    </row>
    <row r="180" spans="1:19" x14ac:dyDescent="0.4">
      <c r="A180" t="s">
        <v>930</v>
      </c>
      <c r="B180" t="s">
        <v>931</v>
      </c>
      <c r="C180" t="s">
        <v>114</v>
      </c>
      <c r="D180" t="s">
        <v>1134</v>
      </c>
      <c r="E180" t="s">
        <v>386</v>
      </c>
      <c r="F180" s="2">
        <v>44531</v>
      </c>
      <c r="G180" s="6">
        <v>376143</v>
      </c>
      <c r="H180" t="s">
        <v>731</v>
      </c>
      <c r="R180" s="6">
        <v>376143</v>
      </c>
      <c r="S180">
        <v>3670</v>
      </c>
    </row>
    <row r="181" spans="1:19" x14ac:dyDescent="0.4">
      <c r="A181" t="s">
        <v>1101</v>
      </c>
      <c r="B181" t="s">
        <v>1102</v>
      </c>
      <c r="C181" t="s">
        <v>117</v>
      </c>
      <c r="D181" t="s">
        <v>1134</v>
      </c>
      <c r="E181" t="s">
        <v>386</v>
      </c>
      <c r="F181" s="2">
        <v>44560</v>
      </c>
      <c r="G181" s="6">
        <v>425071</v>
      </c>
      <c r="H181" t="s">
        <v>731</v>
      </c>
      <c r="R181" s="6">
        <v>425071</v>
      </c>
      <c r="S181">
        <v>8134</v>
      </c>
    </row>
    <row r="182" spans="1:19" x14ac:dyDescent="0.4">
      <c r="A182" t="s">
        <v>904</v>
      </c>
      <c r="B182" t="s">
        <v>905</v>
      </c>
      <c r="C182" t="s">
        <v>121</v>
      </c>
      <c r="D182" t="s">
        <v>567</v>
      </c>
      <c r="E182" t="s">
        <v>386</v>
      </c>
      <c r="F182" s="2">
        <v>44543</v>
      </c>
      <c r="G182" s="6">
        <v>419857</v>
      </c>
      <c r="H182" t="s">
        <v>731</v>
      </c>
      <c r="R182" s="6">
        <v>419857</v>
      </c>
      <c r="S182">
        <v>8317</v>
      </c>
    </row>
    <row r="183" spans="1:19" x14ac:dyDescent="0.4">
      <c r="A183" t="s">
        <v>828</v>
      </c>
      <c r="B183" t="s">
        <v>829</v>
      </c>
      <c r="C183" t="s">
        <v>131</v>
      </c>
      <c r="D183" t="s">
        <v>567</v>
      </c>
      <c r="E183" t="s">
        <v>386</v>
      </c>
      <c r="F183" s="2">
        <v>44532</v>
      </c>
      <c r="G183" s="6">
        <v>237830</v>
      </c>
      <c r="H183" t="s">
        <v>731</v>
      </c>
      <c r="R183" s="6">
        <v>237830</v>
      </c>
      <c r="S183">
        <v>5819</v>
      </c>
    </row>
    <row r="184" spans="1:19" x14ac:dyDescent="0.4">
      <c r="A184" t="s">
        <v>625</v>
      </c>
      <c r="B184" t="s">
        <v>626</v>
      </c>
      <c r="C184" t="s">
        <v>67</v>
      </c>
      <c r="D184" t="s">
        <v>567</v>
      </c>
      <c r="E184" t="s">
        <v>386</v>
      </c>
      <c r="F184" s="2">
        <v>44543</v>
      </c>
      <c r="G184" s="6">
        <v>367693</v>
      </c>
      <c r="H184" t="s">
        <v>731</v>
      </c>
      <c r="R184" s="6">
        <v>367693</v>
      </c>
      <c r="S184">
        <v>8895</v>
      </c>
    </row>
    <row r="185" spans="1:19" x14ac:dyDescent="0.4">
      <c r="A185" t="s">
        <v>830</v>
      </c>
      <c r="B185" t="s">
        <v>831</v>
      </c>
      <c r="C185" t="s">
        <v>131</v>
      </c>
      <c r="D185" t="s">
        <v>1134</v>
      </c>
      <c r="E185" t="s">
        <v>386</v>
      </c>
      <c r="F185" s="2">
        <v>44538</v>
      </c>
      <c r="G185" s="6">
        <v>311357</v>
      </c>
      <c r="H185" t="s">
        <v>731</v>
      </c>
      <c r="R185" s="6">
        <v>311357</v>
      </c>
      <c r="S185">
        <v>3263</v>
      </c>
    </row>
    <row r="186" spans="1:19" x14ac:dyDescent="0.4">
      <c r="A186" t="s">
        <v>1013</v>
      </c>
      <c r="B186" t="s">
        <v>1014</v>
      </c>
      <c r="C186" t="s">
        <v>153</v>
      </c>
      <c r="D186" t="s">
        <v>567</v>
      </c>
      <c r="E186" t="s">
        <v>386</v>
      </c>
      <c r="F186" s="2">
        <v>44532</v>
      </c>
      <c r="G186" s="6">
        <v>464575</v>
      </c>
      <c r="H186" t="s">
        <v>731</v>
      </c>
      <c r="R186" s="6">
        <v>464575</v>
      </c>
      <c r="S186">
        <v>8456</v>
      </c>
    </row>
    <row r="187" spans="1:19" x14ac:dyDescent="0.4">
      <c r="A187" t="s">
        <v>571</v>
      </c>
      <c r="B187" t="s">
        <v>566</v>
      </c>
      <c r="C187" t="s">
        <v>67</v>
      </c>
      <c r="D187" t="s">
        <v>567</v>
      </c>
      <c r="E187" t="s">
        <v>386</v>
      </c>
      <c r="F187" s="2">
        <v>44532</v>
      </c>
      <c r="G187" s="6">
        <v>270954</v>
      </c>
      <c r="H187" t="s">
        <v>731</v>
      </c>
      <c r="R187" s="6">
        <v>270954</v>
      </c>
      <c r="S187">
        <v>1863</v>
      </c>
    </row>
    <row r="188" spans="1:19" x14ac:dyDescent="0.4">
      <c r="A188" t="s">
        <v>958</v>
      </c>
      <c r="B188" t="s">
        <v>959</v>
      </c>
      <c r="C188" t="s">
        <v>119</v>
      </c>
      <c r="D188" t="s">
        <v>567</v>
      </c>
      <c r="E188" t="s">
        <v>386</v>
      </c>
      <c r="F188" s="2">
        <v>44537</v>
      </c>
      <c r="G188" s="6">
        <v>332787</v>
      </c>
      <c r="H188" t="s">
        <v>731</v>
      </c>
      <c r="R188" s="6">
        <v>332787</v>
      </c>
      <c r="S188">
        <v>7046</v>
      </c>
    </row>
    <row r="189" spans="1:19" x14ac:dyDescent="0.4">
      <c r="A189" t="s">
        <v>607</v>
      </c>
      <c r="B189" t="s">
        <v>608</v>
      </c>
      <c r="C189" t="s">
        <v>67</v>
      </c>
      <c r="D189" t="s">
        <v>1134</v>
      </c>
      <c r="E189" t="s">
        <v>386</v>
      </c>
      <c r="F189" s="2">
        <v>44531</v>
      </c>
      <c r="G189" s="6">
        <v>272473</v>
      </c>
      <c r="H189" t="s">
        <v>731</v>
      </c>
      <c r="R189" s="6">
        <v>272473</v>
      </c>
      <c r="S189">
        <v>8354</v>
      </c>
    </row>
    <row r="190" spans="1:19" x14ac:dyDescent="0.4">
      <c r="A190" t="s">
        <v>824</v>
      </c>
      <c r="B190" t="s">
        <v>825</v>
      </c>
      <c r="C190" t="s">
        <v>131</v>
      </c>
      <c r="D190" t="s">
        <v>567</v>
      </c>
      <c r="E190" t="s">
        <v>386</v>
      </c>
      <c r="F190" s="2">
        <v>44532</v>
      </c>
      <c r="G190" s="6">
        <v>274572</v>
      </c>
      <c r="H190" t="s">
        <v>731</v>
      </c>
      <c r="R190" s="6">
        <v>274572</v>
      </c>
      <c r="S190">
        <v>1285</v>
      </c>
    </row>
    <row r="191" spans="1:19" x14ac:dyDescent="0.4">
      <c r="A191" t="s">
        <v>988</v>
      </c>
      <c r="B191" t="s">
        <v>989</v>
      </c>
      <c r="C191" t="s">
        <v>108</v>
      </c>
      <c r="D191" t="s">
        <v>567</v>
      </c>
      <c r="E191" t="s">
        <v>386</v>
      </c>
      <c r="F191" s="2">
        <v>44532</v>
      </c>
      <c r="G191" s="6">
        <v>368226</v>
      </c>
      <c r="H191" t="s">
        <v>731</v>
      </c>
      <c r="R191" s="6">
        <v>368226</v>
      </c>
      <c r="S191">
        <v>8659</v>
      </c>
    </row>
    <row r="192" spans="1:19" x14ac:dyDescent="0.4">
      <c r="A192" t="s">
        <v>880</v>
      </c>
      <c r="B192" t="s">
        <v>881</v>
      </c>
      <c r="C192" t="s">
        <v>129</v>
      </c>
      <c r="D192" t="s">
        <v>567</v>
      </c>
      <c r="E192" t="s">
        <v>386</v>
      </c>
      <c r="F192" s="2">
        <v>44532</v>
      </c>
      <c r="G192" s="6">
        <v>259063</v>
      </c>
      <c r="H192" t="s">
        <v>731</v>
      </c>
      <c r="R192" s="6">
        <v>259063</v>
      </c>
      <c r="S192">
        <v>2500</v>
      </c>
    </row>
    <row r="193" spans="1:19" x14ac:dyDescent="0.4">
      <c r="A193" t="s">
        <v>1007</v>
      </c>
      <c r="B193" t="s">
        <v>1008</v>
      </c>
      <c r="C193" t="s">
        <v>998</v>
      </c>
      <c r="D193" t="s">
        <v>1134</v>
      </c>
      <c r="E193" t="s">
        <v>386</v>
      </c>
      <c r="F193" s="2">
        <v>44531</v>
      </c>
      <c r="G193" s="6">
        <v>514117</v>
      </c>
      <c r="H193" t="s">
        <v>731</v>
      </c>
      <c r="R193" s="6">
        <v>514117</v>
      </c>
      <c r="S193">
        <v>1666</v>
      </c>
    </row>
    <row r="194" spans="1:19" x14ac:dyDescent="0.4">
      <c r="A194" t="s">
        <v>774</v>
      </c>
      <c r="B194" t="s">
        <v>775</v>
      </c>
      <c r="C194" t="s">
        <v>67</v>
      </c>
      <c r="D194" t="s">
        <v>1134</v>
      </c>
      <c r="E194" t="s">
        <v>386</v>
      </c>
      <c r="F194" s="2">
        <v>44552</v>
      </c>
      <c r="G194" s="6">
        <v>279284</v>
      </c>
      <c r="H194" t="s">
        <v>731</v>
      </c>
      <c r="R194" s="6">
        <v>279284</v>
      </c>
      <c r="S194">
        <v>1930</v>
      </c>
    </row>
    <row r="195" spans="1:19" x14ac:dyDescent="0.4">
      <c r="A195" t="s">
        <v>610</v>
      </c>
      <c r="B195" t="s">
        <v>611</v>
      </c>
      <c r="C195" t="s">
        <v>67</v>
      </c>
      <c r="D195" t="s">
        <v>1134</v>
      </c>
      <c r="E195" t="s">
        <v>386</v>
      </c>
      <c r="F195" s="2">
        <v>44530</v>
      </c>
      <c r="G195" s="6">
        <v>356237</v>
      </c>
      <c r="H195" t="s">
        <v>731</v>
      </c>
      <c r="R195" s="6">
        <v>356237</v>
      </c>
      <c r="S195">
        <v>4087</v>
      </c>
    </row>
    <row r="196" spans="1:19" x14ac:dyDescent="0.4">
      <c r="A196" t="s">
        <v>816</v>
      </c>
      <c r="B196" t="s">
        <v>817</v>
      </c>
      <c r="C196" t="s">
        <v>131</v>
      </c>
      <c r="D196" t="s">
        <v>567</v>
      </c>
      <c r="E196" t="s">
        <v>386</v>
      </c>
      <c r="F196" s="2">
        <v>44540</v>
      </c>
      <c r="G196" s="6">
        <v>303922</v>
      </c>
      <c r="H196" t="s">
        <v>731</v>
      </c>
      <c r="R196" s="6">
        <v>303922</v>
      </c>
      <c r="S196">
        <v>4488</v>
      </c>
    </row>
    <row r="197" spans="1:19" x14ac:dyDescent="0.4">
      <c r="A197" t="s">
        <v>990</v>
      </c>
      <c r="B197" t="s">
        <v>991</v>
      </c>
      <c r="C197" t="s">
        <v>108</v>
      </c>
      <c r="D197" t="s">
        <v>567</v>
      </c>
      <c r="E197" t="s">
        <v>386</v>
      </c>
      <c r="F197" s="2">
        <v>44532</v>
      </c>
      <c r="G197" s="6">
        <v>518466</v>
      </c>
      <c r="H197" t="s">
        <v>731</v>
      </c>
      <c r="R197" s="6">
        <v>518466</v>
      </c>
      <c r="S197">
        <v>2219</v>
      </c>
    </row>
    <row r="198" spans="1:19" x14ac:dyDescent="0.4">
      <c r="A198" t="s">
        <v>752</v>
      </c>
      <c r="B198" t="s">
        <v>753</v>
      </c>
      <c r="C198" t="s">
        <v>67</v>
      </c>
      <c r="D198" t="s">
        <v>567</v>
      </c>
      <c r="E198" t="s">
        <v>386</v>
      </c>
      <c r="F198" s="2">
        <v>44532</v>
      </c>
      <c r="G198" s="6">
        <v>350330</v>
      </c>
      <c r="H198" t="s">
        <v>731</v>
      </c>
      <c r="R198" s="6">
        <v>350330</v>
      </c>
      <c r="S198">
        <v>4984</v>
      </c>
    </row>
    <row r="199" spans="1:19" x14ac:dyDescent="0.4">
      <c r="A199" t="s">
        <v>732</v>
      </c>
      <c r="B199" t="s">
        <v>733</v>
      </c>
      <c r="C199" t="s">
        <v>67</v>
      </c>
      <c r="D199" t="s">
        <v>567</v>
      </c>
      <c r="E199" t="s">
        <v>386</v>
      </c>
      <c r="F199" s="2">
        <v>44532</v>
      </c>
      <c r="G199" s="6">
        <v>354029</v>
      </c>
      <c r="H199" t="s">
        <v>731</v>
      </c>
      <c r="R199" s="6">
        <v>354029</v>
      </c>
      <c r="S199">
        <v>7164</v>
      </c>
    </row>
    <row r="200" spans="1:19" x14ac:dyDescent="0.4">
      <c r="A200" t="s">
        <v>942</v>
      </c>
      <c r="B200" t="s">
        <v>943</v>
      </c>
      <c r="C200" t="s">
        <v>272</v>
      </c>
      <c r="D200" t="s">
        <v>567</v>
      </c>
      <c r="E200" t="s">
        <v>386</v>
      </c>
      <c r="F200" s="2">
        <v>44532</v>
      </c>
      <c r="G200" s="6">
        <v>493874</v>
      </c>
      <c r="H200" t="s">
        <v>731</v>
      </c>
      <c r="R200" s="6">
        <v>493874</v>
      </c>
      <c r="S200">
        <v>4329</v>
      </c>
    </row>
    <row r="201" spans="1:19" x14ac:dyDescent="0.4">
      <c r="A201" t="s">
        <v>876</v>
      </c>
      <c r="B201" t="s">
        <v>877</v>
      </c>
      <c r="C201" t="s">
        <v>129</v>
      </c>
      <c r="D201" t="s">
        <v>567</v>
      </c>
      <c r="E201" t="s">
        <v>386</v>
      </c>
      <c r="F201" s="2">
        <v>44532</v>
      </c>
      <c r="G201" s="6">
        <v>209340</v>
      </c>
      <c r="H201" t="s">
        <v>731</v>
      </c>
      <c r="R201" s="6">
        <v>209340</v>
      </c>
      <c r="S201">
        <v>2602</v>
      </c>
    </row>
    <row r="202" spans="1:19" x14ac:dyDescent="0.4">
      <c r="A202" t="s">
        <v>643</v>
      </c>
      <c r="B202" t="s">
        <v>644</v>
      </c>
      <c r="C202" t="s">
        <v>117</v>
      </c>
      <c r="D202" t="s">
        <v>1134</v>
      </c>
      <c r="E202" t="s">
        <v>386</v>
      </c>
      <c r="F202" s="2">
        <v>44526</v>
      </c>
      <c r="G202" s="6">
        <v>376860</v>
      </c>
      <c r="H202" t="s">
        <v>730</v>
      </c>
      <c r="R202" s="6">
        <v>376860</v>
      </c>
      <c r="S202">
        <v>9908</v>
      </c>
    </row>
    <row r="203" spans="1:19" x14ac:dyDescent="0.4">
      <c r="A203" t="s">
        <v>655</v>
      </c>
      <c r="B203" t="s">
        <v>656</v>
      </c>
      <c r="C203" t="s">
        <v>108</v>
      </c>
      <c r="D203" t="s">
        <v>1134</v>
      </c>
      <c r="E203" t="s">
        <v>386</v>
      </c>
      <c r="F203" s="2">
        <v>44530</v>
      </c>
      <c r="G203" s="6">
        <v>385945</v>
      </c>
      <c r="H203" t="s">
        <v>731</v>
      </c>
      <c r="R203" s="6">
        <v>385945</v>
      </c>
      <c r="S203">
        <v>7472</v>
      </c>
    </row>
    <row r="204" spans="1:19" x14ac:dyDescent="0.4">
      <c r="A204" t="s">
        <v>948</v>
      </c>
      <c r="B204" t="s">
        <v>949</v>
      </c>
      <c r="C204" t="s">
        <v>272</v>
      </c>
      <c r="D204" t="s">
        <v>1134</v>
      </c>
      <c r="E204" t="s">
        <v>386</v>
      </c>
      <c r="F204" s="2">
        <v>44543</v>
      </c>
      <c r="G204" s="6">
        <v>489788</v>
      </c>
      <c r="H204" t="s">
        <v>731</v>
      </c>
      <c r="R204" s="6">
        <v>489788</v>
      </c>
      <c r="S204">
        <v>6014</v>
      </c>
    </row>
    <row r="205" spans="1:19" x14ac:dyDescent="0.4">
      <c r="A205" t="s">
        <v>908</v>
      </c>
      <c r="B205" t="s">
        <v>909</v>
      </c>
      <c r="C205" t="s">
        <v>121</v>
      </c>
      <c r="D205" t="s">
        <v>567</v>
      </c>
      <c r="E205" t="s">
        <v>386</v>
      </c>
      <c r="F205" s="2">
        <v>44540</v>
      </c>
      <c r="G205" s="6">
        <v>363313</v>
      </c>
      <c r="H205" t="s">
        <v>731</v>
      </c>
      <c r="R205" s="6">
        <v>363313</v>
      </c>
      <c r="S205">
        <v>8224</v>
      </c>
    </row>
    <row r="206" spans="1:19" x14ac:dyDescent="0.4">
      <c r="A206" t="s">
        <v>776</v>
      </c>
      <c r="B206" t="s">
        <v>777</v>
      </c>
      <c r="C206" t="s">
        <v>67</v>
      </c>
      <c r="D206" t="s">
        <v>567</v>
      </c>
      <c r="E206" t="s">
        <v>386</v>
      </c>
      <c r="F206" s="2">
        <v>44532</v>
      </c>
      <c r="G206" s="6">
        <v>326318</v>
      </c>
      <c r="H206" t="s">
        <v>731</v>
      </c>
      <c r="R206" s="6">
        <v>326318</v>
      </c>
      <c r="S206">
        <v>2969</v>
      </c>
    </row>
    <row r="207" spans="1:19" x14ac:dyDescent="0.4">
      <c r="A207" t="s">
        <v>960</v>
      </c>
      <c r="B207" t="s">
        <v>961</v>
      </c>
      <c r="C207" t="s">
        <v>119</v>
      </c>
      <c r="D207" t="s">
        <v>1134</v>
      </c>
      <c r="E207" t="s">
        <v>386</v>
      </c>
      <c r="F207" s="2">
        <v>44533</v>
      </c>
      <c r="G207" s="6">
        <v>355376</v>
      </c>
      <c r="H207" t="s">
        <v>731</v>
      </c>
      <c r="R207" s="6">
        <v>355376</v>
      </c>
      <c r="S207">
        <v>2587</v>
      </c>
    </row>
    <row r="208" spans="1:19" x14ac:dyDescent="0.4">
      <c r="A208" t="s">
        <v>1085</v>
      </c>
      <c r="B208" t="s">
        <v>1086</v>
      </c>
      <c r="C208" t="s">
        <v>117</v>
      </c>
      <c r="D208" t="s">
        <v>567</v>
      </c>
      <c r="E208" t="s">
        <v>386</v>
      </c>
      <c r="F208" s="2">
        <v>44532</v>
      </c>
      <c r="G208" s="6">
        <v>433251</v>
      </c>
      <c r="H208" t="s">
        <v>731</v>
      </c>
      <c r="R208" s="6">
        <v>433251</v>
      </c>
      <c r="S208">
        <v>8774</v>
      </c>
    </row>
    <row r="209" spans="1:19" x14ac:dyDescent="0.4">
      <c r="A209" t="s">
        <v>962</v>
      </c>
      <c r="B209" t="s">
        <v>963</v>
      </c>
      <c r="C209" t="s">
        <v>119</v>
      </c>
      <c r="D209" t="s">
        <v>567</v>
      </c>
      <c r="E209" t="s">
        <v>386</v>
      </c>
      <c r="F209" s="2">
        <v>44554</v>
      </c>
      <c r="G209" s="6">
        <v>368369</v>
      </c>
      <c r="H209" t="s">
        <v>731</v>
      </c>
      <c r="R209" s="6">
        <v>368369</v>
      </c>
      <c r="S209">
        <v>4993</v>
      </c>
    </row>
    <row r="210" spans="1:19" x14ac:dyDescent="0.4">
      <c r="A210" t="s">
        <v>1079</v>
      </c>
      <c r="B210" t="s">
        <v>1080</v>
      </c>
      <c r="C210" t="s">
        <v>117</v>
      </c>
      <c r="D210" t="s">
        <v>567</v>
      </c>
      <c r="E210" t="s">
        <v>386</v>
      </c>
      <c r="F210" s="2">
        <v>44532</v>
      </c>
      <c r="G210" s="6">
        <v>367852</v>
      </c>
      <c r="H210" t="s">
        <v>731</v>
      </c>
      <c r="R210" s="6">
        <v>367852</v>
      </c>
      <c r="S210">
        <v>5541</v>
      </c>
    </row>
    <row r="211" spans="1:19" x14ac:dyDescent="0.4">
      <c r="A211" t="s">
        <v>631</v>
      </c>
      <c r="B211" t="s">
        <v>632</v>
      </c>
      <c r="C211" t="s">
        <v>67</v>
      </c>
      <c r="D211" t="s">
        <v>567</v>
      </c>
      <c r="E211" t="s">
        <v>386</v>
      </c>
      <c r="F211" s="2">
        <v>44532</v>
      </c>
      <c r="G211" s="6">
        <v>350894</v>
      </c>
      <c r="H211" t="s">
        <v>731</v>
      </c>
      <c r="R211" s="6">
        <v>350894</v>
      </c>
      <c r="S211">
        <v>1920</v>
      </c>
    </row>
    <row r="212" spans="1:19" x14ac:dyDescent="0.4">
      <c r="A212" t="s">
        <v>670</v>
      </c>
      <c r="B212" t="s">
        <v>671</v>
      </c>
      <c r="C212" t="s">
        <v>108</v>
      </c>
      <c r="D212" t="s">
        <v>567</v>
      </c>
      <c r="E212" t="s">
        <v>386</v>
      </c>
      <c r="F212" s="2">
        <v>44544</v>
      </c>
      <c r="G212" s="6">
        <v>445009</v>
      </c>
      <c r="H212" t="s">
        <v>731</v>
      </c>
      <c r="R212" s="6">
        <v>445009</v>
      </c>
      <c r="S212">
        <v>9017</v>
      </c>
    </row>
    <row r="213" spans="1:19" x14ac:dyDescent="0.4">
      <c r="A213" t="s">
        <v>780</v>
      </c>
      <c r="B213" t="s">
        <v>781</v>
      </c>
      <c r="C213" t="s">
        <v>67</v>
      </c>
      <c r="D213" t="s">
        <v>1134</v>
      </c>
      <c r="E213" t="s">
        <v>386</v>
      </c>
      <c r="F213" s="2">
        <v>44533</v>
      </c>
      <c r="G213" s="6">
        <v>321572</v>
      </c>
      <c r="H213" t="s">
        <v>731</v>
      </c>
      <c r="R213" s="6">
        <v>321572</v>
      </c>
      <c r="S213">
        <v>6230</v>
      </c>
    </row>
    <row r="214" spans="1:19" x14ac:dyDescent="0.4">
      <c r="A214" t="s">
        <v>1089</v>
      </c>
      <c r="B214" t="s">
        <v>1090</v>
      </c>
      <c r="C214" t="s">
        <v>117</v>
      </c>
      <c r="D214" t="s">
        <v>1134</v>
      </c>
      <c r="E214" t="s">
        <v>386</v>
      </c>
      <c r="F214" s="2">
        <v>44531</v>
      </c>
      <c r="G214" s="6">
        <v>346562</v>
      </c>
      <c r="H214" t="s">
        <v>731</v>
      </c>
      <c r="R214" s="6">
        <v>346562</v>
      </c>
      <c r="S214">
        <v>2594</v>
      </c>
    </row>
    <row r="215" spans="1:19" x14ac:dyDescent="0.4">
      <c r="A215" t="s">
        <v>818</v>
      </c>
      <c r="B215" t="s">
        <v>819</v>
      </c>
      <c r="C215" t="s">
        <v>131</v>
      </c>
      <c r="D215" t="s">
        <v>567</v>
      </c>
      <c r="E215" t="s">
        <v>386</v>
      </c>
      <c r="F215" s="2">
        <v>44559</v>
      </c>
      <c r="G215" s="6">
        <v>322214</v>
      </c>
      <c r="H215" t="s">
        <v>731</v>
      </c>
      <c r="R215" s="6">
        <v>322214</v>
      </c>
      <c r="S215">
        <v>7406</v>
      </c>
    </row>
    <row r="216" spans="1:19" x14ac:dyDescent="0.4">
      <c r="A216" t="s">
        <v>924</v>
      </c>
      <c r="B216" t="s">
        <v>925</v>
      </c>
      <c r="C216" t="s">
        <v>114</v>
      </c>
      <c r="D216" t="s">
        <v>1134</v>
      </c>
      <c r="E216" t="s">
        <v>386</v>
      </c>
      <c r="F216" s="2">
        <v>44531</v>
      </c>
      <c r="G216" s="6">
        <v>427922</v>
      </c>
      <c r="H216" t="s">
        <v>731</v>
      </c>
      <c r="R216" s="6">
        <v>427922</v>
      </c>
      <c r="S216">
        <v>8930</v>
      </c>
    </row>
    <row r="217" spans="1:19" x14ac:dyDescent="0.4">
      <c r="A217" t="s">
        <v>766</v>
      </c>
      <c r="B217" t="s">
        <v>767</v>
      </c>
      <c r="C217" t="s">
        <v>67</v>
      </c>
      <c r="D217" t="s">
        <v>1134</v>
      </c>
      <c r="E217" t="s">
        <v>386</v>
      </c>
      <c r="F217" s="2">
        <v>44531</v>
      </c>
      <c r="G217" s="6">
        <v>325655</v>
      </c>
      <c r="H217" t="s">
        <v>731</v>
      </c>
      <c r="R217" s="6">
        <v>325655</v>
      </c>
      <c r="S217">
        <v>7294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D19C3-7555-41D5-8C39-6426815B8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</vt:lpstr>
      <vt:lpstr>Send Contract</vt:lpstr>
      <vt:lpstr>Attachments</vt:lpstr>
      <vt:lpstr>Emails</vt:lpstr>
      <vt:lpstr>CC</vt:lpstr>
      <vt:lpstr>Contacts</vt:lpstr>
      <vt:lpstr>Body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Wendland</dc:creator>
  <cp:lastModifiedBy>Zach Wendland</cp:lastModifiedBy>
  <dcterms:created xsi:type="dcterms:W3CDTF">2021-11-12T14:32:23Z</dcterms:created>
  <dcterms:modified xsi:type="dcterms:W3CDTF">2021-11-15T13:47:05Z</dcterms:modified>
</cp:coreProperties>
</file>