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Model" sheetId="1" r:id="rId1"/>
  </sheets>
  <definedNames>
    <definedName name="Liquidity_Premium">Model!$B$2</definedName>
    <definedName name="TWC_Spread_to_Benchmark">Model!$G$7</definedName>
    <definedName name="Valuation_Date">Model!$B$1</definedName>
  </definedNames>
  <calcPr calcId="152511"/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F53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40" i="1"/>
  <c r="C7" i="1"/>
  <c r="D13" i="1" l="1"/>
  <c r="D17" i="1"/>
  <c r="D21" i="1"/>
  <c r="D25" i="1"/>
  <c r="D10" i="1"/>
  <c r="D14" i="1"/>
  <c r="D18" i="1"/>
  <c r="D22" i="1"/>
  <c r="D26" i="1"/>
  <c r="D11" i="1"/>
  <c r="D15" i="1"/>
  <c r="D19" i="1"/>
  <c r="D23" i="1"/>
  <c r="D27" i="1"/>
  <c r="D12" i="1"/>
  <c r="D16" i="1"/>
  <c r="D20" i="1"/>
  <c r="D24" i="1"/>
  <c r="D28" i="1"/>
  <c r="D1" i="1"/>
  <c r="C35" i="1"/>
  <c r="D42" i="1" l="1"/>
  <c r="D46" i="1"/>
  <c r="D50" i="1"/>
  <c r="D40" i="1"/>
  <c r="D43" i="1"/>
  <c r="D47" i="1"/>
  <c r="D51" i="1"/>
  <c r="D44" i="1"/>
  <c r="D48" i="1"/>
  <c r="D52" i="1"/>
  <c r="D41" i="1"/>
  <c r="D45" i="1"/>
  <c r="D49" i="1"/>
  <c r="D5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0" i="1"/>
  <c r="H41" i="1" l="1"/>
  <c r="I41" i="1" s="1"/>
  <c r="J41" i="1" s="1"/>
  <c r="H52" i="1"/>
  <c r="I52" i="1" s="1"/>
  <c r="J52" i="1" s="1"/>
  <c r="H40" i="1"/>
  <c r="I40" i="1" s="1"/>
  <c r="J40" i="1" s="1"/>
  <c r="H46" i="1"/>
  <c r="I46" i="1" s="1"/>
  <c r="J46" i="1" s="1"/>
  <c r="H49" i="1"/>
  <c r="I49" i="1" s="1"/>
  <c r="J49" i="1" s="1"/>
  <c r="H53" i="1"/>
  <c r="I53" i="1" s="1"/>
  <c r="J53" i="1" s="1"/>
  <c r="H51" i="1"/>
  <c r="I51" i="1" s="1"/>
  <c r="J51" i="1" s="1"/>
  <c r="H48" i="1"/>
  <c r="I48" i="1" s="1"/>
  <c r="J48" i="1" s="1"/>
  <c r="H42" i="1"/>
  <c r="I42" i="1" s="1"/>
  <c r="J42" i="1" s="1"/>
  <c r="H44" i="1"/>
  <c r="I44" i="1" s="1"/>
  <c r="J44" i="1" s="1"/>
  <c r="H50" i="1"/>
  <c r="I50" i="1" s="1"/>
  <c r="J50" i="1" s="1"/>
  <c r="H43" i="1"/>
  <c r="I43" i="1" s="1"/>
  <c r="J43" i="1" s="1"/>
  <c r="H47" i="1"/>
  <c r="I47" i="1" s="1"/>
  <c r="J47" i="1" s="1"/>
  <c r="H45" i="1"/>
  <c r="I45" i="1" s="1"/>
  <c r="J45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J54" i="1" l="1"/>
  <c r="H10" i="1"/>
  <c r="H11" i="1"/>
  <c r="H12" i="1"/>
  <c r="H13" i="1"/>
  <c r="H27" i="1"/>
  <c r="H19" i="1"/>
  <c r="H17" i="1"/>
  <c r="H24" i="1"/>
  <c r="H23" i="1"/>
  <c r="H22" i="1"/>
  <c r="H28" i="1"/>
  <c r="H20" i="1"/>
  <c r="H26" i="1"/>
  <c r="H18" i="1"/>
  <c r="H25" i="1"/>
  <c r="H21" i="1"/>
  <c r="H15" i="1"/>
  <c r="H16" i="1"/>
  <c r="H14" i="1"/>
  <c r="I21" i="1" l="1"/>
  <c r="J21" i="1" s="1"/>
  <c r="I24" i="1"/>
  <c r="J24" i="1" s="1"/>
  <c r="I25" i="1"/>
  <c r="J25" i="1" s="1"/>
  <c r="I19" i="1"/>
  <c r="J19" i="1" s="1"/>
  <c r="I13" i="1"/>
  <c r="J13" i="1" s="1"/>
  <c r="I28" i="1"/>
  <c r="J28" i="1" s="1"/>
  <c r="I12" i="1"/>
  <c r="J12" i="1" s="1"/>
  <c r="I17" i="1"/>
  <c r="J17" i="1" s="1"/>
  <c r="I26" i="1"/>
  <c r="J26" i="1" s="1"/>
  <c r="I20" i="1"/>
  <c r="J20" i="1" s="1"/>
  <c r="I16" i="1"/>
  <c r="J16" i="1" s="1"/>
  <c r="I22" i="1"/>
  <c r="J22" i="1" s="1"/>
  <c r="I11" i="1"/>
  <c r="J11" i="1" s="1"/>
  <c r="I18" i="1"/>
  <c r="J18" i="1" s="1"/>
  <c r="I27" i="1"/>
  <c r="J27" i="1" s="1"/>
  <c r="I14" i="1"/>
  <c r="J14" i="1" s="1"/>
  <c r="I15" i="1"/>
  <c r="J15" i="1" s="1"/>
  <c r="I23" i="1"/>
  <c r="J23" i="1" s="1"/>
  <c r="I10" i="1"/>
  <c r="J10" i="1" s="1"/>
  <c r="J29" i="1" l="1"/>
</calcChain>
</file>

<file path=xl/sharedStrings.xml><?xml version="1.0" encoding="utf-8"?>
<sst xmlns="http://schemas.openxmlformats.org/spreadsheetml/2006/main" count="38" uniqueCount="24">
  <si>
    <t>yld ytm ask</t>
  </si>
  <si>
    <t>Treasury</t>
  </si>
  <si>
    <t xml:space="preserve"> Maturity Dates</t>
  </si>
  <si>
    <t>Liquidity</t>
  </si>
  <si>
    <t>Structural</t>
  </si>
  <si>
    <t>Market Yield</t>
  </si>
  <si>
    <t>Price</t>
  </si>
  <si>
    <t>Coupon</t>
  </si>
  <si>
    <t>Tranche D</t>
  </si>
  <si>
    <t>%</t>
  </si>
  <si>
    <t>Weighted Average Price</t>
  </si>
  <si>
    <t>Tranche E</t>
  </si>
  <si>
    <t>Security</t>
  </si>
  <si>
    <t>Risk Free Rate</t>
  </si>
  <si>
    <t>Spread</t>
  </si>
  <si>
    <t>gt30 govt</t>
  </si>
  <si>
    <t>TWC 4.5 09/15/42 Corp</t>
  </si>
  <si>
    <t>TWC Spread</t>
  </si>
  <si>
    <t>Trade Date:</t>
  </si>
  <si>
    <t>Valuation Date:</t>
  </si>
  <si>
    <t>Liquidity Premium:</t>
  </si>
  <si>
    <t>Tranche D Principal</t>
  </si>
  <si>
    <t>Daily Highest Spread to Benchmark</t>
  </si>
  <si>
    <t>Tranche E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</si>
</sst>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rgb="FF000000"/>
      <name val="Garamond"/>
      <family val="1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workbookViewId="0"/>
  </sheetViews>
  <sheetFormatPr defaultColWidth="9.140625" defaultRowHeight="15" outlineLevelRow="1" x14ac:dyDescent="0.25"/>
  <cols>
    <col min="1" max="1" width="18.140625" style="5" customWidth="1"/>
    <col min="2" max="2" width="22.7109375" style="5" customWidth="1"/>
    <col min="3" max="3" width="11.140625" style="5" customWidth="1"/>
    <col min="4" max="4" width="11.5703125" style="5" customWidth="1"/>
    <col min="5" max="5" width="26" style="5" customWidth="1"/>
    <col min="6" max="7" width="30.5703125" style="5" customWidth="1"/>
    <col min="8" max="8" width="19.140625" style="5" customWidth="1"/>
    <col min="9" max="9" width="20" style="5" customWidth="1"/>
    <col min="10" max="10" width="13.85546875" style="5" customWidth="1"/>
    <col min="11" max="16384" width="9.140625" style="1"/>
  </cols>
  <sheetData>
    <row r="1" spans="1:10" x14ac:dyDescent="0.25">
      <c r="A1" s="8" t="s">
        <v>19</v>
      </c>
      <c r="B1" s="6">
        <v>42613</v>
      </c>
      <c r="C1" s="8" t="s">
        <v>18</v>
      </c>
      <c r="D1" s="7">
        <f>B1-2</f>
        <v>42611</v>
      </c>
    </row>
    <row r="2" spans="1:10" x14ac:dyDescent="0.25">
      <c r="A2" s="8" t="s">
        <v>20</v>
      </c>
      <c r="B2" s="27">
        <v>110</v>
      </c>
      <c r="D2" s="7"/>
    </row>
    <row r="3" spans="1:10" x14ac:dyDescent="0.25">
      <c r="B3" s="7"/>
      <c r="C3" s="7"/>
    </row>
    <row r="4" spans="1:10" x14ac:dyDescent="0.25">
      <c r="A4" s="8" t="s">
        <v>8</v>
      </c>
      <c r="B4" s="21"/>
    </row>
    <row r="5" spans="1:10" x14ac:dyDescent="0.25">
      <c r="A5" s="5" t="s">
        <v>7</v>
      </c>
      <c r="B5" s="25">
        <v>4.4999999999999998E-2</v>
      </c>
    </row>
    <row r="6" spans="1:10" x14ac:dyDescent="0.25">
      <c r="B6" s="5" t="s">
        <v>1</v>
      </c>
      <c r="C6" s="5" t="s">
        <v>0</v>
      </c>
      <c r="F6" s="5" t="s">
        <v>12</v>
      </c>
      <c r="G6" s="5" t="s">
        <v>22</v>
      </c>
    </row>
    <row r="7" spans="1:10" x14ac:dyDescent="0.25">
      <c r="A7" s="7"/>
      <c r="B7" s="5" t="s">
        <v>15</v>
      </c>
      <c r="C7" s="14" t="e">
        <f ca="1">_xll.BDH(B7,$C$6,$B$1)</f>
        <v>#NAME?</v>
      </c>
      <c r="F7" s="5" t="s">
        <v>16</v>
      </c>
      <c r="G7" s="28">
        <v>243.9</v>
      </c>
    </row>
    <row r="9" spans="1:10" s="2" customFormat="1" ht="30" x14ac:dyDescent="0.25">
      <c r="A9" s="10" t="s">
        <v>21</v>
      </c>
      <c r="B9" s="11" t="s">
        <v>9</v>
      </c>
      <c r="C9" s="10" t="s">
        <v>2</v>
      </c>
      <c r="D9" s="10" t="s">
        <v>13</v>
      </c>
      <c r="E9" s="10" t="s">
        <v>17</v>
      </c>
      <c r="F9" s="10" t="s">
        <v>3</v>
      </c>
      <c r="G9" s="10" t="s">
        <v>4</v>
      </c>
      <c r="H9" s="10" t="s">
        <v>5</v>
      </c>
      <c r="I9" s="10" t="s">
        <v>6</v>
      </c>
      <c r="J9" s="10" t="s">
        <v>10</v>
      </c>
    </row>
    <row r="10" spans="1:10" outlineLevel="1" x14ac:dyDescent="0.25">
      <c r="A10" s="23">
        <v>16.226492463592518</v>
      </c>
      <c r="B10" s="22">
        <v>2.163532328479003E-2</v>
      </c>
      <c r="C10" s="24">
        <v>47304</v>
      </c>
      <c r="D10" s="5" t="e">
        <f ca="1">$C$7</f>
        <v>#NAME?</v>
      </c>
      <c r="E10" s="5">
        <f t="shared" ref="E10:E28" si="0">TWC_Spread_to_Benchmark/100</f>
        <v>2.4390000000000001</v>
      </c>
      <c r="F10" s="5">
        <f t="shared" ref="F10:F28" si="1">Liquidity_Premium/100</f>
        <v>1.1000000000000001</v>
      </c>
      <c r="G10" s="5">
        <f>-F10</f>
        <v>-1.1000000000000001</v>
      </c>
      <c r="H10" s="9" t="e">
        <f ca="1">D10+E10+F10+G10</f>
        <v>#NAME?</v>
      </c>
      <c r="I10" s="9" t="e">
        <f t="shared" ref="I10:I28" ca="1" si="2">PRICE($B$1,C10,$B$5,H10/100,100,4,0)</f>
        <v>#NAME?</v>
      </c>
      <c r="J10" s="9" t="e">
        <f ca="1">I10*B10</f>
        <v>#NAME?</v>
      </c>
    </row>
    <row r="11" spans="1:10" outlineLevel="1" x14ac:dyDescent="0.25">
      <c r="A11" s="23">
        <v>31.756635120520507</v>
      </c>
      <c r="B11" s="22">
        <v>4.2342180160694021E-2</v>
      </c>
      <c r="C11" s="24">
        <f t="shared" ref="C11:C28" si="3">DATE(YEAR(C10),MONTH(C10)+3,DAY(C10))</f>
        <v>47396</v>
      </c>
      <c r="D11" s="5" t="e">
        <f t="shared" ref="D11:D28" ca="1" si="4">$C$7</f>
        <v>#NAME?</v>
      </c>
      <c r="E11" s="5">
        <f t="shared" si="0"/>
        <v>2.4390000000000001</v>
      </c>
      <c r="F11" s="5">
        <f t="shared" si="1"/>
        <v>1.1000000000000001</v>
      </c>
      <c r="G11" s="5">
        <f t="shared" ref="G11:G28" si="5">-F11</f>
        <v>-1.1000000000000001</v>
      </c>
      <c r="H11" s="5" t="e">
        <f t="shared" ref="H11:H28" ca="1" si="6">D11+E11+F11+G11</f>
        <v>#NAME?</v>
      </c>
      <c r="I11" s="9" t="e">
        <f t="shared" ca="1" si="2"/>
        <v>#NAME?</v>
      </c>
      <c r="J11" s="9" t="e">
        <f t="shared" ref="J11:J28" ca="1" si="7">I11*B11</f>
        <v>#NAME?</v>
      </c>
    </row>
    <row r="12" spans="1:10" outlineLevel="1" x14ac:dyDescent="0.25">
      <c r="A12" s="23">
        <v>34.264985748838569</v>
      </c>
      <c r="B12" s="22">
        <v>4.5686647665118103E-2</v>
      </c>
      <c r="C12" s="24">
        <f t="shared" si="3"/>
        <v>47488</v>
      </c>
      <c r="D12" s="5" t="e">
        <f t="shared" ca="1" si="4"/>
        <v>#NAME?</v>
      </c>
      <c r="E12" s="5">
        <f t="shared" si="0"/>
        <v>2.4390000000000001</v>
      </c>
      <c r="F12" s="5">
        <f t="shared" si="1"/>
        <v>1.1000000000000001</v>
      </c>
      <c r="G12" s="5">
        <f t="shared" si="5"/>
        <v>-1.1000000000000001</v>
      </c>
      <c r="H12" s="5" t="e">
        <f t="shared" ca="1" si="6"/>
        <v>#NAME?</v>
      </c>
      <c r="I12" s="9" t="e">
        <f t="shared" ca="1" si="2"/>
        <v>#NAME?</v>
      </c>
      <c r="J12" s="9" t="e">
        <f t="shared" ca="1" si="7"/>
        <v>#NAME?</v>
      </c>
    </row>
    <row r="13" spans="1:10" outlineLevel="1" x14ac:dyDescent="0.25">
      <c r="A13" s="23">
        <v>34.650466838512997</v>
      </c>
      <c r="B13" s="22">
        <v>4.6200622451350676E-2</v>
      </c>
      <c r="C13" s="24">
        <f t="shared" si="3"/>
        <v>47578</v>
      </c>
      <c r="D13" s="5" t="e">
        <f t="shared" ca="1" si="4"/>
        <v>#NAME?</v>
      </c>
      <c r="E13" s="5">
        <f t="shared" si="0"/>
        <v>2.4390000000000001</v>
      </c>
      <c r="F13" s="5">
        <f t="shared" si="1"/>
        <v>1.1000000000000001</v>
      </c>
      <c r="G13" s="5">
        <f t="shared" si="5"/>
        <v>-1.1000000000000001</v>
      </c>
      <c r="H13" s="5" t="e">
        <f t="shared" ca="1" si="6"/>
        <v>#NAME?</v>
      </c>
      <c r="I13" s="9" t="e">
        <f t="shared" ca="1" si="2"/>
        <v>#NAME?</v>
      </c>
      <c r="J13" s="9" t="e">
        <f t="shared" ca="1" si="7"/>
        <v>#NAME?</v>
      </c>
    </row>
    <row r="14" spans="1:10" outlineLevel="1" x14ac:dyDescent="0.25">
      <c r="A14" s="23">
        <v>35.040284590446277</v>
      </c>
      <c r="B14" s="22">
        <v>4.672037945392838E-2</v>
      </c>
      <c r="C14" s="24">
        <f t="shared" si="3"/>
        <v>47669</v>
      </c>
      <c r="D14" s="5" t="e">
        <f t="shared" ca="1" si="4"/>
        <v>#NAME?</v>
      </c>
      <c r="E14" s="5">
        <f t="shared" si="0"/>
        <v>2.4390000000000001</v>
      </c>
      <c r="F14" s="5">
        <f t="shared" si="1"/>
        <v>1.1000000000000001</v>
      </c>
      <c r="G14" s="5">
        <f t="shared" si="5"/>
        <v>-1.1000000000000001</v>
      </c>
      <c r="H14" s="5" t="e">
        <f t="shared" ca="1" si="6"/>
        <v>#NAME?</v>
      </c>
      <c r="I14" s="9" t="e">
        <f t="shared" ca="1" si="2"/>
        <v>#NAME?</v>
      </c>
      <c r="J14" s="9" t="e">
        <f t="shared" ca="1" si="7"/>
        <v>#NAME?</v>
      </c>
    </row>
    <row r="15" spans="1:10" outlineLevel="1" x14ac:dyDescent="0.25">
      <c r="A15" s="23">
        <v>35.434487792088795</v>
      </c>
      <c r="B15" s="22">
        <v>4.7245983722785073E-2</v>
      </c>
      <c r="C15" s="24">
        <f t="shared" si="3"/>
        <v>47761</v>
      </c>
      <c r="D15" s="5" t="e">
        <f t="shared" ca="1" si="4"/>
        <v>#NAME?</v>
      </c>
      <c r="E15" s="5">
        <f t="shared" si="0"/>
        <v>2.4390000000000001</v>
      </c>
      <c r="F15" s="5">
        <f t="shared" si="1"/>
        <v>1.1000000000000001</v>
      </c>
      <c r="G15" s="5">
        <f t="shared" si="5"/>
        <v>-1.1000000000000001</v>
      </c>
      <c r="H15" s="5" t="e">
        <f t="shared" ca="1" si="6"/>
        <v>#NAME?</v>
      </c>
      <c r="I15" s="9" t="e">
        <f t="shared" ca="1" si="2"/>
        <v>#NAME?</v>
      </c>
      <c r="J15" s="9" t="e">
        <f t="shared" ca="1" si="7"/>
        <v>#NAME?</v>
      </c>
    </row>
    <row r="16" spans="1:10" outlineLevel="1" x14ac:dyDescent="0.25">
      <c r="A16" s="23">
        <v>38.070257802290492</v>
      </c>
      <c r="B16" s="22">
        <v>5.0760343736387339E-2</v>
      </c>
      <c r="C16" s="24">
        <f t="shared" si="3"/>
        <v>47853</v>
      </c>
      <c r="D16" s="5" t="e">
        <f t="shared" ca="1" si="4"/>
        <v>#NAME?</v>
      </c>
      <c r="E16" s="5">
        <f t="shared" si="0"/>
        <v>2.4390000000000001</v>
      </c>
      <c r="F16" s="5">
        <f t="shared" si="1"/>
        <v>1.1000000000000001</v>
      </c>
      <c r="G16" s="5">
        <f t="shared" si="5"/>
        <v>-1.1000000000000001</v>
      </c>
      <c r="H16" s="5" t="e">
        <f t="shared" ca="1" si="6"/>
        <v>#NAME?</v>
      </c>
      <c r="I16" s="9" t="e">
        <f t="shared" ca="1" si="2"/>
        <v>#NAME?</v>
      </c>
      <c r="J16" s="9" t="e">
        <f t="shared" ca="1" si="7"/>
        <v>#NAME?</v>
      </c>
    </row>
    <row r="17" spans="1:21" outlineLevel="1" x14ac:dyDescent="0.25">
      <c r="A17" s="23">
        <v>38.498548202566262</v>
      </c>
      <c r="B17" s="22">
        <v>5.1331397603421695E-2</v>
      </c>
      <c r="C17" s="24">
        <f t="shared" si="3"/>
        <v>47943</v>
      </c>
      <c r="D17" s="5" t="e">
        <f t="shared" ca="1" si="4"/>
        <v>#NAME?</v>
      </c>
      <c r="E17" s="5">
        <f t="shared" si="0"/>
        <v>2.4390000000000001</v>
      </c>
      <c r="F17" s="5">
        <f t="shared" si="1"/>
        <v>1.1000000000000001</v>
      </c>
      <c r="G17" s="5">
        <f t="shared" si="5"/>
        <v>-1.1000000000000001</v>
      </c>
      <c r="H17" s="5" t="e">
        <f t="shared" ca="1" si="6"/>
        <v>#NAME?</v>
      </c>
      <c r="I17" s="9" t="e">
        <f t="shared" ca="1" si="2"/>
        <v>#NAME?</v>
      </c>
      <c r="J17" s="9" t="e">
        <f t="shared" ca="1" si="7"/>
        <v>#NAME?</v>
      </c>
    </row>
    <row r="18" spans="1:21" outlineLevel="1" x14ac:dyDescent="0.25">
      <c r="A18" s="23">
        <v>38.931656869845128</v>
      </c>
      <c r="B18" s="22">
        <v>5.1908875826460185E-2</v>
      </c>
      <c r="C18" s="24">
        <f t="shared" si="3"/>
        <v>48034</v>
      </c>
      <c r="D18" s="5" t="e">
        <f t="shared" ca="1" si="4"/>
        <v>#NAME?</v>
      </c>
      <c r="E18" s="5">
        <f t="shared" si="0"/>
        <v>2.4390000000000001</v>
      </c>
      <c r="F18" s="5">
        <f t="shared" si="1"/>
        <v>1.1000000000000001</v>
      </c>
      <c r="G18" s="5">
        <f t="shared" si="5"/>
        <v>-1.1000000000000001</v>
      </c>
      <c r="H18" s="5" t="e">
        <f t="shared" ca="1" si="6"/>
        <v>#NAME?</v>
      </c>
      <c r="I18" s="9" t="e">
        <f t="shared" ca="1" si="2"/>
        <v>#NAME?</v>
      </c>
      <c r="J18" s="9" t="e">
        <f t="shared" ca="1" si="7"/>
        <v>#NAME?</v>
      </c>
    </row>
    <row r="19" spans="1:21" outlineLevel="1" x14ac:dyDescent="0.25">
      <c r="A19" s="23">
        <v>39.36963800963089</v>
      </c>
      <c r="B19" s="22">
        <v>5.2492850679507867E-2</v>
      </c>
      <c r="C19" s="24">
        <f t="shared" si="3"/>
        <v>48126</v>
      </c>
      <c r="D19" s="5" t="e">
        <f t="shared" ca="1" si="4"/>
        <v>#NAME?</v>
      </c>
      <c r="E19" s="5">
        <f t="shared" si="0"/>
        <v>2.4390000000000001</v>
      </c>
      <c r="F19" s="5">
        <f t="shared" si="1"/>
        <v>1.1000000000000001</v>
      </c>
      <c r="G19" s="5">
        <f t="shared" si="5"/>
        <v>-1.1000000000000001</v>
      </c>
      <c r="H19" s="5" t="e">
        <f t="shared" ca="1" si="6"/>
        <v>#NAME?</v>
      </c>
      <c r="I19" s="9" t="e">
        <f t="shared" ca="1" si="2"/>
        <v>#NAME?</v>
      </c>
      <c r="J19" s="9" t="e">
        <f t="shared" ca="1" si="7"/>
        <v>#NAME?</v>
      </c>
    </row>
    <row r="20" spans="1:21" outlineLevel="1" x14ac:dyDescent="0.25">
      <c r="A20" s="23">
        <v>42.13916374068156</v>
      </c>
      <c r="B20" s="22">
        <v>5.6185551654242098E-2</v>
      </c>
      <c r="C20" s="24">
        <f t="shared" si="3"/>
        <v>48218</v>
      </c>
      <c r="D20" s="5" t="e">
        <f t="shared" ca="1" si="4"/>
        <v>#NAME?</v>
      </c>
      <c r="E20" s="5">
        <f t="shared" si="0"/>
        <v>2.4390000000000001</v>
      </c>
      <c r="F20" s="5">
        <f t="shared" si="1"/>
        <v>1.1000000000000001</v>
      </c>
      <c r="G20" s="5">
        <f t="shared" si="5"/>
        <v>-1.1000000000000001</v>
      </c>
      <c r="H20" s="5" t="e">
        <f t="shared" ca="1" si="6"/>
        <v>#NAME?</v>
      </c>
      <c r="I20" s="9" t="e">
        <f t="shared" ca="1" si="2"/>
        <v>#NAME?</v>
      </c>
      <c r="J20" s="9" t="e">
        <f t="shared" ca="1" si="7"/>
        <v>#NAME?</v>
      </c>
    </row>
    <row r="21" spans="1:21" outlineLevel="1" x14ac:dyDescent="0.25">
      <c r="A21" s="23">
        <v>42.613229332764234</v>
      </c>
      <c r="B21" s="22">
        <v>5.6817639110352328E-2</v>
      </c>
      <c r="C21" s="24">
        <f t="shared" si="3"/>
        <v>48309</v>
      </c>
      <c r="D21" s="5" t="e">
        <f t="shared" ca="1" si="4"/>
        <v>#NAME?</v>
      </c>
      <c r="E21" s="5">
        <f t="shared" si="0"/>
        <v>2.4390000000000001</v>
      </c>
      <c r="F21" s="5">
        <f t="shared" si="1"/>
        <v>1.1000000000000001</v>
      </c>
      <c r="G21" s="5">
        <f t="shared" si="5"/>
        <v>-1.1000000000000001</v>
      </c>
      <c r="H21" s="5" t="e">
        <f t="shared" ca="1" si="6"/>
        <v>#NAME?</v>
      </c>
      <c r="I21" s="9" t="e">
        <f t="shared" ca="1" si="2"/>
        <v>#NAME?</v>
      </c>
      <c r="J21" s="9" t="e">
        <f t="shared" ca="1" si="7"/>
        <v>#NAME?</v>
      </c>
    </row>
    <row r="22" spans="1:21" outlineLevel="1" x14ac:dyDescent="0.25">
      <c r="A22" s="23">
        <v>43.092628162757826</v>
      </c>
      <c r="B22" s="22">
        <v>5.7456837550343788E-2</v>
      </c>
      <c r="C22" s="24">
        <f t="shared" si="3"/>
        <v>48400</v>
      </c>
      <c r="D22" s="5" t="e">
        <f t="shared" ca="1" si="4"/>
        <v>#NAME?</v>
      </c>
      <c r="E22" s="5">
        <f t="shared" si="0"/>
        <v>2.4390000000000001</v>
      </c>
      <c r="F22" s="5">
        <f t="shared" si="1"/>
        <v>1.1000000000000001</v>
      </c>
      <c r="G22" s="5">
        <f t="shared" si="5"/>
        <v>-1.1000000000000001</v>
      </c>
      <c r="H22" s="5" t="e">
        <f t="shared" ca="1" si="6"/>
        <v>#NAME?</v>
      </c>
      <c r="I22" s="9" t="e">
        <f t="shared" ca="1" si="2"/>
        <v>#NAME?</v>
      </c>
      <c r="J22" s="9" t="e">
        <f t="shared" ca="1" si="7"/>
        <v>#NAME?</v>
      </c>
    </row>
    <row r="23" spans="1:21" outlineLevel="1" x14ac:dyDescent="0.25">
      <c r="A23" s="23">
        <v>43.577420229588853</v>
      </c>
      <c r="B23" s="22">
        <v>5.8103226972785152E-2</v>
      </c>
      <c r="C23" s="24">
        <f t="shared" si="3"/>
        <v>48492</v>
      </c>
      <c r="D23" s="5" t="e">
        <f t="shared" ca="1" si="4"/>
        <v>#NAME?</v>
      </c>
      <c r="E23" s="5">
        <f t="shared" si="0"/>
        <v>2.4390000000000001</v>
      </c>
      <c r="F23" s="5">
        <f t="shared" si="1"/>
        <v>1.1000000000000001</v>
      </c>
      <c r="G23" s="5">
        <f t="shared" si="5"/>
        <v>-1.1000000000000001</v>
      </c>
      <c r="H23" s="5" t="e">
        <f t="shared" ca="1" si="6"/>
        <v>#NAME?</v>
      </c>
      <c r="I23" s="9" t="e">
        <f t="shared" ca="1" si="2"/>
        <v>#NAME?</v>
      </c>
      <c r="J23" s="9" t="e">
        <f t="shared" ca="1" si="7"/>
        <v>#NAME?</v>
      </c>
    </row>
    <row r="24" spans="1:21" outlineLevel="1" x14ac:dyDescent="0.25">
      <c r="A24" s="23">
        <v>46.48734820275174</v>
      </c>
      <c r="B24" s="22">
        <v>6.1983130937002341E-2</v>
      </c>
      <c r="C24" s="24">
        <f t="shared" si="3"/>
        <v>48584</v>
      </c>
      <c r="D24" s="5" t="e">
        <f t="shared" ca="1" si="4"/>
        <v>#NAME?</v>
      </c>
      <c r="E24" s="5">
        <f t="shared" si="0"/>
        <v>2.4390000000000001</v>
      </c>
      <c r="F24" s="5">
        <f t="shared" si="1"/>
        <v>1.1000000000000001</v>
      </c>
      <c r="G24" s="5">
        <f t="shared" si="5"/>
        <v>-1.1000000000000001</v>
      </c>
      <c r="H24" s="5" t="e">
        <f t="shared" ca="1" si="6"/>
        <v>#NAME?</v>
      </c>
      <c r="I24" s="9" t="e">
        <f t="shared" ca="1" si="2"/>
        <v>#NAME?</v>
      </c>
      <c r="J24" s="9" t="e">
        <f t="shared" ca="1" si="7"/>
        <v>#NAME?</v>
      </c>
    </row>
    <row r="25" spans="1:21" outlineLevel="1" x14ac:dyDescent="0.25">
      <c r="A25" s="23">
        <v>47.010330870032696</v>
      </c>
      <c r="B25" s="22">
        <v>6.2680441160043621E-2</v>
      </c>
      <c r="C25" s="24">
        <f t="shared" si="3"/>
        <v>48674</v>
      </c>
      <c r="D25" s="5" t="e">
        <f t="shared" ca="1" si="4"/>
        <v>#NAME?</v>
      </c>
      <c r="E25" s="5">
        <f t="shared" si="0"/>
        <v>2.4390000000000001</v>
      </c>
      <c r="F25" s="5">
        <f t="shared" si="1"/>
        <v>1.1000000000000001</v>
      </c>
      <c r="G25" s="5">
        <f t="shared" si="5"/>
        <v>-1.1000000000000001</v>
      </c>
      <c r="H25" s="5" t="e">
        <f t="shared" ca="1" si="6"/>
        <v>#NAME?</v>
      </c>
      <c r="I25" s="9" t="e">
        <f t="shared" ca="1" si="2"/>
        <v>#NAME?</v>
      </c>
      <c r="J25" s="9" t="e">
        <f t="shared" ca="1" si="7"/>
        <v>#NAME?</v>
      </c>
    </row>
    <row r="26" spans="1:21" outlineLevel="1" x14ac:dyDescent="0.25">
      <c r="A26" s="23">
        <v>47.539197092320563</v>
      </c>
      <c r="B26" s="22">
        <v>6.3385596123094107E-2</v>
      </c>
      <c r="C26" s="24">
        <f t="shared" si="3"/>
        <v>48765</v>
      </c>
      <c r="D26" s="5" t="e">
        <f t="shared" ca="1" si="4"/>
        <v>#NAME?</v>
      </c>
      <c r="E26" s="5">
        <f t="shared" si="0"/>
        <v>2.4390000000000001</v>
      </c>
      <c r="F26" s="5">
        <f t="shared" si="1"/>
        <v>1.1000000000000001</v>
      </c>
      <c r="G26" s="5">
        <f t="shared" si="5"/>
        <v>-1.1000000000000001</v>
      </c>
      <c r="H26" s="5" t="e">
        <f t="shared" ca="1" si="6"/>
        <v>#NAME?</v>
      </c>
      <c r="I26" s="9" t="e">
        <f t="shared" ca="1" si="2"/>
        <v>#NAME?</v>
      </c>
      <c r="J26" s="9" t="e">
        <f t="shared" ca="1" si="7"/>
        <v>#NAME?</v>
      </c>
    </row>
    <row r="27" spans="1:21" outlineLevel="1" x14ac:dyDescent="0.25">
      <c r="A27" s="23">
        <v>48.074013059609172</v>
      </c>
      <c r="B27" s="22">
        <v>6.4098684079478913E-2</v>
      </c>
      <c r="C27" s="24">
        <f t="shared" si="3"/>
        <v>48857</v>
      </c>
      <c r="D27" s="5" t="e">
        <f t="shared" ca="1" si="4"/>
        <v>#NAME?</v>
      </c>
      <c r="E27" s="5">
        <f t="shared" si="0"/>
        <v>2.4390000000000001</v>
      </c>
      <c r="F27" s="5">
        <f t="shared" si="1"/>
        <v>1.1000000000000001</v>
      </c>
      <c r="G27" s="5">
        <f t="shared" si="5"/>
        <v>-1.1000000000000001</v>
      </c>
      <c r="H27" s="5" t="e">
        <f t="shared" ca="1" si="6"/>
        <v>#NAME?</v>
      </c>
      <c r="I27" s="9" t="e">
        <f t="shared" ca="1" si="2"/>
        <v>#NAME?</v>
      </c>
      <c r="J27" s="9" t="e">
        <f t="shared" ca="1" si="7"/>
        <v>#NAME?</v>
      </c>
    </row>
    <row r="28" spans="1:21" ht="15.75" outlineLevel="1" thickBot="1" x14ac:dyDescent="0.3">
      <c r="A28" s="23">
        <v>47.223215871160875</v>
      </c>
      <c r="B28" s="22">
        <v>6.2964287828214519E-2</v>
      </c>
      <c r="C28" s="24">
        <f t="shared" si="3"/>
        <v>48949</v>
      </c>
      <c r="D28" s="15" t="e">
        <f t="shared" ca="1" si="4"/>
        <v>#NAME?</v>
      </c>
      <c r="E28" s="15">
        <f t="shared" si="0"/>
        <v>2.4390000000000001</v>
      </c>
      <c r="F28" s="15">
        <f t="shared" si="1"/>
        <v>1.1000000000000001</v>
      </c>
      <c r="G28" s="15">
        <f t="shared" si="5"/>
        <v>-1.1000000000000001</v>
      </c>
      <c r="H28" s="15" t="e">
        <f t="shared" ca="1" si="6"/>
        <v>#NAME?</v>
      </c>
      <c r="I28" s="16" t="e">
        <f t="shared" ca="1" si="2"/>
        <v>#NAME?</v>
      </c>
      <c r="J28" s="16" t="e">
        <f t="shared" ca="1" si="7"/>
        <v>#NAME?</v>
      </c>
    </row>
    <row r="29" spans="1:21" x14ac:dyDescent="0.25">
      <c r="A29" s="17" t="s">
        <v>6</v>
      </c>
      <c r="B29" s="18"/>
      <c r="C29" s="18"/>
      <c r="D29" s="18"/>
      <c r="E29" s="18"/>
      <c r="F29" s="18"/>
      <c r="G29" s="18"/>
      <c r="H29" s="18"/>
      <c r="I29" s="19"/>
      <c r="J29" s="20" t="e">
        <f ca="1">SUM(J10:J28)</f>
        <v>#NAME?</v>
      </c>
    </row>
    <row r="31" spans="1:21" s="4" customForma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8" t="s">
        <v>11</v>
      </c>
      <c r="B32" s="8"/>
    </row>
    <row r="33" spans="1:15" x14ac:dyDescent="0.25">
      <c r="A33" s="5" t="s">
        <v>7</v>
      </c>
      <c r="B33" s="25">
        <v>4.65E-2</v>
      </c>
    </row>
    <row r="34" spans="1:15" x14ac:dyDescent="0.25">
      <c r="B34" s="5" t="s">
        <v>1</v>
      </c>
      <c r="C34" s="5" t="s">
        <v>0</v>
      </c>
    </row>
    <row r="35" spans="1:15" x14ac:dyDescent="0.25">
      <c r="A35" s="7"/>
      <c r="B35" s="5" t="s">
        <v>15</v>
      </c>
      <c r="C35" s="14" t="e">
        <f ca="1">_xll.BDH(B35,$C$6,$B$1)</f>
        <v>#NAME?</v>
      </c>
      <c r="G35" s="12"/>
    </row>
    <row r="39" spans="1:15" ht="30" x14ac:dyDescent="0.25">
      <c r="A39" s="10" t="s">
        <v>23</v>
      </c>
      <c r="B39" s="13" t="s">
        <v>9</v>
      </c>
      <c r="C39" s="10" t="s">
        <v>2</v>
      </c>
      <c r="D39" s="10" t="s">
        <v>0</v>
      </c>
      <c r="E39" s="10" t="s">
        <v>14</v>
      </c>
      <c r="F39" s="10" t="s">
        <v>3</v>
      </c>
      <c r="G39" s="10" t="s">
        <v>4</v>
      </c>
      <c r="H39" s="10" t="s">
        <v>5</v>
      </c>
      <c r="I39" s="10" t="s">
        <v>6</v>
      </c>
      <c r="J39" s="10" t="s">
        <v>10</v>
      </c>
    </row>
    <row r="40" spans="1:15" outlineLevel="1" x14ac:dyDescent="0.25">
      <c r="A40" s="23">
        <v>3.9080991107721204</v>
      </c>
      <c r="B40" s="25">
        <v>5.2107988143628272E-3</v>
      </c>
      <c r="C40" s="24">
        <v>48949</v>
      </c>
      <c r="D40" s="5" t="e">
        <f ca="1">$C$35</f>
        <v>#NAME?</v>
      </c>
      <c r="E40" s="5">
        <f t="shared" ref="E40:E53" si="8">TWC_Spread_to_Benchmark/100</f>
        <v>2.4390000000000001</v>
      </c>
      <c r="F40" s="5">
        <f t="shared" ref="F40:F53" si="9">Liquidity_Premium/100</f>
        <v>1.1000000000000001</v>
      </c>
      <c r="G40" s="5">
        <f>-F40</f>
        <v>-1.1000000000000001</v>
      </c>
      <c r="H40" s="5" t="e">
        <f ca="1">D40+E40+F40+G40</f>
        <v>#NAME?</v>
      </c>
      <c r="I40" s="9" t="e">
        <f t="shared" ref="I40:I53" ca="1" si="10">PRICE($B$1,C40,$B$33,H40/100,100,4,0)</f>
        <v>#NAME?</v>
      </c>
      <c r="J40" s="9" t="e">
        <f ca="1">I40*B40</f>
        <v>#NAME?</v>
      </c>
    </row>
    <row r="41" spans="1:15" outlineLevel="1" x14ac:dyDescent="0.25">
      <c r="A41" s="23">
        <v>51.708007812646279</v>
      </c>
      <c r="B41" s="25">
        <v>6.8944010416861712E-2</v>
      </c>
      <c r="C41" s="24">
        <v>49039</v>
      </c>
      <c r="D41" s="5" t="e">
        <f t="shared" ref="D41:D53" ca="1" si="11">$C$35</f>
        <v>#NAME?</v>
      </c>
      <c r="E41" s="5">
        <f t="shared" si="8"/>
        <v>2.4390000000000001</v>
      </c>
      <c r="F41" s="5">
        <f t="shared" si="9"/>
        <v>1.1000000000000001</v>
      </c>
      <c r="G41" s="5">
        <f t="shared" ref="G41:G53" si="12">-F41</f>
        <v>-1.1000000000000001</v>
      </c>
      <c r="H41" s="5" t="e">
        <f t="shared" ref="H41:H53" ca="1" si="13">D41+E41+F41+G41</f>
        <v>#NAME?</v>
      </c>
      <c r="I41" s="9" t="e">
        <f t="shared" ca="1" si="10"/>
        <v>#NAME?</v>
      </c>
      <c r="J41" s="9" t="e">
        <f t="shared" ref="J41:J53" ca="1" si="14">I41*B41</f>
        <v>#NAME?</v>
      </c>
    </row>
    <row r="42" spans="1:15" outlineLevel="1" x14ac:dyDescent="0.25">
      <c r="A42" s="23">
        <v>52.309113403468295</v>
      </c>
      <c r="B42" s="25">
        <v>6.974548453795773E-2</v>
      </c>
      <c r="C42" s="24">
        <v>49130</v>
      </c>
      <c r="D42" s="5" t="e">
        <f t="shared" ca="1" si="11"/>
        <v>#NAME?</v>
      </c>
      <c r="E42" s="5">
        <f t="shared" si="8"/>
        <v>2.4390000000000001</v>
      </c>
      <c r="F42" s="5">
        <f t="shared" si="9"/>
        <v>1.1000000000000001</v>
      </c>
      <c r="G42" s="5">
        <f t="shared" si="12"/>
        <v>-1.1000000000000001</v>
      </c>
      <c r="H42" s="5" t="e">
        <f t="shared" ca="1" si="13"/>
        <v>#NAME?</v>
      </c>
      <c r="I42" s="9" t="e">
        <f t="shared" ca="1" si="10"/>
        <v>#NAME?</v>
      </c>
      <c r="J42" s="9" t="e">
        <f t="shared" ca="1" si="14"/>
        <v>#NAME?</v>
      </c>
    </row>
    <row r="43" spans="1:15" outlineLevel="1" x14ac:dyDescent="0.25">
      <c r="A43" s="23">
        <v>52.917206846783614</v>
      </c>
      <c r="B43" s="25">
        <v>7.0556275795711484E-2</v>
      </c>
      <c r="C43" s="24">
        <v>49222</v>
      </c>
      <c r="D43" s="5" t="e">
        <f t="shared" ca="1" si="11"/>
        <v>#NAME?</v>
      </c>
      <c r="E43" s="5">
        <f t="shared" si="8"/>
        <v>2.4390000000000001</v>
      </c>
      <c r="F43" s="5">
        <f t="shared" si="9"/>
        <v>1.1000000000000001</v>
      </c>
      <c r="G43" s="5">
        <f t="shared" si="12"/>
        <v>-1.1000000000000001</v>
      </c>
      <c r="H43" s="5" t="e">
        <f t="shared" ca="1" si="13"/>
        <v>#NAME?</v>
      </c>
      <c r="I43" s="9" t="e">
        <f t="shared" ca="1" si="10"/>
        <v>#NAME?</v>
      </c>
      <c r="J43" s="9" t="e">
        <f t="shared" ca="1" si="14"/>
        <v>#NAME?</v>
      </c>
    </row>
    <row r="44" spans="1:15" outlineLevel="1" x14ac:dyDescent="0.25">
      <c r="A44" s="23">
        <v>56.149497422796813</v>
      </c>
      <c r="B44" s="25">
        <v>7.4865996563729081E-2</v>
      </c>
      <c r="C44" s="24">
        <v>49314</v>
      </c>
      <c r="D44" s="5" t="e">
        <f t="shared" ca="1" si="11"/>
        <v>#NAME?</v>
      </c>
      <c r="E44" s="5">
        <f t="shared" si="8"/>
        <v>2.4390000000000001</v>
      </c>
      <c r="F44" s="5">
        <f t="shared" si="9"/>
        <v>1.1000000000000001</v>
      </c>
      <c r="G44" s="5">
        <f t="shared" si="12"/>
        <v>-1.1000000000000001</v>
      </c>
      <c r="H44" s="5" t="e">
        <f t="shared" ca="1" si="13"/>
        <v>#NAME?</v>
      </c>
      <c r="I44" s="9" t="e">
        <f t="shared" ca="1" si="10"/>
        <v>#NAME?</v>
      </c>
      <c r="J44" s="9" t="e">
        <f t="shared" ca="1" si="14"/>
        <v>#NAME?</v>
      </c>
    </row>
    <row r="45" spans="1:15" outlineLevel="1" x14ac:dyDescent="0.25">
      <c r="A45" s="23">
        <v>56.802235330336821</v>
      </c>
      <c r="B45" s="25">
        <v>7.5736313773782427E-2</v>
      </c>
      <c r="C45" s="24">
        <v>49404</v>
      </c>
      <c r="D45" s="5" t="e">
        <f t="shared" ca="1" si="11"/>
        <v>#NAME?</v>
      </c>
      <c r="E45" s="5">
        <f t="shared" si="8"/>
        <v>2.4390000000000001</v>
      </c>
      <c r="F45" s="5">
        <f t="shared" si="9"/>
        <v>1.1000000000000001</v>
      </c>
      <c r="G45" s="5">
        <f t="shared" si="12"/>
        <v>-1.1000000000000001</v>
      </c>
      <c r="H45" s="5" t="e">
        <f t="shared" ca="1" si="13"/>
        <v>#NAME?</v>
      </c>
      <c r="I45" s="9" t="e">
        <f t="shared" ca="1" si="10"/>
        <v>#NAME?</v>
      </c>
      <c r="J45" s="9" t="e">
        <f t="shared" ca="1" si="14"/>
        <v>#NAME?</v>
      </c>
    </row>
    <row r="46" spans="1:15" outlineLevel="1" x14ac:dyDescent="0.25">
      <c r="A46" s="23">
        <v>57.462561316051989</v>
      </c>
      <c r="B46" s="25">
        <v>7.6616748421402647E-2</v>
      </c>
      <c r="C46" s="24">
        <v>49495</v>
      </c>
      <c r="D46" s="5" t="e">
        <f t="shared" ca="1" si="11"/>
        <v>#NAME?</v>
      </c>
      <c r="E46" s="5">
        <f t="shared" si="8"/>
        <v>2.4390000000000001</v>
      </c>
      <c r="F46" s="5">
        <f t="shared" si="9"/>
        <v>1.1000000000000001</v>
      </c>
      <c r="G46" s="5">
        <f t="shared" si="12"/>
        <v>-1.1000000000000001</v>
      </c>
      <c r="H46" s="5" t="e">
        <f t="shared" ca="1" si="13"/>
        <v>#NAME?</v>
      </c>
      <c r="I46" s="9" t="e">
        <f t="shared" ca="1" si="10"/>
        <v>#NAME?</v>
      </c>
      <c r="J46" s="9" t="e">
        <f t="shared" ca="1" si="14"/>
        <v>#NAME?</v>
      </c>
    </row>
    <row r="47" spans="1:15" outlineLevel="1" x14ac:dyDescent="0.25">
      <c r="A47" s="23">
        <v>58.130563591351091</v>
      </c>
      <c r="B47" s="25">
        <v>7.7507418121801452E-2</v>
      </c>
      <c r="C47" s="24">
        <v>49587</v>
      </c>
      <c r="D47" s="5" t="e">
        <f t="shared" ca="1" si="11"/>
        <v>#NAME?</v>
      </c>
      <c r="E47" s="5">
        <f t="shared" si="8"/>
        <v>2.4390000000000001</v>
      </c>
      <c r="F47" s="5">
        <f t="shared" si="9"/>
        <v>1.1000000000000001</v>
      </c>
      <c r="G47" s="5">
        <f t="shared" si="12"/>
        <v>-1.1000000000000001</v>
      </c>
      <c r="H47" s="5" t="e">
        <f t="shared" ca="1" si="13"/>
        <v>#NAME?</v>
      </c>
      <c r="I47" s="9" t="e">
        <f t="shared" ca="1" si="10"/>
        <v>#NAME?</v>
      </c>
      <c r="J47" s="9" t="e">
        <f t="shared" ca="1" si="14"/>
        <v>#NAME?</v>
      </c>
      <c r="K47" s="3"/>
      <c r="L47" s="3"/>
      <c r="M47" s="3"/>
      <c r="N47" s="3"/>
      <c r="O47" s="3"/>
    </row>
    <row r="48" spans="1:15" outlineLevel="1" x14ac:dyDescent="0.25">
      <c r="A48" s="23">
        <v>61.528144561376678</v>
      </c>
      <c r="B48" s="25">
        <v>8.2037526081835566E-2</v>
      </c>
      <c r="C48" s="24">
        <v>49679</v>
      </c>
      <c r="D48" s="5" t="e">
        <f t="shared" ca="1" si="11"/>
        <v>#NAME?</v>
      </c>
      <c r="E48" s="5">
        <f t="shared" si="8"/>
        <v>2.4390000000000001</v>
      </c>
      <c r="F48" s="5">
        <f t="shared" si="9"/>
        <v>1.1000000000000001</v>
      </c>
      <c r="G48" s="5">
        <f t="shared" si="12"/>
        <v>-1.1000000000000001</v>
      </c>
      <c r="H48" s="5" t="e">
        <f t="shared" ca="1" si="13"/>
        <v>#NAME?</v>
      </c>
      <c r="I48" s="9" t="e">
        <f t="shared" ca="1" si="10"/>
        <v>#NAME?</v>
      </c>
      <c r="J48" s="9" t="e">
        <f t="shared" ca="1" si="14"/>
        <v>#NAME?</v>
      </c>
    </row>
    <row r="49" spans="1:10" outlineLevel="1" x14ac:dyDescent="0.25">
      <c r="A49" s="23">
        <v>62.243409241902683</v>
      </c>
      <c r="B49" s="25">
        <v>8.2991212322536909E-2</v>
      </c>
      <c r="C49" s="24">
        <v>49770</v>
      </c>
      <c r="D49" s="5" t="e">
        <f t="shared" ca="1" si="11"/>
        <v>#NAME?</v>
      </c>
      <c r="E49" s="5">
        <f t="shared" si="8"/>
        <v>2.4390000000000001</v>
      </c>
      <c r="F49" s="5">
        <f t="shared" si="9"/>
        <v>1.1000000000000001</v>
      </c>
      <c r="G49" s="5">
        <f t="shared" si="12"/>
        <v>-1.1000000000000001</v>
      </c>
      <c r="H49" s="5" t="e">
        <f t="shared" ca="1" si="13"/>
        <v>#NAME?</v>
      </c>
      <c r="I49" s="9" t="e">
        <f t="shared" ca="1" si="10"/>
        <v>#NAME?</v>
      </c>
      <c r="J49" s="9" t="e">
        <f t="shared" ca="1" si="14"/>
        <v>#NAME?</v>
      </c>
    </row>
    <row r="50" spans="1:10" outlineLevel="1" x14ac:dyDescent="0.25">
      <c r="A50" s="23">
        <v>62.966988874339798</v>
      </c>
      <c r="B50" s="25">
        <v>8.3955985165786395E-2</v>
      </c>
      <c r="C50" s="24">
        <v>49861</v>
      </c>
      <c r="D50" s="5" t="e">
        <f t="shared" ca="1" si="11"/>
        <v>#NAME?</v>
      </c>
      <c r="E50" s="5">
        <f t="shared" si="8"/>
        <v>2.4390000000000001</v>
      </c>
      <c r="F50" s="5">
        <f t="shared" si="9"/>
        <v>1.1000000000000001</v>
      </c>
      <c r="G50" s="5">
        <f t="shared" si="12"/>
        <v>-1.1000000000000001</v>
      </c>
      <c r="H50" s="5" t="e">
        <f t="shared" ca="1" si="13"/>
        <v>#NAME?</v>
      </c>
      <c r="I50" s="9" t="e">
        <f t="shared" ca="1" si="10"/>
        <v>#NAME?</v>
      </c>
      <c r="J50" s="9" t="e">
        <f t="shared" ca="1" si="14"/>
        <v>#NAME?</v>
      </c>
    </row>
    <row r="51" spans="1:10" outlineLevel="1" x14ac:dyDescent="0.25">
      <c r="A51" s="23">
        <v>63.698980120004002</v>
      </c>
      <c r="B51" s="25">
        <v>8.4931973493338669E-2</v>
      </c>
      <c r="C51" s="24">
        <v>49953</v>
      </c>
      <c r="D51" s="5" t="e">
        <f t="shared" ca="1" si="11"/>
        <v>#NAME?</v>
      </c>
      <c r="E51" s="5">
        <f t="shared" si="8"/>
        <v>2.4390000000000001</v>
      </c>
      <c r="F51" s="5">
        <f t="shared" si="9"/>
        <v>1.1000000000000001</v>
      </c>
      <c r="G51" s="5">
        <f t="shared" si="12"/>
        <v>-1.1000000000000001</v>
      </c>
      <c r="H51" s="5" t="e">
        <f t="shared" ca="1" si="13"/>
        <v>#NAME?</v>
      </c>
      <c r="I51" s="9" t="e">
        <f t="shared" ca="1" si="10"/>
        <v>#NAME?</v>
      </c>
      <c r="J51" s="9" t="e">
        <f t="shared" ca="1" si="14"/>
        <v>#NAME?</v>
      </c>
    </row>
    <row r="52" spans="1:10" outlineLevel="1" x14ac:dyDescent="0.25">
      <c r="A52" s="23">
        <v>67.270166458906189</v>
      </c>
      <c r="B52" s="25">
        <v>8.9693555278541587E-2</v>
      </c>
      <c r="C52" s="24">
        <v>50045</v>
      </c>
      <c r="D52" s="5" t="e">
        <f t="shared" ca="1" si="11"/>
        <v>#NAME?</v>
      </c>
      <c r="E52" s="5">
        <f t="shared" si="8"/>
        <v>2.4390000000000001</v>
      </c>
      <c r="F52" s="5">
        <f t="shared" si="9"/>
        <v>1.1000000000000001</v>
      </c>
      <c r="G52" s="5">
        <f t="shared" si="12"/>
        <v>-1.1000000000000001</v>
      </c>
      <c r="H52" s="5" t="e">
        <f t="shared" ca="1" si="13"/>
        <v>#NAME?</v>
      </c>
      <c r="I52" s="9" t="e">
        <f t="shared" ca="1" si="10"/>
        <v>#NAME?</v>
      </c>
      <c r="J52" s="9" t="e">
        <f t="shared" ca="1" si="14"/>
        <v>#NAME?</v>
      </c>
    </row>
    <row r="53" spans="1:10" ht="15.75" outlineLevel="1" thickBot="1" x14ac:dyDescent="0.3">
      <c r="A53" s="23">
        <v>42.905025909263586</v>
      </c>
      <c r="B53" s="26">
        <v>5.7206701212351448E-2</v>
      </c>
      <c r="C53" s="24">
        <v>50135</v>
      </c>
      <c r="D53" s="15" t="e">
        <f t="shared" ca="1" si="11"/>
        <v>#NAME?</v>
      </c>
      <c r="E53" s="15">
        <f t="shared" si="8"/>
        <v>2.4390000000000001</v>
      </c>
      <c r="F53" s="15">
        <f t="shared" si="9"/>
        <v>1.1000000000000001</v>
      </c>
      <c r="G53" s="15">
        <f t="shared" si="12"/>
        <v>-1.1000000000000001</v>
      </c>
      <c r="H53" s="15" t="e">
        <f t="shared" ca="1" si="13"/>
        <v>#NAME?</v>
      </c>
      <c r="I53" s="16" t="e">
        <f t="shared" ca="1" si="10"/>
        <v>#NAME?</v>
      </c>
      <c r="J53" s="16" t="e">
        <f t="shared" ca="1" si="14"/>
        <v>#NAME?</v>
      </c>
    </row>
    <row r="54" spans="1:10" x14ac:dyDescent="0.25">
      <c r="A54" s="17" t="s">
        <v>6</v>
      </c>
      <c r="B54" s="18"/>
      <c r="C54" s="18"/>
      <c r="D54" s="18"/>
      <c r="E54" s="18"/>
      <c r="F54" s="18"/>
      <c r="G54" s="18"/>
      <c r="H54" s="18"/>
      <c r="I54" s="19"/>
      <c r="J54" s="20" t="e">
        <f ca="1">SUM(J40:J53)</f>
        <v>#NAME?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Model</vt:lpstr>
      <vt:lpstr>Liquidity_Premium</vt:lpstr>
      <vt:lpstr>TWC_Spread_to_Benchmark</vt:lpstr>
      <vt:lpstr>Valuation_Date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2019-08-18T03:59:17Z</dcterms:created>
  <dcterms:modified xsi:type="dcterms:W3CDTF">2019-08-18T03:59:37Z</dcterms:modified>
</cp:coreProperties>
</file>