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1052" windowHeight="9132" tabRatio="808" firstSheet="3" activeTab="5"/>
  </bookViews>
  <sheets>
    <sheet name="raw data" sheetId="1" r:id="rId1"/>
    <sheet name="runtime" sheetId="2" r:id="rId2"/>
    <sheet name="% improvement, &lt;1s removed" sheetId="3" r:id="rId3"/>
    <sheet name="% improvement, &lt;1s kept" sheetId="5" r:id="rId4"/>
    <sheet name="abc, by vertex chosen" sheetId="4" r:id="rId5"/>
    <sheet name="bc anomaly" sheetId="6" r:id="rId6"/>
  </sheets>
  <calcPr calcId="144525"/>
</workbook>
</file>

<file path=xl/calcChain.xml><?xml version="1.0" encoding="utf-8"?>
<calcChain xmlns="http://schemas.openxmlformats.org/spreadsheetml/2006/main">
  <c r="C3" i="6" l="1"/>
  <c r="D3" i="6"/>
  <c r="B3" i="6"/>
  <c r="C2" i="6"/>
  <c r="D2" i="6"/>
  <c r="B2" i="6"/>
  <c r="P93" i="3"/>
  <c r="O93" i="3"/>
  <c r="P91" i="3"/>
  <c r="P89" i="3"/>
  <c r="O91" i="3"/>
  <c r="O89" i="3"/>
  <c r="D88" i="3"/>
  <c r="M89" i="3"/>
  <c r="M88" i="3"/>
  <c r="J89" i="3"/>
  <c r="J88" i="3"/>
  <c r="G89" i="3"/>
  <c r="G88" i="3"/>
  <c r="D89" i="3"/>
  <c r="P44" i="3"/>
  <c r="O44" i="3"/>
  <c r="P77" i="3"/>
  <c r="O77" i="3"/>
  <c r="P72" i="3"/>
  <c r="O72" i="3"/>
  <c r="P67" i="3"/>
  <c r="O67" i="3"/>
  <c r="P52" i="3"/>
  <c r="O52" i="3"/>
  <c r="P34" i="3"/>
  <c r="O34" i="3"/>
  <c r="P24" i="3"/>
  <c r="O24" i="3"/>
  <c r="P6" i="3"/>
  <c r="G71" i="3"/>
  <c r="G70" i="3"/>
  <c r="G69" i="3"/>
  <c r="G68" i="3"/>
  <c r="J71" i="3"/>
  <c r="J70" i="3"/>
  <c r="J69" i="3"/>
  <c r="J68" i="3"/>
  <c r="J76" i="3"/>
  <c r="J75" i="3"/>
  <c r="J74" i="3"/>
  <c r="J73" i="3"/>
  <c r="J81" i="3"/>
  <c r="J80" i="3"/>
  <c r="J79" i="3"/>
  <c r="J78" i="3"/>
  <c r="M81" i="3"/>
  <c r="M80" i="3"/>
  <c r="M79" i="3"/>
  <c r="M78" i="3"/>
  <c r="M76" i="3"/>
  <c r="M75" i="3"/>
  <c r="M74" i="3"/>
  <c r="M73" i="3"/>
  <c r="M77" i="3"/>
  <c r="M71" i="3"/>
  <c r="M70" i="3"/>
  <c r="M69" i="3"/>
  <c r="M68" i="3"/>
  <c r="M56" i="3"/>
  <c r="M55" i="3"/>
  <c r="M54" i="3"/>
  <c r="M53" i="3"/>
  <c r="M49" i="3"/>
  <c r="M50" i="3"/>
  <c r="M51" i="3"/>
  <c r="M48" i="3"/>
  <c r="M47" i="3"/>
  <c r="M46" i="3"/>
  <c r="M45" i="3"/>
  <c r="D38" i="3"/>
  <c r="D37" i="3"/>
  <c r="D36" i="3"/>
  <c r="D35" i="3"/>
  <c r="M28" i="3"/>
  <c r="M27" i="3"/>
  <c r="M26" i="3"/>
  <c r="M25" i="3"/>
  <c r="J28" i="3"/>
  <c r="J27" i="3"/>
  <c r="J26" i="3"/>
  <c r="J25" i="3"/>
  <c r="G28" i="3"/>
  <c r="G27" i="3"/>
  <c r="G26" i="3"/>
  <c r="G25" i="3"/>
  <c r="M15" i="3"/>
  <c r="M16" i="3"/>
  <c r="M17" i="3"/>
  <c r="M18" i="3"/>
  <c r="M19" i="3"/>
  <c r="M20" i="3"/>
  <c r="M21" i="3"/>
  <c r="M22" i="3"/>
  <c r="M23" i="3"/>
  <c r="M14" i="3"/>
  <c r="M13" i="3"/>
  <c r="M12" i="3"/>
  <c r="M11" i="3"/>
  <c r="M10" i="3"/>
  <c r="M9" i="3"/>
  <c r="M8" i="3"/>
  <c r="M7" i="3"/>
  <c r="J14" i="3"/>
  <c r="J13" i="3"/>
  <c r="J12" i="3"/>
  <c r="J11" i="3"/>
  <c r="J10" i="3"/>
  <c r="J9" i="3"/>
  <c r="J8" i="3"/>
  <c r="J7" i="3"/>
  <c r="J77" i="3"/>
  <c r="M72" i="3"/>
  <c r="J72" i="3"/>
  <c r="M67" i="3"/>
  <c r="J67" i="3"/>
  <c r="G67" i="3"/>
  <c r="M52" i="3"/>
  <c r="M44" i="3"/>
  <c r="D34" i="3"/>
  <c r="G34" i="3"/>
  <c r="M24" i="3"/>
  <c r="J24" i="3"/>
  <c r="G24" i="3"/>
  <c r="M6" i="3"/>
  <c r="J6" i="3"/>
  <c r="G6" i="3"/>
  <c r="O6" i="3" s="1"/>
  <c r="G8" i="3"/>
  <c r="G9" i="3"/>
  <c r="G10" i="3"/>
  <c r="G11" i="3"/>
  <c r="G12" i="3"/>
  <c r="G13" i="3"/>
  <c r="G14" i="3"/>
  <c r="G7" i="3"/>
  <c r="J6" i="1"/>
  <c r="K6" i="1"/>
  <c r="M6" i="1"/>
  <c r="L6" i="1"/>
  <c r="I7" i="1"/>
  <c r="J7" i="1"/>
  <c r="K7" i="1"/>
  <c r="L7" i="1"/>
  <c r="M7" i="1"/>
  <c r="H7" i="1"/>
  <c r="I6" i="1"/>
  <c r="H6" i="1"/>
  <c r="T24" i="4"/>
  <c r="T23" i="4"/>
  <c r="T22" i="4"/>
  <c r="T21" i="4"/>
  <c r="T20" i="4"/>
  <c r="T19" i="4"/>
  <c r="R24" i="4"/>
  <c r="R23" i="4"/>
  <c r="R22" i="4"/>
  <c r="R21" i="4"/>
  <c r="R20" i="4"/>
  <c r="R19" i="4"/>
  <c r="S24" i="4"/>
  <c r="S23" i="4"/>
  <c r="S22" i="4"/>
  <c r="S21" i="4"/>
  <c r="S20" i="4"/>
  <c r="S19" i="4"/>
  <c r="Q24" i="4"/>
  <c r="Q23" i="4"/>
  <c r="Q22" i="4"/>
  <c r="Q21" i="4"/>
  <c r="Q20" i="4"/>
  <c r="Q19" i="4"/>
  <c r="T15" i="4"/>
  <c r="T14" i="4"/>
  <c r="T13" i="4"/>
  <c r="T12" i="4"/>
  <c r="T11" i="4"/>
  <c r="R15" i="4"/>
  <c r="R14" i="4"/>
  <c r="R13" i="4"/>
  <c r="R12" i="4"/>
  <c r="R11" i="4"/>
  <c r="T7" i="4"/>
  <c r="T6" i="4"/>
  <c r="T5" i="4"/>
  <c r="T4" i="4"/>
  <c r="T3" i="4"/>
  <c r="R7" i="4"/>
  <c r="R6" i="4"/>
  <c r="R5" i="4"/>
  <c r="R4" i="4"/>
  <c r="R3" i="4"/>
  <c r="S15" i="4"/>
  <c r="Q15" i="4"/>
  <c r="S14" i="4"/>
  <c r="Q14" i="4"/>
  <c r="S13" i="4"/>
  <c r="Q13" i="4"/>
  <c r="S12" i="4"/>
  <c r="Q12" i="4"/>
  <c r="S11" i="4"/>
  <c r="Q11" i="4"/>
  <c r="S7" i="4"/>
  <c r="S6" i="4"/>
  <c r="S5" i="4"/>
  <c r="S4" i="4"/>
  <c r="Q7" i="4"/>
  <c r="Q6" i="4"/>
  <c r="Q5" i="4"/>
  <c r="Q4" i="4"/>
  <c r="S3" i="4"/>
  <c r="Q3" i="4"/>
  <c r="A130" i="2" l="1"/>
  <c r="A129" i="2"/>
  <c r="A128" i="2"/>
  <c r="A127" i="2"/>
  <c r="A126" i="2"/>
  <c r="A125" i="2"/>
  <c r="E124" i="2"/>
  <c r="D124" i="2"/>
  <c r="C124" i="2"/>
  <c r="B124" i="2"/>
  <c r="A119" i="2"/>
  <c r="A118" i="2"/>
  <c r="A117" i="2"/>
  <c r="A116" i="2"/>
  <c r="A115" i="2"/>
  <c r="A114" i="2"/>
  <c r="E113" i="2"/>
  <c r="D113" i="2"/>
  <c r="C113" i="2"/>
  <c r="B113" i="2"/>
  <c r="A109" i="2"/>
  <c r="A108" i="2"/>
  <c r="A107" i="2"/>
  <c r="A106" i="2"/>
  <c r="A105" i="2"/>
  <c r="A104" i="2"/>
  <c r="E103" i="2"/>
  <c r="D103" i="2"/>
  <c r="C103" i="2"/>
  <c r="B103" i="2"/>
  <c r="A99" i="2"/>
  <c r="A98" i="2"/>
  <c r="A97" i="2"/>
  <c r="A96" i="2"/>
  <c r="A95" i="2"/>
  <c r="A94" i="2"/>
  <c r="E93" i="2"/>
  <c r="D93" i="2"/>
  <c r="C93" i="2"/>
  <c r="B93" i="2"/>
  <c r="A89" i="2"/>
  <c r="A88" i="2"/>
  <c r="A87" i="2"/>
  <c r="A86" i="2"/>
  <c r="A85" i="2"/>
  <c r="A84" i="2"/>
  <c r="E83" i="2"/>
  <c r="D83" i="2"/>
  <c r="C83" i="2"/>
  <c r="B83" i="2"/>
  <c r="A79" i="2"/>
  <c r="A78" i="2"/>
  <c r="A77" i="2"/>
  <c r="A76" i="2"/>
  <c r="A75" i="2"/>
  <c r="A74" i="2"/>
  <c r="E73" i="2"/>
  <c r="D73" i="2"/>
  <c r="C73" i="2"/>
  <c r="B73" i="2"/>
  <c r="A70" i="2"/>
  <c r="A69" i="2"/>
  <c r="A68" i="2"/>
  <c r="A67" i="2"/>
  <c r="A66" i="2"/>
  <c r="A65" i="2"/>
  <c r="E64" i="2"/>
  <c r="D64" i="2"/>
  <c r="C64" i="2"/>
  <c r="B64" i="2"/>
  <c r="A57" i="2"/>
  <c r="A56" i="2"/>
  <c r="A55" i="2"/>
  <c r="A54" i="2"/>
  <c r="A53" i="2"/>
  <c r="A52" i="2"/>
  <c r="E51" i="2"/>
  <c r="D51" i="2"/>
  <c r="C51" i="2"/>
  <c r="B51" i="2"/>
  <c r="A47" i="2"/>
  <c r="A46" i="2"/>
  <c r="A45" i="2"/>
  <c r="A44" i="2"/>
  <c r="A43" i="2"/>
  <c r="A42" i="2"/>
  <c r="E41" i="2"/>
  <c r="D41" i="2"/>
  <c r="C41" i="2"/>
  <c r="B41" i="2"/>
  <c r="A35" i="2"/>
  <c r="A34" i="2"/>
  <c r="A33" i="2"/>
  <c r="A32" i="2"/>
  <c r="E31" i="2"/>
  <c r="D31" i="2"/>
  <c r="C31" i="2"/>
  <c r="B31" i="2"/>
  <c r="A27" i="2"/>
  <c r="A26" i="2"/>
  <c r="A25" i="2"/>
  <c r="A24" i="2"/>
  <c r="A23" i="2"/>
  <c r="A22" i="2"/>
  <c r="E21" i="2"/>
  <c r="D21" i="2"/>
  <c r="C21" i="2"/>
  <c r="B21" i="2"/>
  <c r="A17" i="2"/>
  <c r="A16" i="2"/>
  <c r="A15" i="2"/>
  <c r="A14" i="2"/>
  <c r="A13" i="2"/>
  <c r="A12" i="2"/>
  <c r="E11" i="2"/>
  <c r="D11" i="2"/>
  <c r="C11" i="2"/>
  <c r="B11" i="2"/>
  <c r="A7" i="2"/>
  <c r="A6" i="2"/>
  <c r="A5" i="2"/>
  <c r="A4" i="2"/>
  <c r="A3" i="2"/>
  <c r="A2" i="2"/>
  <c r="E1" i="2"/>
  <c r="D1" i="2"/>
  <c r="C1" i="2"/>
  <c r="B1" i="2"/>
  <c r="I52" i="1"/>
  <c r="E35" i="2" s="1"/>
  <c r="H52" i="1"/>
  <c r="C35" i="2" s="1"/>
  <c r="M72" i="1"/>
  <c r="E57" i="2" s="1"/>
  <c r="M71" i="1"/>
  <c r="D57" i="2" s="1"/>
  <c r="L72" i="1"/>
  <c r="C57" i="2" s="1"/>
  <c r="L71" i="1"/>
  <c r="K72" i="1"/>
  <c r="E56" i="2" s="1"/>
  <c r="K71" i="1"/>
  <c r="D56" i="2" s="1"/>
  <c r="J72" i="1"/>
  <c r="C56" i="2" s="1"/>
  <c r="J71" i="1"/>
  <c r="I72" i="1"/>
  <c r="E55" i="2" s="1"/>
  <c r="I71" i="1"/>
  <c r="D55" i="2" s="1"/>
  <c r="H72" i="1"/>
  <c r="C55" i="2" s="1"/>
  <c r="H71" i="1"/>
  <c r="M134" i="1"/>
  <c r="D119" i="2" s="1"/>
  <c r="M135" i="1"/>
  <c r="E119" i="2" s="1"/>
  <c r="B31" i="1"/>
  <c r="C31" i="1"/>
  <c r="D12" i="2" s="1"/>
  <c r="D31" i="1"/>
  <c r="E31" i="1"/>
  <c r="F31" i="1"/>
  <c r="G31" i="1"/>
  <c r="D14" i="2" s="1"/>
  <c r="H31" i="1"/>
  <c r="I31" i="1"/>
  <c r="D15" i="2" s="1"/>
  <c r="J31" i="1"/>
  <c r="K31" i="1"/>
  <c r="D16" i="2" s="1"/>
  <c r="L31" i="1"/>
  <c r="M31" i="1"/>
  <c r="B32" i="1"/>
  <c r="C32" i="1"/>
  <c r="E12" i="2" s="1"/>
  <c r="D32" i="1"/>
  <c r="E32" i="1"/>
  <c r="E13" i="2" s="1"/>
  <c r="F32" i="1"/>
  <c r="G32" i="1"/>
  <c r="E14" i="2" s="1"/>
  <c r="H32" i="1"/>
  <c r="I32" i="1"/>
  <c r="E15" i="2" s="1"/>
  <c r="J32" i="1"/>
  <c r="K32" i="1"/>
  <c r="E16" i="2" s="1"/>
  <c r="L32" i="1"/>
  <c r="M32" i="1"/>
  <c r="E17" i="2" s="1"/>
  <c r="G72" i="1"/>
  <c r="E54" i="2" s="1"/>
  <c r="F72" i="1"/>
  <c r="C54" i="2" s="1"/>
  <c r="E72" i="1"/>
  <c r="E53" i="2" s="1"/>
  <c r="D72" i="1"/>
  <c r="C53" i="2" s="1"/>
  <c r="C72" i="1"/>
  <c r="E52" i="2" s="1"/>
  <c r="B72" i="1"/>
  <c r="C52" i="2" s="1"/>
  <c r="G71" i="1"/>
  <c r="F71" i="1"/>
  <c r="E71" i="1"/>
  <c r="D53" i="2" s="1"/>
  <c r="D71" i="1"/>
  <c r="C71" i="1"/>
  <c r="D52" i="2" s="1"/>
  <c r="B71" i="1"/>
  <c r="M146" i="1"/>
  <c r="E130" i="2" s="1"/>
  <c r="L146" i="1"/>
  <c r="C130" i="2" s="1"/>
  <c r="K146" i="1"/>
  <c r="E129" i="2" s="1"/>
  <c r="J146" i="1"/>
  <c r="C129" i="2" s="1"/>
  <c r="I146" i="1"/>
  <c r="E128" i="2" s="1"/>
  <c r="H146" i="1"/>
  <c r="C128" i="2" s="1"/>
  <c r="G146" i="1"/>
  <c r="E127" i="2" s="1"/>
  <c r="F146" i="1"/>
  <c r="C127" i="2" s="1"/>
  <c r="E146" i="1"/>
  <c r="E126" i="2" s="1"/>
  <c r="D146" i="1"/>
  <c r="C126" i="2" s="1"/>
  <c r="C146" i="1"/>
  <c r="E125" i="2" s="1"/>
  <c r="B146" i="1"/>
  <c r="C125" i="2" s="1"/>
  <c r="M145" i="1"/>
  <c r="D130" i="2" s="1"/>
  <c r="L145" i="1"/>
  <c r="K145" i="1"/>
  <c r="D129" i="2" s="1"/>
  <c r="J145" i="1"/>
  <c r="I145" i="1"/>
  <c r="D128" i="2" s="1"/>
  <c r="H145" i="1"/>
  <c r="G145" i="1"/>
  <c r="D127" i="2" s="1"/>
  <c r="F145" i="1"/>
  <c r="E145" i="1"/>
  <c r="D126" i="2" s="1"/>
  <c r="D145" i="1"/>
  <c r="C145" i="1"/>
  <c r="D125" i="2" s="1"/>
  <c r="B145" i="1"/>
  <c r="L135" i="1"/>
  <c r="C119" i="2" s="1"/>
  <c r="K135" i="1"/>
  <c r="E118" i="2" s="1"/>
  <c r="J135" i="1"/>
  <c r="C118" i="2" s="1"/>
  <c r="I135" i="1"/>
  <c r="E117" i="2" s="1"/>
  <c r="H135" i="1"/>
  <c r="C117" i="2" s="1"/>
  <c r="G135" i="1"/>
  <c r="E116" i="2" s="1"/>
  <c r="F135" i="1"/>
  <c r="C116" i="2" s="1"/>
  <c r="E135" i="1"/>
  <c r="E115" i="2" s="1"/>
  <c r="D135" i="1"/>
  <c r="C115" i="2" s="1"/>
  <c r="C135" i="1"/>
  <c r="E114" i="2" s="1"/>
  <c r="B135" i="1"/>
  <c r="C114" i="2" s="1"/>
  <c r="L134" i="1"/>
  <c r="K134" i="1"/>
  <c r="D118" i="2" s="1"/>
  <c r="J134" i="1"/>
  <c r="I134" i="1"/>
  <c r="H134" i="1"/>
  <c r="G134" i="1"/>
  <c r="D116" i="2" s="1"/>
  <c r="F134" i="1"/>
  <c r="E134" i="1"/>
  <c r="D134" i="1"/>
  <c r="C134" i="1"/>
  <c r="D114" i="2" s="1"/>
  <c r="B134" i="1"/>
  <c r="M125" i="1"/>
  <c r="E109" i="2" s="1"/>
  <c r="L125" i="1"/>
  <c r="C109" i="2" s="1"/>
  <c r="K125" i="1"/>
  <c r="E108" i="2" s="1"/>
  <c r="J125" i="1"/>
  <c r="C108" i="2" s="1"/>
  <c r="I125" i="1"/>
  <c r="E107" i="2" s="1"/>
  <c r="H125" i="1"/>
  <c r="C107" i="2" s="1"/>
  <c r="G125" i="1"/>
  <c r="E106" i="2" s="1"/>
  <c r="F125" i="1"/>
  <c r="C106" i="2" s="1"/>
  <c r="E125" i="1"/>
  <c r="E105" i="2" s="1"/>
  <c r="D125" i="1"/>
  <c r="C105" i="2" s="1"/>
  <c r="C125" i="1"/>
  <c r="E104" i="2" s="1"/>
  <c r="B125" i="1"/>
  <c r="C104" i="2" s="1"/>
  <c r="M124" i="1"/>
  <c r="L124" i="1"/>
  <c r="K124" i="1"/>
  <c r="J124" i="1"/>
  <c r="I124" i="1"/>
  <c r="H124" i="1"/>
  <c r="G124" i="1"/>
  <c r="D106" i="2" s="1"/>
  <c r="F124" i="1"/>
  <c r="E124" i="1"/>
  <c r="D124" i="1"/>
  <c r="C124" i="1"/>
  <c r="B124" i="1"/>
  <c r="M115" i="1"/>
  <c r="E99" i="2" s="1"/>
  <c r="L115" i="1"/>
  <c r="C99" i="2" s="1"/>
  <c r="K115" i="1"/>
  <c r="E98" i="2" s="1"/>
  <c r="J115" i="1"/>
  <c r="C98" i="2" s="1"/>
  <c r="I115" i="1"/>
  <c r="E97" i="2" s="1"/>
  <c r="H115" i="1"/>
  <c r="C97" i="2" s="1"/>
  <c r="G115" i="1"/>
  <c r="E96" i="2" s="1"/>
  <c r="F115" i="1"/>
  <c r="C96" i="2" s="1"/>
  <c r="E115" i="1"/>
  <c r="E95" i="2" s="1"/>
  <c r="D115" i="1"/>
  <c r="C95" i="2" s="1"/>
  <c r="C115" i="1"/>
  <c r="E94" i="2" s="1"/>
  <c r="B115" i="1"/>
  <c r="C94" i="2" s="1"/>
  <c r="M114" i="1"/>
  <c r="L114" i="1"/>
  <c r="K114" i="1"/>
  <c r="D98" i="2" s="1"/>
  <c r="J114" i="1"/>
  <c r="I114" i="1"/>
  <c r="H114" i="1"/>
  <c r="G114" i="1"/>
  <c r="F114" i="1"/>
  <c r="E114" i="1"/>
  <c r="D114" i="1"/>
  <c r="C114" i="1"/>
  <c r="D94" i="2" s="1"/>
  <c r="B114" i="1"/>
  <c r="M105" i="1"/>
  <c r="E89" i="2" s="1"/>
  <c r="L105" i="1"/>
  <c r="C89" i="2" s="1"/>
  <c r="K105" i="1"/>
  <c r="E88" i="2" s="1"/>
  <c r="J105" i="1"/>
  <c r="C88" i="2" s="1"/>
  <c r="I105" i="1"/>
  <c r="E87" i="2" s="1"/>
  <c r="H105" i="1"/>
  <c r="C87" i="2" s="1"/>
  <c r="G105" i="1"/>
  <c r="E86" i="2" s="1"/>
  <c r="F105" i="1"/>
  <c r="C86" i="2" s="1"/>
  <c r="E105" i="1"/>
  <c r="E85" i="2" s="1"/>
  <c r="D105" i="1"/>
  <c r="C85" i="2" s="1"/>
  <c r="C105" i="1"/>
  <c r="E84" i="2" s="1"/>
  <c r="B105" i="1"/>
  <c r="C84" i="2" s="1"/>
  <c r="M104" i="1"/>
  <c r="L104" i="1"/>
  <c r="K104" i="1"/>
  <c r="J104" i="1"/>
  <c r="I104" i="1"/>
  <c r="H104" i="1"/>
  <c r="G104" i="1"/>
  <c r="D86" i="2" s="1"/>
  <c r="F104" i="1"/>
  <c r="E104" i="1"/>
  <c r="D104" i="1"/>
  <c r="C104" i="1"/>
  <c r="B104" i="1"/>
  <c r="M42" i="1"/>
  <c r="E27" i="2" s="1"/>
  <c r="L42" i="1"/>
  <c r="C27" i="2" s="1"/>
  <c r="K42" i="1"/>
  <c r="E26" i="2" s="1"/>
  <c r="J42" i="1"/>
  <c r="C26" i="2" s="1"/>
  <c r="I42" i="1"/>
  <c r="E25" i="2" s="1"/>
  <c r="H42" i="1"/>
  <c r="C25" i="2" s="1"/>
  <c r="G42" i="1"/>
  <c r="E24" i="2" s="1"/>
  <c r="F42" i="1"/>
  <c r="C24" i="2" s="1"/>
  <c r="E42" i="1"/>
  <c r="E23" i="2" s="1"/>
  <c r="D42" i="1"/>
  <c r="C23" i="2" s="1"/>
  <c r="C42" i="1"/>
  <c r="E22" i="2" s="1"/>
  <c r="B42" i="1"/>
  <c r="C22" i="2" s="1"/>
  <c r="M41" i="1"/>
  <c r="L41" i="1"/>
  <c r="K41" i="1"/>
  <c r="D26" i="2" s="1"/>
  <c r="J41" i="1"/>
  <c r="I41" i="1"/>
  <c r="H41" i="1"/>
  <c r="G41" i="1"/>
  <c r="F41" i="1"/>
  <c r="E41" i="1"/>
  <c r="D41" i="1"/>
  <c r="C41" i="1"/>
  <c r="D22" i="2" s="1"/>
  <c r="B41" i="1"/>
  <c r="M95" i="1"/>
  <c r="E79" i="2" s="1"/>
  <c r="L95" i="1"/>
  <c r="C79" i="2" s="1"/>
  <c r="K95" i="1"/>
  <c r="E78" i="2" s="1"/>
  <c r="J95" i="1"/>
  <c r="C78" i="2" s="1"/>
  <c r="I95" i="1"/>
  <c r="E77" i="2" s="1"/>
  <c r="H95" i="1"/>
  <c r="C77" i="2" s="1"/>
  <c r="G95" i="1"/>
  <c r="E76" i="2" s="1"/>
  <c r="F95" i="1"/>
  <c r="C76" i="2" s="1"/>
  <c r="E95" i="1"/>
  <c r="E75" i="2" s="1"/>
  <c r="D95" i="1"/>
  <c r="C75" i="2" s="1"/>
  <c r="C95" i="1"/>
  <c r="E74" i="2" s="1"/>
  <c r="B95" i="1"/>
  <c r="C74" i="2" s="1"/>
  <c r="M94" i="1"/>
  <c r="L94" i="1"/>
  <c r="K94" i="1"/>
  <c r="D78" i="2" s="1"/>
  <c r="J94" i="1"/>
  <c r="I94" i="1"/>
  <c r="H94" i="1"/>
  <c r="G94" i="1"/>
  <c r="F94" i="1"/>
  <c r="E94" i="1"/>
  <c r="D94" i="1"/>
  <c r="C94" i="1"/>
  <c r="D74" i="2" s="1"/>
  <c r="B94" i="1"/>
  <c r="M85" i="1"/>
  <c r="E70" i="2" s="1"/>
  <c r="L85" i="1"/>
  <c r="C70" i="2" s="1"/>
  <c r="K85" i="1"/>
  <c r="E69" i="2" s="1"/>
  <c r="J85" i="1"/>
  <c r="C69" i="2" s="1"/>
  <c r="I85" i="1"/>
  <c r="E68" i="2" s="1"/>
  <c r="H85" i="1"/>
  <c r="C68" i="2" s="1"/>
  <c r="G85" i="1"/>
  <c r="E67" i="2" s="1"/>
  <c r="F85" i="1"/>
  <c r="C67" i="2" s="1"/>
  <c r="E85" i="1"/>
  <c r="E66" i="2" s="1"/>
  <c r="D85" i="1"/>
  <c r="C66" i="2" s="1"/>
  <c r="C85" i="1"/>
  <c r="E65" i="2" s="1"/>
  <c r="B85" i="1"/>
  <c r="C65" i="2" s="1"/>
  <c r="M84" i="1"/>
  <c r="L84" i="1"/>
  <c r="K84" i="1"/>
  <c r="J84" i="1"/>
  <c r="I84" i="1"/>
  <c r="H84" i="1"/>
  <c r="G84" i="1"/>
  <c r="D67" i="2" s="1"/>
  <c r="F84" i="1"/>
  <c r="E84" i="1"/>
  <c r="D84" i="1"/>
  <c r="C84" i="1"/>
  <c r="B84" i="1"/>
  <c r="M62" i="1"/>
  <c r="E47" i="2" s="1"/>
  <c r="L62" i="1"/>
  <c r="C47" i="2" s="1"/>
  <c r="K62" i="1"/>
  <c r="E46" i="2" s="1"/>
  <c r="J62" i="1"/>
  <c r="C46" i="2" s="1"/>
  <c r="I62" i="1"/>
  <c r="E45" i="2" s="1"/>
  <c r="H62" i="1"/>
  <c r="C45" i="2" s="1"/>
  <c r="G62" i="1"/>
  <c r="E44" i="2" s="1"/>
  <c r="F62" i="1"/>
  <c r="C44" i="2" s="1"/>
  <c r="E62" i="1"/>
  <c r="E43" i="2" s="1"/>
  <c r="D62" i="1"/>
  <c r="C43" i="2" s="1"/>
  <c r="C62" i="1"/>
  <c r="E42" i="2" s="1"/>
  <c r="B62" i="1"/>
  <c r="C42" i="2" s="1"/>
  <c r="M61" i="1"/>
  <c r="L61" i="1"/>
  <c r="K61" i="1"/>
  <c r="J61" i="1"/>
  <c r="I61" i="1"/>
  <c r="H61" i="1"/>
  <c r="G61" i="1"/>
  <c r="D44" i="2" s="1"/>
  <c r="F61" i="1"/>
  <c r="E61" i="1"/>
  <c r="D61" i="1"/>
  <c r="C61" i="1"/>
  <c r="B61" i="1"/>
  <c r="E7" i="2"/>
  <c r="C7" i="2"/>
  <c r="E6" i="2"/>
  <c r="C6" i="2"/>
  <c r="E5" i="2"/>
  <c r="C5" i="2"/>
  <c r="G7" i="1"/>
  <c r="E4" i="2" s="1"/>
  <c r="F7" i="1"/>
  <c r="C4" i="2" s="1"/>
  <c r="E7" i="1"/>
  <c r="E3" i="2" s="1"/>
  <c r="D7" i="1"/>
  <c r="C3" i="2" s="1"/>
  <c r="C7" i="1"/>
  <c r="E2" i="2" s="1"/>
  <c r="B7" i="1"/>
  <c r="C2" i="2" s="1"/>
  <c r="D7" i="2"/>
  <c r="D6" i="2"/>
  <c r="G6" i="1"/>
  <c r="D4" i="2" s="1"/>
  <c r="F6" i="1"/>
  <c r="E6" i="1"/>
  <c r="D6" i="1"/>
  <c r="C6" i="1"/>
  <c r="B6" i="1"/>
  <c r="G52" i="1"/>
  <c r="E34" i="2" s="1"/>
  <c r="F52" i="1"/>
  <c r="C34" i="2" s="1"/>
  <c r="E52" i="1"/>
  <c r="E33" i="2" s="1"/>
  <c r="D52" i="1"/>
  <c r="C33" i="2" s="1"/>
  <c r="C52" i="1"/>
  <c r="E32" i="2" s="1"/>
  <c r="B52" i="1"/>
  <c r="C32" i="2" s="1"/>
  <c r="I51" i="1"/>
  <c r="H51" i="1"/>
  <c r="G51" i="1"/>
  <c r="F51" i="1"/>
  <c r="E51" i="1"/>
  <c r="D51" i="1"/>
  <c r="C51" i="1"/>
  <c r="B51" i="1"/>
  <c r="B85" i="2" l="1"/>
  <c r="B87" i="2"/>
  <c r="B89" i="2"/>
  <c r="B95" i="2"/>
  <c r="B97" i="2"/>
  <c r="B99" i="2"/>
  <c r="B105" i="2"/>
  <c r="B107" i="2"/>
  <c r="B109" i="2"/>
  <c r="B115" i="2"/>
  <c r="B117" i="2"/>
  <c r="B119" i="2"/>
  <c r="B125" i="2"/>
  <c r="B127" i="2"/>
  <c r="B129" i="2"/>
  <c r="B84" i="2"/>
  <c r="B86" i="2"/>
  <c r="B88" i="2"/>
  <c r="B94" i="2"/>
  <c r="B96" i="2"/>
  <c r="B98" i="2"/>
  <c r="B104" i="2"/>
  <c r="B106" i="2"/>
  <c r="B108" i="2"/>
  <c r="B114" i="2"/>
  <c r="B116" i="2"/>
  <c r="B118" i="2"/>
  <c r="B126" i="2"/>
  <c r="B128" i="2"/>
  <c r="B130" i="2"/>
  <c r="B34" i="2"/>
  <c r="B33" i="2"/>
  <c r="B35" i="2"/>
  <c r="B14" i="2"/>
  <c r="B43" i="2"/>
  <c r="B45" i="2"/>
  <c r="B47" i="2"/>
  <c r="B66" i="2"/>
  <c r="B68" i="2"/>
  <c r="B70" i="2"/>
  <c r="B75" i="2"/>
  <c r="B77" i="2"/>
  <c r="B79" i="2"/>
  <c r="B23" i="2"/>
  <c r="B25" i="2"/>
  <c r="B27" i="2"/>
  <c r="B52" i="2"/>
  <c r="B54" i="2"/>
  <c r="B17" i="2"/>
  <c r="B15" i="2"/>
  <c r="B13" i="2"/>
  <c r="B32" i="2"/>
  <c r="B42" i="2"/>
  <c r="B44" i="2"/>
  <c r="B46" i="2"/>
  <c r="B65" i="2"/>
  <c r="B67" i="2"/>
  <c r="B69" i="2"/>
  <c r="B74" i="2"/>
  <c r="B76" i="2"/>
  <c r="B78" i="2"/>
  <c r="B22" i="2"/>
  <c r="B24" i="2"/>
  <c r="B26" i="2"/>
  <c r="B53" i="2"/>
  <c r="B55" i="2"/>
  <c r="B56" i="2"/>
  <c r="B57" i="2"/>
  <c r="C16" i="2"/>
  <c r="C14" i="2"/>
  <c r="C12" i="2"/>
  <c r="B3" i="2"/>
  <c r="B7" i="2"/>
  <c r="C17" i="2"/>
  <c r="C15" i="2"/>
  <c r="C13" i="2"/>
  <c r="B5" i="2"/>
  <c r="B2" i="2"/>
  <c r="B4" i="2"/>
  <c r="B6" i="2"/>
  <c r="D33" i="2"/>
  <c r="D35" i="2"/>
  <c r="D2" i="2"/>
  <c r="D42" i="2"/>
  <c r="D46" i="2"/>
  <c r="D65" i="2"/>
  <c r="D69" i="2"/>
  <c r="D76" i="2"/>
  <c r="D24" i="2"/>
  <c r="D84" i="2"/>
  <c r="D88" i="2"/>
  <c r="D96" i="2"/>
  <c r="D104" i="2"/>
  <c r="D108" i="2"/>
  <c r="D32" i="2"/>
  <c r="D34" i="2"/>
  <c r="D3" i="2"/>
  <c r="D5" i="2"/>
  <c r="D43" i="2"/>
  <c r="D45" i="2"/>
  <c r="D47" i="2"/>
  <c r="D66" i="2"/>
  <c r="D68" i="2"/>
  <c r="D70" i="2"/>
  <c r="D75" i="2"/>
  <c r="D77" i="2"/>
  <c r="D79" i="2"/>
  <c r="D23" i="2"/>
  <c r="D25" i="2"/>
  <c r="D27" i="2"/>
  <c r="D85" i="2"/>
  <c r="D87" i="2"/>
  <c r="D89" i="2"/>
  <c r="D95" i="2"/>
  <c r="D97" i="2"/>
  <c r="D99" i="2"/>
  <c r="D105" i="2"/>
  <c r="D107" i="2"/>
  <c r="D109" i="2"/>
  <c r="D115" i="2"/>
  <c r="D54" i="2"/>
  <c r="D13" i="2"/>
  <c r="D17" i="2"/>
  <c r="D117" i="2"/>
  <c r="B12" i="2"/>
  <c r="B16" i="2"/>
</calcChain>
</file>

<file path=xl/sharedStrings.xml><?xml version="1.0" encoding="utf-8"?>
<sst xmlns="http://schemas.openxmlformats.org/spreadsheetml/2006/main" count="217" uniqueCount="45">
  <si>
    <t>On linux.student.cs.uwaterloo.ca machines</t>
  </si>
  <si>
    <t>number of threads available: 56 - 64</t>
  </si>
  <si>
    <t>adiam</t>
  </si>
  <si>
    <t># edges</t>
  </si>
  <si>
    <t>average</t>
  </si>
  <si>
    <t>stdev</t>
  </si>
  <si>
    <t>raw data</t>
  </si>
  <si>
    <t>bc</t>
  </si>
  <si>
    <t>abc</t>
  </si>
  <si>
    <t>cc</t>
  </si>
  <si>
    <t>etri</t>
  </si>
  <si>
    <t>reducepercent</t>
  </si>
  <si>
    <t>reducehighdegreetop</t>
  </si>
  <si>
    <t>reducetreetop</t>
  </si>
  <si>
    <t>reducetri</t>
  </si>
  <si>
    <t>reduce</t>
  </si>
  <si>
    <t>aprank</t>
  </si>
  <si>
    <t>prank</t>
  </si>
  <si>
    <t>parallelized</t>
  </si>
  <si>
    <t>unparallelized</t>
  </si>
  <si>
    <t>edges</t>
  </si>
  <si>
    <t>lcc</t>
  </si>
  <si>
    <t>(average)</t>
  </si>
  <si>
    <t>(keep edges to top 3 neighbors of each vertex)</t>
  </si>
  <si>
    <t>(keep edges top 3 neighbors of each vertex)</t>
  </si>
  <si>
    <t>(keep spanning trees of 1% of all vertices)</t>
  </si>
  <si>
    <t>(keep 50% of vertices past median)</t>
  </si>
  <si>
    <t>command</t>
  </si>
  <si>
    <t>raw</t>
  </si>
  <si>
    <t>graph:</t>
  </si>
  <si>
    <t>facebook_combined</t>
  </si>
  <si>
    <t>degree</t>
  </si>
  <si>
    <t>vertex</t>
  </si>
  <si>
    <t>runtime (seq)</t>
  </si>
  <si>
    <t>runtime (tbb)</t>
  </si>
  <si>
    <t>enron</t>
  </si>
  <si>
    <t>epinions</t>
  </si>
  <si>
    <t>stdev (seq)</t>
  </si>
  <si>
    <t>stdev (tbb)</t>
  </si>
  <si>
    <t>% improvement</t>
  </si>
  <si>
    <t>average of averages(by graph)</t>
  </si>
  <si>
    <t>average of averages(by command0</t>
  </si>
  <si>
    <t>average of all datapoints</t>
  </si>
  <si>
    <t>vertices</t>
  </si>
  <si>
    <t>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</si>
</sst>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topLeftCell="A144" zoomScaleNormal="100" workbookViewId="0">
      <selection activeCell="B153" sqref="A1:XFD1048576"/>
    </sheetView>
  </sheetViews>
  <sheetFormatPr defaultRowHeight="14.4" x14ac:dyDescent="0.3"/>
  <cols>
    <col min="1" max="1" width="18.109375" customWidth="1"/>
    <col min="2" max="2" width="10" customWidth="1"/>
    <col min="3" max="3" width="10.5546875" customWidth="1"/>
    <col min="4" max="4" width="6.44140625" customWidth="1"/>
    <col min="5" max="6" width="7" customWidth="1"/>
    <col min="7" max="7" width="6.44140625" customWidth="1"/>
    <col min="8" max="8" width="6.88671875" customWidth="1"/>
    <col min="9" max="9" width="6.44140625" customWidth="1"/>
    <col min="10" max="10" width="7.6640625" customWidth="1"/>
    <col min="11" max="11" width="6.6640625" customWidth="1"/>
    <col min="12" max="12" width="7.33203125" customWidth="1"/>
    <col min="13" max="13" width="4.6640625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4" spans="1:13" x14ac:dyDescent="0.3">
      <c r="A4" t="s">
        <v>8</v>
      </c>
      <c r="B4" t="s">
        <v>19</v>
      </c>
      <c r="C4" t="s">
        <v>18</v>
      </c>
    </row>
    <row r="5" spans="1:13" x14ac:dyDescent="0.3">
      <c r="A5" t="s">
        <v>3</v>
      </c>
      <c r="B5">
        <v>5</v>
      </c>
      <c r="D5">
        <v>50</v>
      </c>
      <c r="F5">
        <v>55</v>
      </c>
      <c r="H5">
        <v>88234</v>
      </c>
      <c r="J5">
        <v>367662</v>
      </c>
      <c r="L5">
        <v>508837</v>
      </c>
    </row>
    <row r="6" spans="1:13" x14ac:dyDescent="0.3">
      <c r="A6" t="s">
        <v>4</v>
      </c>
      <c r="B6">
        <f t="shared" ref="B6:G6" si="0">AVERAGE(B8:B12)</f>
        <v>0</v>
      </c>
      <c r="C6">
        <f t="shared" si="0"/>
        <v>0</v>
      </c>
      <c r="D6">
        <f t="shared" si="0"/>
        <v>0.4</v>
      </c>
      <c r="E6">
        <f t="shared" si="0"/>
        <v>0.2</v>
      </c>
      <c r="F6">
        <f t="shared" si="0"/>
        <v>0.2</v>
      </c>
      <c r="G6">
        <f t="shared" si="0"/>
        <v>0.2</v>
      </c>
      <c r="H6">
        <f>AVERAGE(H8:H22)</f>
        <v>46.866666666666667</v>
      </c>
      <c r="I6">
        <f>AVERAGE(I8:I19)</f>
        <v>2.8333333333333335</v>
      </c>
      <c r="J6">
        <f t="shared" ref="J6:K6" si="1">AVERAGE(J8:J19)</f>
        <v>215.58333333333334</v>
      </c>
      <c r="K6">
        <f t="shared" si="1"/>
        <v>12.666666666666666</v>
      </c>
      <c r="L6">
        <f>AVERAGE(L8:L28)</f>
        <v>369.88888888888891</v>
      </c>
      <c r="M6">
        <f>AVERAGE(M8:M22)</f>
        <v>28.333333333333332</v>
      </c>
    </row>
    <row r="7" spans="1:13" x14ac:dyDescent="0.3">
      <c r="A7" t="s">
        <v>5</v>
      </c>
      <c r="B7">
        <f t="shared" ref="B7:G7" si="2">_xlfn.STDEV.S(B8:B12)</f>
        <v>0</v>
      </c>
      <c r="C7">
        <f t="shared" si="2"/>
        <v>0</v>
      </c>
      <c r="D7">
        <f t="shared" si="2"/>
        <v>0.54772255750516607</v>
      </c>
      <c r="E7">
        <f t="shared" si="2"/>
        <v>0.44721359549995793</v>
      </c>
      <c r="F7">
        <f t="shared" si="2"/>
        <v>0.44721359549995793</v>
      </c>
      <c r="G7">
        <f t="shared" si="2"/>
        <v>0.44721359549995793</v>
      </c>
      <c r="H7">
        <f>_xlfn.STDEV.S(H8:H28)</f>
        <v>39.547199045962181</v>
      </c>
      <c r="I7">
        <f>_xlfn.STDEV.S(I8:I28)</f>
        <v>1.8387366263150307</v>
      </c>
      <c r="J7">
        <f>_xlfn.STDEV.S(J8:J28)</f>
        <v>138.8638593319782</v>
      </c>
      <c r="K7">
        <f>_xlfn.STDEV.S(K8:K28)</f>
        <v>9.3248260548055768</v>
      </c>
      <c r="L7">
        <f>_xlfn.STDEV.S(L8:L28)</f>
        <v>356.06871261678577</v>
      </c>
      <c r="M7">
        <f>_xlfn.STDEV.S(M8:M22)</f>
        <v>19.988091692900792</v>
      </c>
    </row>
    <row r="8" spans="1:13" x14ac:dyDescent="0.3">
      <c r="A8" t="s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 s="6">
        <v>77</v>
      </c>
      <c r="I8" s="6">
        <v>4</v>
      </c>
      <c r="J8" s="6">
        <v>280</v>
      </c>
      <c r="K8" s="6">
        <v>16</v>
      </c>
      <c r="L8" s="6">
        <v>725</v>
      </c>
      <c r="M8" s="6">
        <v>61</v>
      </c>
    </row>
    <row r="9" spans="1:13" x14ac:dyDescent="0.3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 s="11">
        <v>79</v>
      </c>
      <c r="I9" s="6">
        <v>5</v>
      </c>
      <c r="J9" s="11">
        <v>273</v>
      </c>
      <c r="K9" s="6">
        <v>27</v>
      </c>
      <c r="L9" s="11">
        <v>735</v>
      </c>
      <c r="M9" s="6">
        <v>55</v>
      </c>
    </row>
    <row r="10" spans="1:13" x14ac:dyDescent="0.3"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 s="12">
        <v>74</v>
      </c>
      <c r="I10" s="9">
        <v>5</v>
      </c>
      <c r="J10" s="12">
        <v>301</v>
      </c>
      <c r="K10" s="9">
        <v>22</v>
      </c>
      <c r="L10" s="9">
        <v>701</v>
      </c>
      <c r="M10" s="9">
        <v>49</v>
      </c>
    </row>
    <row r="11" spans="1:13" x14ac:dyDescent="0.3"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 s="6">
        <v>81</v>
      </c>
      <c r="I11" s="6">
        <v>3</v>
      </c>
      <c r="J11" s="6">
        <v>267</v>
      </c>
      <c r="K11" s="6">
        <v>13</v>
      </c>
      <c r="L11" s="6">
        <v>696</v>
      </c>
      <c r="M11" s="6">
        <v>35</v>
      </c>
    </row>
    <row r="12" spans="1:13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1">
        <v>83</v>
      </c>
      <c r="I12" s="11">
        <v>3</v>
      </c>
      <c r="J12" s="11">
        <v>271</v>
      </c>
      <c r="K12" s="6">
        <v>14</v>
      </c>
      <c r="L12" s="11">
        <v>717</v>
      </c>
      <c r="M12" s="6">
        <v>47</v>
      </c>
    </row>
    <row r="13" spans="1:13" x14ac:dyDescent="0.3">
      <c r="H13" s="12">
        <v>74</v>
      </c>
      <c r="I13" s="9">
        <v>3</v>
      </c>
      <c r="J13" s="12">
        <v>309</v>
      </c>
      <c r="K13" s="9">
        <v>16</v>
      </c>
      <c r="L13" s="9">
        <v>708</v>
      </c>
      <c r="M13" s="9">
        <v>33</v>
      </c>
    </row>
    <row r="14" spans="1:13" x14ac:dyDescent="0.3">
      <c r="H14" s="6">
        <v>78</v>
      </c>
      <c r="I14" s="6">
        <v>3</v>
      </c>
      <c r="J14" s="6">
        <v>285</v>
      </c>
      <c r="K14" s="6">
        <v>23</v>
      </c>
      <c r="L14" s="6">
        <v>706</v>
      </c>
      <c r="M14" s="6">
        <v>32</v>
      </c>
    </row>
    <row r="15" spans="1:13" x14ac:dyDescent="0.3">
      <c r="H15" s="11">
        <v>81</v>
      </c>
      <c r="I15" s="11">
        <v>3</v>
      </c>
      <c r="J15" s="11">
        <v>268</v>
      </c>
      <c r="K15" s="11">
        <v>13</v>
      </c>
      <c r="L15" s="11">
        <v>759</v>
      </c>
      <c r="M15" s="11">
        <v>33</v>
      </c>
    </row>
    <row r="16" spans="1:13" x14ac:dyDescent="0.3">
      <c r="H16" s="12">
        <v>75</v>
      </c>
      <c r="I16" s="9">
        <v>4</v>
      </c>
      <c r="J16" s="12">
        <v>287</v>
      </c>
      <c r="K16" s="12">
        <v>5</v>
      </c>
      <c r="L16" s="9">
        <v>690</v>
      </c>
      <c r="M16" s="9">
        <v>39</v>
      </c>
    </row>
    <row r="17" spans="1:13" x14ac:dyDescent="0.3">
      <c r="H17" s="6">
        <v>1</v>
      </c>
      <c r="I17" s="6">
        <v>0</v>
      </c>
      <c r="J17" s="6">
        <v>16</v>
      </c>
      <c r="K17" s="6">
        <v>1</v>
      </c>
      <c r="L17" s="6">
        <v>65</v>
      </c>
      <c r="M17" s="6">
        <v>7</v>
      </c>
    </row>
    <row r="18" spans="1:13" x14ac:dyDescent="0.3">
      <c r="H18" s="11">
        <v>0</v>
      </c>
      <c r="I18" s="11">
        <v>0</v>
      </c>
      <c r="J18" s="11">
        <v>19</v>
      </c>
      <c r="K18" s="11">
        <v>1</v>
      </c>
      <c r="L18" s="11">
        <v>47</v>
      </c>
      <c r="M18" s="11">
        <v>10</v>
      </c>
    </row>
    <row r="19" spans="1:13" x14ac:dyDescent="0.3">
      <c r="H19" s="12">
        <v>0</v>
      </c>
      <c r="I19" s="9">
        <v>1</v>
      </c>
      <c r="J19" s="12">
        <v>11</v>
      </c>
      <c r="K19" s="12">
        <v>1</v>
      </c>
      <c r="L19" s="9">
        <v>54</v>
      </c>
      <c r="M19" s="9">
        <v>11</v>
      </c>
    </row>
    <row r="20" spans="1:13" x14ac:dyDescent="0.3">
      <c r="H20" s="6">
        <v>0</v>
      </c>
      <c r="I20" s="7">
        <v>0</v>
      </c>
      <c r="J20" s="6">
        <v>4</v>
      </c>
      <c r="K20" s="7">
        <v>1</v>
      </c>
      <c r="L20" s="6">
        <v>2</v>
      </c>
      <c r="M20" s="6">
        <v>3</v>
      </c>
    </row>
    <row r="21" spans="1:13" x14ac:dyDescent="0.3">
      <c r="H21" s="11">
        <v>0</v>
      </c>
      <c r="I21" s="7">
        <v>1</v>
      </c>
      <c r="J21" s="11">
        <v>4</v>
      </c>
      <c r="K21" s="7">
        <v>1</v>
      </c>
      <c r="L21" s="11">
        <v>16</v>
      </c>
      <c r="M21" s="11">
        <v>6</v>
      </c>
    </row>
    <row r="22" spans="1:13" x14ac:dyDescent="0.3">
      <c r="H22" s="12">
        <v>0</v>
      </c>
      <c r="I22" s="10">
        <v>0</v>
      </c>
      <c r="J22" s="12">
        <v>3</v>
      </c>
      <c r="K22" s="10">
        <v>1</v>
      </c>
      <c r="L22" s="9">
        <v>28</v>
      </c>
      <c r="M22" s="9">
        <v>4</v>
      </c>
    </row>
    <row r="23" spans="1:13" x14ac:dyDescent="0.3">
      <c r="H23" s="11"/>
      <c r="I23" s="6"/>
      <c r="L23" s="6">
        <v>4</v>
      </c>
      <c r="M23" s="7">
        <v>20</v>
      </c>
    </row>
    <row r="24" spans="1:13" x14ac:dyDescent="0.3">
      <c r="H24" s="11"/>
      <c r="I24" s="6"/>
      <c r="L24" s="11">
        <v>1</v>
      </c>
      <c r="M24" s="7">
        <v>2</v>
      </c>
    </row>
    <row r="25" spans="1:13" x14ac:dyDescent="0.3">
      <c r="L25" s="9">
        <v>4</v>
      </c>
      <c r="M25" s="10">
        <v>2</v>
      </c>
    </row>
    <row r="29" spans="1:13" x14ac:dyDescent="0.3">
      <c r="A29" t="s">
        <v>2</v>
      </c>
    </row>
    <row r="30" spans="1:13" x14ac:dyDescent="0.3">
      <c r="A30" t="s">
        <v>3</v>
      </c>
      <c r="B30">
        <v>5</v>
      </c>
      <c r="D30">
        <v>50</v>
      </c>
      <c r="F30">
        <v>55</v>
      </c>
      <c r="H30">
        <v>88234</v>
      </c>
      <c r="J30">
        <v>367662</v>
      </c>
      <c r="L30">
        <v>508837</v>
      </c>
    </row>
    <row r="31" spans="1:13" x14ac:dyDescent="0.3">
      <c r="A31" t="s">
        <v>4</v>
      </c>
      <c r="B31">
        <f t="shared" ref="B31:M31" si="3">AVERAGE(B33:B37)</f>
        <v>0</v>
      </c>
      <c r="C31">
        <f t="shared" si="3"/>
        <v>0.2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0.2</v>
      </c>
      <c r="H31">
        <f t="shared" si="3"/>
        <v>128.19999999999999</v>
      </c>
      <c r="I31">
        <f t="shared" si="3"/>
        <v>4</v>
      </c>
      <c r="J31">
        <f t="shared" si="3"/>
        <v>306.39999999999998</v>
      </c>
      <c r="K31">
        <f t="shared" si="3"/>
        <v>8.1999999999999993</v>
      </c>
      <c r="L31">
        <f t="shared" si="3"/>
        <v>797.8</v>
      </c>
      <c r="M31">
        <f t="shared" si="3"/>
        <v>22</v>
      </c>
    </row>
    <row r="32" spans="1:13" x14ac:dyDescent="0.3">
      <c r="A32" t="s">
        <v>5</v>
      </c>
      <c r="B32">
        <f t="shared" ref="B32:M32" si="4">_xlfn.STDEV.S(B33:B37)</f>
        <v>0</v>
      </c>
      <c r="C32">
        <f t="shared" si="4"/>
        <v>0.44721359549995793</v>
      </c>
      <c r="D32">
        <f t="shared" si="4"/>
        <v>0</v>
      </c>
      <c r="E32">
        <f t="shared" si="4"/>
        <v>0</v>
      </c>
      <c r="F32">
        <f t="shared" si="4"/>
        <v>0</v>
      </c>
      <c r="G32">
        <f t="shared" si="4"/>
        <v>0.44721359549995793</v>
      </c>
      <c r="H32">
        <f t="shared" si="4"/>
        <v>29.20102737918652</v>
      </c>
      <c r="I32">
        <f t="shared" si="4"/>
        <v>0</v>
      </c>
      <c r="J32">
        <f t="shared" si="4"/>
        <v>5.5497747702046434</v>
      </c>
      <c r="K32">
        <f t="shared" si="4"/>
        <v>0.44721359549995793</v>
      </c>
      <c r="L32">
        <f t="shared" si="4"/>
        <v>22.353970564532823</v>
      </c>
      <c r="M32">
        <f t="shared" si="4"/>
        <v>1.4142135623730951</v>
      </c>
    </row>
    <row r="33" spans="1:13" x14ac:dyDescent="0.3">
      <c r="A33" t="s">
        <v>6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143</v>
      </c>
      <c r="I33">
        <v>4</v>
      </c>
      <c r="J33">
        <v>311</v>
      </c>
      <c r="K33">
        <v>8</v>
      </c>
      <c r="L33">
        <v>778</v>
      </c>
      <c r="M33">
        <v>21</v>
      </c>
    </row>
    <row r="34" spans="1:13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76</v>
      </c>
      <c r="I34">
        <v>4</v>
      </c>
      <c r="J34">
        <v>297</v>
      </c>
      <c r="K34">
        <v>9</v>
      </c>
      <c r="L34">
        <v>771</v>
      </c>
      <c r="M34">
        <v>24</v>
      </c>
    </row>
    <row r="35" spans="1:13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141</v>
      </c>
      <c r="I35">
        <v>4</v>
      </c>
      <c r="J35">
        <v>306</v>
      </c>
      <c r="K35">
        <v>8</v>
      </c>
      <c r="L35">
        <v>805</v>
      </c>
      <c r="M35">
        <v>23</v>
      </c>
    </row>
    <row r="36" spans="1:13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141</v>
      </c>
      <c r="I36">
        <v>4</v>
      </c>
      <c r="J36">
        <v>309</v>
      </c>
      <c r="K36">
        <v>8</v>
      </c>
      <c r="L36">
        <v>812</v>
      </c>
      <c r="M36">
        <v>21</v>
      </c>
    </row>
    <row r="37" spans="1:13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140</v>
      </c>
      <c r="I37">
        <v>4</v>
      </c>
      <c r="J37">
        <v>309</v>
      </c>
      <c r="K37">
        <v>8</v>
      </c>
      <c r="L37">
        <v>823</v>
      </c>
      <c r="M37">
        <v>21</v>
      </c>
    </row>
    <row r="39" spans="1:13" x14ac:dyDescent="0.3">
      <c r="A39" t="s">
        <v>16</v>
      </c>
    </row>
    <row r="40" spans="1:13" x14ac:dyDescent="0.3">
      <c r="A40" t="s">
        <v>3</v>
      </c>
      <c r="B40">
        <v>5</v>
      </c>
      <c r="D40">
        <v>50</v>
      </c>
      <c r="F40">
        <v>55</v>
      </c>
      <c r="H40">
        <v>88234</v>
      </c>
      <c r="J40">
        <v>367662</v>
      </c>
      <c r="L40">
        <v>508837</v>
      </c>
    </row>
    <row r="41" spans="1:13" x14ac:dyDescent="0.3">
      <c r="A41" t="s">
        <v>4</v>
      </c>
      <c r="B41">
        <f t="shared" ref="B41:M41" si="5">AVERAGE(B43:B47)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0.8</v>
      </c>
      <c r="I41">
        <f t="shared" si="5"/>
        <v>0</v>
      </c>
      <c r="J41">
        <f t="shared" si="5"/>
        <v>7.8</v>
      </c>
      <c r="K41">
        <f t="shared" si="5"/>
        <v>0.4</v>
      </c>
      <c r="L41">
        <f t="shared" si="5"/>
        <v>21.4</v>
      </c>
      <c r="M41">
        <f t="shared" si="5"/>
        <v>0.6</v>
      </c>
    </row>
    <row r="42" spans="1:13" x14ac:dyDescent="0.3">
      <c r="A42" t="s">
        <v>5</v>
      </c>
      <c r="B42">
        <f t="shared" ref="B42:M42" si="6">_xlfn.STDEV.S(B43:B47)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0.44721359549995787</v>
      </c>
      <c r="I42">
        <f t="shared" si="6"/>
        <v>0</v>
      </c>
      <c r="J42">
        <f t="shared" si="6"/>
        <v>0.83666002653407556</v>
      </c>
      <c r="K42">
        <f t="shared" si="6"/>
        <v>0.54772255750516607</v>
      </c>
      <c r="L42">
        <f t="shared" si="6"/>
        <v>2.0736441353327719</v>
      </c>
      <c r="M42">
        <f t="shared" si="6"/>
        <v>0.54772255750516607</v>
      </c>
    </row>
    <row r="43" spans="1:13" x14ac:dyDescent="0.3">
      <c r="A43" t="s">
        <v>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7</v>
      </c>
      <c r="K43">
        <v>1</v>
      </c>
      <c r="L43">
        <v>23</v>
      </c>
      <c r="M43">
        <v>1</v>
      </c>
    </row>
    <row r="44" spans="1:13" x14ac:dyDescent="0.3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7</v>
      </c>
      <c r="K44">
        <v>1</v>
      </c>
      <c r="L44">
        <v>22</v>
      </c>
      <c r="M44">
        <v>1</v>
      </c>
    </row>
    <row r="45" spans="1:13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8</v>
      </c>
      <c r="K45">
        <v>0</v>
      </c>
      <c r="L45">
        <v>23</v>
      </c>
      <c r="M45">
        <v>1</v>
      </c>
    </row>
    <row r="46" spans="1:13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</v>
      </c>
      <c r="K46">
        <v>0</v>
      </c>
      <c r="L46">
        <v>21</v>
      </c>
      <c r="M46">
        <v>0</v>
      </c>
    </row>
    <row r="47" spans="1:13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9</v>
      </c>
      <c r="K47">
        <v>0</v>
      </c>
      <c r="L47">
        <v>18</v>
      </c>
      <c r="M47">
        <v>0</v>
      </c>
    </row>
    <row r="49" spans="1:13" x14ac:dyDescent="0.3">
      <c r="A49" t="s">
        <v>7</v>
      </c>
    </row>
    <row r="50" spans="1:13" x14ac:dyDescent="0.3">
      <c r="A50" t="s">
        <v>3</v>
      </c>
      <c r="B50">
        <v>5</v>
      </c>
      <c r="D50">
        <v>50</v>
      </c>
      <c r="F50">
        <v>55</v>
      </c>
      <c r="H50">
        <v>88234</v>
      </c>
    </row>
    <row r="51" spans="1:13" x14ac:dyDescent="0.3">
      <c r="A51" t="s">
        <v>4</v>
      </c>
      <c r="B51">
        <f t="shared" ref="B51:I51" si="7">AVERAGE(B53:B57)</f>
        <v>0</v>
      </c>
      <c r="C51">
        <f t="shared" si="7"/>
        <v>0</v>
      </c>
      <c r="D51">
        <f t="shared" si="7"/>
        <v>0</v>
      </c>
      <c r="E51">
        <f t="shared" si="7"/>
        <v>0.2</v>
      </c>
      <c r="F51">
        <f t="shared" si="7"/>
        <v>347</v>
      </c>
      <c r="G51">
        <f t="shared" si="7"/>
        <v>18.2</v>
      </c>
      <c r="H51">
        <f t="shared" si="7"/>
        <v>818</v>
      </c>
      <c r="I51">
        <f t="shared" si="7"/>
        <v>24</v>
      </c>
    </row>
    <row r="52" spans="1:13" x14ac:dyDescent="0.3">
      <c r="A52" t="s">
        <v>5</v>
      </c>
      <c r="B52">
        <f t="shared" ref="B52:G52" si="8">_xlfn.STDEV.S(B53:B57)</f>
        <v>0</v>
      </c>
      <c r="C52">
        <f t="shared" si="8"/>
        <v>0</v>
      </c>
      <c r="D52">
        <f t="shared" si="8"/>
        <v>0</v>
      </c>
      <c r="E52">
        <f t="shared" si="8"/>
        <v>0.44721359549995793</v>
      </c>
      <c r="F52">
        <f t="shared" si="8"/>
        <v>16.201851746019649</v>
      </c>
      <c r="G52">
        <f t="shared" si="8"/>
        <v>0.44721359549995793</v>
      </c>
      <c r="H52">
        <f>IFERROR(_xlfn.STDEV.S(H53:H57),0)</f>
        <v>0</v>
      </c>
      <c r="I52">
        <f>IFERROR(_xlfn.STDEV.S(I53:I57),0)</f>
        <v>0</v>
      </c>
    </row>
    <row r="53" spans="1:13" x14ac:dyDescent="0.3">
      <c r="A53" t="s">
        <v>6</v>
      </c>
      <c r="B53">
        <v>0</v>
      </c>
      <c r="C53">
        <v>0</v>
      </c>
      <c r="D53">
        <v>0</v>
      </c>
      <c r="E53">
        <v>0</v>
      </c>
      <c r="F53">
        <v>327</v>
      </c>
      <c r="G53">
        <v>18</v>
      </c>
      <c r="H53">
        <v>818</v>
      </c>
      <c r="I53">
        <v>24</v>
      </c>
    </row>
    <row r="54" spans="1:13" x14ac:dyDescent="0.3">
      <c r="B54">
        <v>0</v>
      </c>
      <c r="C54">
        <v>0</v>
      </c>
      <c r="D54">
        <v>0</v>
      </c>
      <c r="E54">
        <v>0</v>
      </c>
      <c r="F54">
        <v>371</v>
      </c>
      <c r="G54">
        <v>18</v>
      </c>
    </row>
    <row r="55" spans="1:13" x14ac:dyDescent="0.3">
      <c r="B55">
        <v>0</v>
      </c>
      <c r="C55">
        <v>0</v>
      </c>
      <c r="D55">
        <v>0</v>
      </c>
      <c r="E55">
        <v>0</v>
      </c>
      <c r="F55">
        <v>350</v>
      </c>
      <c r="G55">
        <v>18</v>
      </c>
    </row>
    <row r="56" spans="1:13" x14ac:dyDescent="0.3">
      <c r="B56">
        <v>0</v>
      </c>
      <c r="C56">
        <v>0</v>
      </c>
      <c r="D56">
        <v>0</v>
      </c>
      <c r="E56">
        <v>1</v>
      </c>
      <c r="F56">
        <v>339</v>
      </c>
      <c r="G56">
        <v>18</v>
      </c>
    </row>
    <row r="57" spans="1:13" x14ac:dyDescent="0.3">
      <c r="B57">
        <v>0</v>
      </c>
      <c r="C57">
        <v>0</v>
      </c>
      <c r="D57">
        <v>0</v>
      </c>
      <c r="E57">
        <v>0</v>
      </c>
      <c r="F57">
        <v>348</v>
      </c>
      <c r="G57">
        <v>19</v>
      </c>
    </row>
    <row r="59" spans="1:13" x14ac:dyDescent="0.3">
      <c r="A59" t="s">
        <v>9</v>
      </c>
    </row>
    <row r="60" spans="1:13" x14ac:dyDescent="0.3">
      <c r="A60" t="s">
        <v>3</v>
      </c>
      <c r="B60">
        <v>5</v>
      </c>
      <c r="D60">
        <v>50</v>
      </c>
      <c r="F60">
        <v>55</v>
      </c>
      <c r="H60">
        <v>88234</v>
      </c>
      <c r="J60">
        <v>367662</v>
      </c>
      <c r="L60">
        <v>508837</v>
      </c>
    </row>
    <row r="61" spans="1:13" x14ac:dyDescent="0.3">
      <c r="A61" t="s">
        <v>4</v>
      </c>
      <c r="B61">
        <f t="shared" ref="B61:M61" si="9">AVERAGE(B63:B67)</f>
        <v>0</v>
      </c>
      <c r="C61">
        <f t="shared" si="9"/>
        <v>0</v>
      </c>
      <c r="D61">
        <f t="shared" si="9"/>
        <v>0</v>
      </c>
      <c r="E61">
        <f t="shared" si="9"/>
        <v>0</v>
      </c>
      <c r="F61">
        <f t="shared" si="9"/>
        <v>0</v>
      </c>
      <c r="G61">
        <f t="shared" si="9"/>
        <v>0</v>
      </c>
      <c r="H61">
        <f t="shared" si="9"/>
        <v>0</v>
      </c>
      <c r="I61">
        <f t="shared" si="9"/>
        <v>0</v>
      </c>
      <c r="J61">
        <f t="shared" si="9"/>
        <v>0</v>
      </c>
      <c r="K61">
        <f t="shared" si="9"/>
        <v>0</v>
      </c>
      <c r="L61">
        <f t="shared" si="9"/>
        <v>0.4</v>
      </c>
      <c r="M61">
        <f t="shared" si="9"/>
        <v>0.8</v>
      </c>
    </row>
    <row r="62" spans="1:13" x14ac:dyDescent="0.3">
      <c r="A62" t="s">
        <v>5</v>
      </c>
      <c r="B62">
        <f t="shared" ref="B62:M62" si="10">_xlfn.STDEV.S(B63:B67)</f>
        <v>0</v>
      </c>
      <c r="C62">
        <f t="shared" si="10"/>
        <v>0</v>
      </c>
      <c r="D62">
        <f t="shared" si="10"/>
        <v>0</v>
      </c>
      <c r="E62">
        <f t="shared" si="10"/>
        <v>0</v>
      </c>
      <c r="F62">
        <f t="shared" si="10"/>
        <v>0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0</v>
      </c>
      <c r="K62">
        <f t="shared" si="10"/>
        <v>0</v>
      </c>
      <c r="L62">
        <f t="shared" si="10"/>
        <v>0.54772255750516607</v>
      </c>
      <c r="M62">
        <f t="shared" si="10"/>
        <v>0.44721359549995787</v>
      </c>
    </row>
    <row r="63" spans="1:13" x14ac:dyDescent="0.3">
      <c r="A63" t="s">
        <v>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 x14ac:dyDescent="0.3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</row>
    <row r="65" spans="1:13" x14ac:dyDescent="0.3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 x14ac:dyDescent="0.3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</row>
    <row r="67" spans="1:13" x14ac:dyDescent="0.3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9" spans="1:13" x14ac:dyDescent="0.3">
      <c r="A69" t="s">
        <v>10</v>
      </c>
    </row>
    <row r="70" spans="1:13" x14ac:dyDescent="0.3">
      <c r="A70" t="s">
        <v>3</v>
      </c>
      <c r="B70">
        <v>5</v>
      </c>
      <c r="D70">
        <v>50</v>
      </c>
      <c r="F70">
        <v>55</v>
      </c>
      <c r="H70">
        <v>88234</v>
      </c>
      <c r="J70">
        <v>367662</v>
      </c>
      <c r="L70">
        <v>508837</v>
      </c>
    </row>
    <row r="71" spans="1:13" x14ac:dyDescent="0.3">
      <c r="A71" t="s">
        <v>4</v>
      </c>
      <c r="B71">
        <f t="shared" ref="B71:G71" si="11">AVERAGE(B73:B77)</f>
        <v>0</v>
      </c>
      <c r="C71">
        <f t="shared" si="11"/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1"/>
        <v>0</v>
      </c>
      <c r="H71">
        <f>AVERAGE(H73:H78)</f>
        <v>4.166666666666667</v>
      </c>
      <c r="I71">
        <f>AVERAGE(I73:I78)</f>
        <v>0.16666666666666666</v>
      </c>
      <c r="J71">
        <f>AVERAGE(J73:J80)</f>
        <v>14</v>
      </c>
      <c r="K71">
        <f>AVERAGE(K73:K80)</f>
        <v>0.625</v>
      </c>
      <c r="L71">
        <f>AVERAGE(L73:L80)</f>
        <v>38.5</v>
      </c>
      <c r="M71">
        <f>AVERAGE(M73:M80)</f>
        <v>1.875</v>
      </c>
    </row>
    <row r="72" spans="1:13" x14ac:dyDescent="0.3">
      <c r="A72" t="s">
        <v>5</v>
      </c>
      <c r="B72">
        <f t="shared" ref="B72:G72" si="12">_xlfn.STDEV.S(B73:B77)</f>
        <v>0</v>
      </c>
      <c r="C72">
        <f t="shared" si="12"/>
        <v>0</v>
      </c>
      <c r="D72">
        <f t="shared" si="12"/>
        <v>0</v>
      </c>
      <c r="E72">
        <f t="shared" si="12"/>
        <v>0</v>
      </c>
      <c r="F72">
        <f t="shared" si="12"/>
        <v>0</v>
      </c>
      <c r="G72">
        <f t="shared" si="12"/>
        <v>0</v>
      </c>
      <c r="H72">
        <f>_xlfn.STDEV.S(H73:H78)</f>
        <v>0.40824829046386302</v>
      </c>
      <c r="I72">
        <f>_xlfn.STDEV.S(I73:I78)</f>
        <v>0.40824829046386302</v>
      </c>
      <c r="J72">
        <f>_xlfn.STDEV.S(J73:J80)</f>
        <v>0</v>
      </c>
      <c r="K72">
        <f>_xlfn.STDEV.S(K73:K80)</f>
        <v>0.51754916950676566</v>
      </c>
      <c r="L72">
        <f>_xlfn.STDEV.S(L73:L80)</f>
        <v>0.92582009977255142</v>
      </c>
      <c r="M72">
        <f>_xlfn.STDEV.S(M73:M80)</f>
        <v>0.64086994446165568</v>
      </c>
    </row>
    <row r="73" spans="1:13" x14ac:dyDescent="0.3">
      <c r="A73" t="s">
        <v>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4</v>
      </c>
      <c r="I73">
        <v>0</v>
      </c>
      <c r="J73">
        <v>14</v>
      </c>
      <c r="K73">
        <v>1</v>
      </c>
      <c r="L73">
        <v>37</v>
      </c>
      <c r="M73">
        <v>3</v>
      </c>
    </row>
    <row r="74" spans="1:13" x14ac:dyDescent="0.3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</v>
      </c>
      <c r="I74">
        <v>1</v>
      </c>
      <c r="J74">
        <v>14</v>
      </c>
      <c r="K74">
        <v>1</v>
      </c>
      <c r="L74">
        <v>37</v>
      </c>
      <c r="M74">
        <v>2</v>
      </c>
    </row>
    <row r="75" spans="1:13" x14ac:dyDescent="0.3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4</v>
      </c>
      <c r="I75">
        <v>0</v>
      </c>
      <c r="J75">
        <v>14</v>
      </c>
      <c r="K75">
        <v>1</v>
      </c>
      <c r="L75">
        <v>39</v>
      </c>
      <c r="M75">
        <v>2</v>
      </c>
    </row>
    <row r="76" spans="1:13" x14ac:dyDescent="0.3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</v>
      </c>
      <c r="I76">
        <v>0</v>
      </c>
      <c r="J76">
        <v>14</v>
      </c>
      <c r="K76">
        <v>0</v>
      </c>
      <c r="L76">
        <v>39</v>
      </c>
      <c r="M76">
        <v>2</v>
      </c>
    </row>
    <row r="77" spans="1:13" x14ac:dyDescent="0.3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</v>
      </c>
      <c r="I77">
        <v>0</v>
      </c>
      <c r="J77">
        <v>14</v>
      </c>
      <c r="K77">
        <v>1</v>
      </c>
      <c r="L77">
        <v>39</v>
      </c>
      <c r="M77">
        <v>1</v>
      </c>
    </row>
    <row r="78" spans="1:13" x14ac:dyDescent="0.3">
      <c r="H78">
        <v>5</v>
      </c>
      <c r="I78">
        <v>0</v>
      </c>
      <c r="J78">
        <v>14</v>
      </c>
      <c r="K78">
        <v>0</v>
      </c>
      <c r="L78">
        <v>39</v>
      </c>
      <c r="M78">
        <v>2</v>
      </c>
    </row>
    <row r="79" spans="1:13" x14ac:dyDescent="0.3">
      <c r="J79">
        <v>14</v>
      </c>
      <c r="K79">
        <v>1</v>
      </c>
      <c r="L79">
        <v>39</v>
      </c>
      <c r="M79">
        <v>1</v>
      </c>
    </row>
    <row r="80" spans="1:13" x14ac:dyDescent="0.3">
      <c r="J80">
        <v>14</v>
      </c>
      <c r="K80">
        <v>0</v>
      </c>
      <c r="L80">
        <v>39</v>
      </c>
      <c r="M80">
        <v>2</v>
      </c>
    </row>
    <row r="82" spans="1:13" x14ac:dyDescent="0.3">
      <c r="A82" t="s">
        <v>21</v>
      </c>
      <c r="B82" t="s">
        <v>22</v>
      </c>
    </row>
    <row r="83" spans="1:13" x14ac:dyDescent="0.3">
      <c r="A83" t="s">
        <v>3</v>
      </c>
      <c r="B83">
        <v>5</v>
      </c>
      <c r="D83">
        <v>50</v>
      </c>
      <c r="F83">
        <v>55</v>
      </c>
      <c r="H83">
        <v>88234</v>
      </c>
      <c r="J83">
        <v>367662</v>
      </c>
      <c r="L83">
        <v>508837</v>
      </c>
    </row>
    <row r="84" spans="1:13" x14ac:dyDescent="0.3">
      <c r="A84" t="s">
        <v>4</v>
      </c>
      <c r="B84">
        <f t="shared" ref="B84:M84" si="13">AVERAGE(B86:B90)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  <c r="H84">
        <f t="shared" si="13"/>
        <v>6.2</v>
      </c>
      <c r="I84">
        <f t="shared" si="13"/>
        <v>0.4</v>
      </c>
      <c r="J84">
        <f t="shared" si="13"/>
        <v>15.2</v>
      </c>
      <c r="K84">
        <f t="shared" si="13"/>
        <v>1</v>
      </c>
      <c r="L84">
        <f t="shared" si="13"/>
        <v>49.2</v>
      </c>
      <c r="M84">
        <f t="shared" si="13"/>
        <v>2.6</v>
      </c>
    </row>
    <row r="85" spans="1:13" x14ac:dyDescent="0.3">
      <c r="A85" t="s">
        <v>5</v>
      </c>
      <c r="B85">
        <f t="shared" ref="B85:M85" si="14">_xlfn.STDEV.S(B86:B90)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  <c r="H85">
        <f t="shared" si="14"/>
        <v>0.44721359549995793</v>
      </c>
      <c r="I85">
        <f t="shared" si="14"/>
        <v>0.54772255750516607</v>
      </c>
      <c r="J85">
        <f t="shared" si="14"/>
        <v>0.44721359549995793</v>
      </c>
      <c r="K85">
        <f t="shared" si="14"/>
        <v>0</v>
      </c>
      <c r="L85">
        <f t="shared" si="14"/>
        <v>1.6431676725154982</v>
      </c>
      <c r="M85">
        <f t="shared" si="14"/>
        <v>0.54772255750516674</v>
      </c>
    </row>
    <row r="86" spans="1:13" x14ac:dyDescent="0.3">
      <c r="A86" t="s">
        <v>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6</v>
      </c>
      <c r="I86">
        <v>1</v>
      </c>
      <c r="J86">
        <v>15</v>
      </c>
      <c r="K86">
        <v>1</v>
      </c>
      <c r="L86">
        <v>50</v>
      </c>
      <c r="M86">
        <v>2</v>
      </c>
    </row>
    <row r="87" spans="1:13" x14ac:dyDescent="0.3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</v>
      </c>
      <c r="I87">
        <v>0</v>
      </c>
      <c r="J87">
        <v>15</v>
      </c>
      <c r="K87">
        <v>1</v>
      </c>
      <c r="L87">
        <v>51</v>
      </c>
      <c r="M87">
        <v>3</v>
      </c>
    </row>
    <row r="88" spans="1:13" x14ac:dyDescent="0.3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6</v>
      </c>
      <c r="I88">
        <v>0</v>
      </c>
      <c r="J88">
        <v>15</v>
      </c>
      <c r="K88">
        <v>1</v>
      </c>
      <c r="L88">
        <v>50</v>
      </c>
      <c r="M88">
        <v>3</v>
      </c>
    </row>
    <row r="89" spans="1:13" x14ac:dyDescent="0.3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7</v>
      </c>
      <c r="I89">
        <v>0</v>
      </c>
      <c r="J89">
        <v>15</v>
      </c>
      <c r="K89">
        <v>1</v>
      </c>
      <c r="L89">
        <v>48</v>
      </c>
      <c r="M89">
        <v>2</v>
      </c>
    </row>
    <row r="90" spans="1:13" x14ac:dyDescent="0.3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6</v>
      </c>
      <c r="I90">
        <v>1</v>
      </c>
      <c r="J90">
        <v>16</v>
      </c>
      <c r="K90">
        <v>1</v>
      </c>
      <c r="L90">
        <v>47</v>
      </c>
      <c r="M90">
        <v>3</v>
      </c>
    </row>
    <row r="92" spans="1:13" x14ac:dyDescent="0.3">
      <c r="A92" t="s">
        <v>17</v>
      </c>
    </row>
    <row r="93" spans="1:13" x14ac:dyDescent="0.3">
      <c r="A93" t="s">
        <v>3</v>
      </c>
      <c r="B93">
        <v>5</v>
      </c>
      <c r="D93">
        <v>50</v>
      </c>
      <c r="F93">
        <v>55</v>
      </c>
      <c r="H93">
        <v>88234</v>
      </c>
      <c r="J93">
        <v>367662</v>
      </c>
      <c r="L93">
        <v>508837</v>
      </c>
    </row>
    <row r="94" spans="1:13" x14ac:dyDescent="0.3">
      <c r="A94" t="s">
        <v>4</v>
      </c>
      <c r="B94">
        <f t="shared" ref="B94:M94" si="15">AVERAGE(B96:B100)</f>
        <v>0</v>
      </c>
      <c r="C94">
        <f t="shared" si="15"/>
        <v>0</v>
      </c>
      <c r="D94">
        <f t="shared" si="15"/>
        <v>0</v>
      </c>
      <c r="E94">
        <f t="shared" si="15"/>
        <v>0</v>
      </c>
      <c r="F94">
        <f t="shared" si="15"/>
        <v>0.2</v>
      </c>
      <c r="G94">
        <f t="shared" si="15"/>
        <v>0</v>
      </c>
      <c r="H94">
        <f t="shared" si="15"/>
        <v>1</v>
      </c>
      <c r="I94">
        <f t="shared" si="15"/>
        <v>0.2</v>
      </c>
      <c r="J94">
        <f t="shared" si="15"/>
        <v>3.6</v>
      </c>
      <c r="K94">
        <f t="shared" si="15"/>
        <v>0.2</v>
      </c>
      <c r="L94">
        <f t="shared" si="15"/>
        <v>8</v>
      </c>
      <c r="M94">
        <f t="shared" si="15"/>
        <v>0.6</v>
      </c>
    </row>
    <row r="95" spans="1:13" x14ac:dyDescent="0.3">
      <c r="A95" t="s">
        <v>5</v>
      </c>
      <c r="B95">
        <f t="shared" ref="B95:M95" si="16">_xlfn.STDEV.S(B96:B100)</f>
        <v>0</v>
      </c>
      <c r="C95">
        <f t="shared" si="16"/>
        <v>0</v>
      </c>
      <c r="D95">
        <f t="shared" si="16"/>
        <v>0</v>
      </c>
      <c r="E95">
        <f t="shared" si="16"/>
        <v>0</v>
      </c>
      <c r="F95">
        <f t="shared" si="16"/>
        <v>0.44721359549995793</v>
      </c>
      <c r="G95">
        <f t="shared" si="16"/>
        <v>0</v>
      </c>
      <c r="H95">
        <f t="shared" si="16"/>
        <v>0</v>
      </c>
      <c r="I95">
        <f t="shared" si="16"/>
        <v>0.44721359549995793</v>
      </c>
      <c r="J95">
        <f t="shared" si="16"/>
        <v>0.54772255750516674</v>
      </c>
      <c r="K95">
        <f t="shared" si="16"/>
        <v>0.44721359549995793</v>
      </c>
      <c r="L95">
        <f t="shared" si="16"/>
        <v>1</v>
      </c>
      <c r="M95">
        <f t="shared" si="16"/>
        <v>0.54772255750516607</v>
      </c>
    </row>
    <row r="96" spans="1:13" x14ac:dyDescent="0.3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4</v>
      </c>
      <c r="K96">
        <v>0</v>
      </c>
      <c r="L96">
        <v>9</v>
      </c>
      <c r="M96">
        <v>0</v>
      </c>
    </row>
    <row r="97" spans="1:13" x14ac:dyDescent="0.3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4</v>
      </c>
      <c r="K97">
        <v>0</v>
      </c>
      <c r="L97">
        <v>9</v>
      </c>
      <c r="M97">
        <v>1</v>
      </c>
    </row>
    <row r="98" spans="1:13" x14ac:dyDescent="0.3"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4</v>
      </c>
      <c r="K98">
        <v>1</v>
      </c>
      <c r="L98">
        <v>8</v>
      </c>
      <c r="M98">
        <v>0</v>
      </c>
    </row>
    <row r="99" spans="1:13" x14ac:dyDescent="0.3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3</v>
      </c>
      <c r="K99">
        <v>0</v>
      </c>
      <c r="L99">
        <v>7</v>
      </c>
      <c r="M99">
        <v>1</v>
      </c>
    </row>
    <row r="100" spans="1:13" x14ac:dyDescent="0.3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3</v>
      </c>
      <c r="K100">
        <v>0</v>
      </c>
      <c r="L100">
        <v>7</v>
      </c>
      <c r="M100">
        <v>1</v>
      </c>
    </row>
    <row r="102" spans="1:13" x14ac:dyDescent="0.3">
      <c r="A102" t="s">
        <v>15</v>
      </c>
      <c r="B102" t="s">
        <v>23</v>
      </c>
    </row>
    <row r="103" spans="1:13" x14ac:dyDescent="0.3">
      <c r="A103" t="s">
        <v>3</v>
      </c>
      <c r="B103">
        <v>5</v>
      </c>
      <c r="D103">
        <v>50</v>
      </c>
      <c r="F103">
        <v>55</v>
      </c>
      <c r="H103">
        <v>88234</v>
      </c>
      <c r="J103">
        <v>367662</v>
      </c>
      <c r="L103">
        <v>508837</v>
      </c>
    </row>
    <row r="104" spans="1:13" x14ac:dyDescent="0.3">
      <c r="A104" t="s">
        <v>4</v>
      </c>
      <c r="B104">
        <f t="shared" ref="B104:M104" si="17">AVERAGE(B106:B110)</f>
        <v>0</v>
      </c>
      <c r="C104">
        <f t="shared" si="17"/>
        <v>0</v>
      </c>
      <c r="D104">
        <f t="shared" si="17"/>
        <v>0</v>
      </c>
      <c r="E104">
        <f t="shared" si="17"/>
        <v>0</v>
      </c>
      <c r="F104">
        <f t="shared" si="17"/>
        <v>0</v>
      </c>
      <c r="G104">
        <f t="shared" si="17"/>
        <v>0</v>
      </c>
      <c r="H104">
        <f t="shared" si="17"/>
        <v>0.2</v>
      </c>
      <c r="I104">
        <f t="shared" si="17"/>
        <v>0</v>
      </c>
      <c r="J104">
        <f t="shared" si="17"/>
        <v>0.4</v>
      </c>
      <c r="K104">
        <f t="shared" si="17"/>
        <v>0.2</v>
      </c>
      <c r="L104">
        <f t="shared" si="17"/>
        <v>1</v>
      </c>
      <c r="M104">
        <f t="shared" si="17"/>
        <v>0.4</v>
      </c>
    </row>
    <row r="105" spans="1:13" x14ac:dyDescent="0.3">
      <c r="A105" t="s">
        <v>5</v>
      </c>
      <c r="B105">
        <f t="shared" ref="B105:M105" si="18">_xlfn.STDEV.S(B106:B110)</f>
        <v>0</v>
      </c>
      <c r="C105">
        <f t="shared" si="18"/>
        <v>0</v>
      </c>
      <c r="D105">
        <f t="shared" si="18"/>
        <v>0</v>
      </c>
      <c r="E105">
        <f t="shared" si="18"/>
        <v>0</v>
      </c>
      <c r="F105">
        <f t="shared" si="18"/>
        <v>0</v>
      </c>
      <c r="G105">
        <f t="shared" si="18"/>
        <v>0</v>
      </c>
      <c r="H105">
        <f t="shared" si="18"/>
        <v>0.44721359549995793</v>
      </c>
      <c r="I105">
        <f t="shared" si="18"/>
        <v>0</v>
      </c>
      <c r="J105">
        <f t="shared" si="18"/>
        <v>0.54772255750516607</v>
      </c>
      <c r="K105">
        <f t="shared" si="18"/>
        <v>0.44721359549995793</v>
      </c>
      <c r="L105">
        <f t="shared" si="18"/>
        <v>0</v>
      </c>
      <c r="M105">
        <f t="shared" si="18"/>
        <v>0.54772255750516607</v>
      </c>
    </row>
    <row r="106" spans="1:13" x14ac:dyDescent="0.3">
      <c r="A106" t="s">
        <v>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</row>
    <row r="107" spans="1:13" x14ac:dyDescent="0.3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1</v>
      </c>
    </row>
    <row r="108" spans="1:13" x14ac:dyDescent="0.3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</row>
    <row r="109" spans="1:13" x14ac:dyDescent="0.3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</row>
    <row r="110" spans="1:13" x14ac:dyDescent="0.3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1</v>
      </c>
    </row>
    <row r="112" spans="1:13" x14ac:dyDescent="0.3">
      <c r="A112" t="s">
        <v>14</v>
      </c>
      <c r="B112" t="s">
        <v>24</v>
      </c>
    </row>
    <row r="113" spans="1:13" x14ac:dyDescent="0.3">
      <c r="A113" t="s">
        <v>3</v>
      </c>
      <c r="B113">
        <v>5</v>
      </c>
      <c r="D113">
        <v>50</v>
      </c>
      <c r="F113">
        <v>55</v>
      </c>
      <c r="H113">
        <v>88234</v>
      </c>
      <c r="J113">
        <v>367662</v>
      </c>
      <c r="L113">
        <v>508837</v>
      </c>
    </row>
    <row r="114" spans="1:13" x14ac:dyDescent="0.3">
      <c r="A114" t="s">
        <v>4</v>
      </c>
      <c r="B114">
        <f t="shared" ref="B114:M114" si="19">AVERAGE(B116:B120)</f>
        <v>0</v>
      </c>
      <c r="C114">
        <f t="shared" si="19"/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41.6</v>
      </c>
      <c r="I114">
        <f t="shared" si="19"/>
        <v>3</v>
      </c>
      <c r="J114">
        <f t="shared" si="19"/>
        <v>48.2</v>
      </c>
      <c r="K114">
        <f t="shared" si="19"/>
        <v>2.6</v>
      </c>
      <c r="L114">
        <f t="shared" si="19"/>
        <v>145.4</v>
      </c>
      <c r="M114">
        <f t="shared" si="19"/>
        <v>5.8</v>
      </c>
    </row>
    <row r="115" spans="1:13" x14ac:dyDescent="0.3">
      <c r="A115" t="s">
        <v>5</v>
      </c>
      <c r="B115">
        <f t="shared" ref="B115:M115" si="20">_xlfn.STDEV.S(B116:B120)</f>
        <v>0</v>
      </c>
      <c r="C115">
        <f t="shared" si="20"/>
        <v>0</v>
      </c>
      <c r="D115">
        <f t="shared" si="20"/>
        <v>0</v>
      </c>
      <c r="E115">
        <f t="shared" si="20"/>
        <v>0</v>
      </c>
      <c r="F115">
        <f t="shared" si="20"/>
        <v>0</v>
      </c>
      <c r="G115">
        <f t="shared" si="20"/>
        <v>0</v>
      </c>
      <c r="H115">
        <f t="shared" si="20"/>
        <v>0.54772255750516607</v>
      </c>
      <c r="I115">
        <f t="shared" si="20"/>
        <v>0</v>
      </c>
      <c r="J115">
        <f t="shared" si="20"/>
        <v>1.0954451150103321</v>
      </c>
      <c r="K115">
        <f t="shared" si="20"/>
        <v>0.54772255750516674</v>
      </c>
      <c r="L115">
        <f t="shared" si="20"/>
        <v>3.9115214431215892</v>
      </c>
      <c r="M115">
        <f t="shared" si="20"/>
        <v>1.0954451150103335</v>
      </c>
    </row>
    <row r="116" spans="1:13" x14ac:dyDescent="0.3">
      <c r="A116" t="s">
        <v>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41</v>
      </c>
      <c r="I116">
        <v>3</v>
      </c>
      <c r="J116">
        <v>48</v>
      </c>
      <c r="K116">
        <v>3</v>
      </c>
      <c r="L116">
        <v>143</v>
      </c>
      <c r="M116">
        <v>7</v>
      </c>
    </row>
    <row r="117" spans="1:13" x14ac:dyDescent="0.3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42</v>
      </c>
      <c r="I117">
        <v>3</v>
      </c>
      <c r="J117">
        <v>48</v>
      </c>
      <c r="K117">
        <v>2</v>
      </c>
      <c r="L117">
        <v>142</v>
      </c>
      <c r="M117">
        <v>4</v>
      </c>
    </row>
    <row r="118" spans="1:13" x14ac:dyDescent="0.3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42</v>
      </c>
      <c r="I118">
        <v>3</v>
      </c>
      <c r="J118">
        <v>50</v>
      </c>
      <c r="K118">
        <v>2</v>
      </c>
      <c r="L118">
        <v>145</v>
      </c>
      <c r="M118">
        <v>6</v>
      </c>
    </row>
    <row r="119" spans="1:13" x14ac:dyDescent="0.3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41</v>
      </c>
      <c r="I119">
        <v>3</v>
      </c>
      <c r="J119">
        <v>48</v>
      </c>
      <c r="K119">
        <v>3</v>
      </c>
      <c r="L119">
        <v>145</v>
      </c>
      <c r="M119">
        <v>6</v>
      </c>
    </row>
    <row r="120" spans="1:13" x14ac:dyDescent="0.3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42</v>
      </c>
      <c r="I120">
        <v>3</v>
      </c>
      <c r="J120">
        <v>47</v>
      </c>
      <c r="K120">
        <v>3</v>
      </c>
      <c r="L120">
        <v>152</v>
      </c>
      <c r="M120">
        <v>6</v>
      </c>
    </row>
    <row r="122" spans="1:13" x14ac:dyDescent="0.3">
      <c r="A122" t="s">
        <v>13</v>
      </c>
      <c r="B122" t="s">
        <v>25</v>
      </c>
    </row>
    <row r="123" spans="1:13" x14ac:dyDescent="0.3">
      <c r="A123" t="s">
        <v>3</v>
      </c>
      <c r="B123">
        <v>5</v>
      </c>
      <c r="D123">
        <v>50</v>
      </c>
      <c r="F123">
        <v>55</v>
      </c>
      <c r="H123">
        <v>88234</v>
      </c>
      <c r="J123">
        <v>367662</v>
      </c>
      <c r="L123">
        <v>508837</v>
      </c>
    </row>
    <row r="124" spans="1:13" x14ac:dyDescent="0.3">
      <c r="A124" t="s">
        <v>4</v>
      </c>
      <c r="B124">
        <f t="shared" ref="B124:M124" si="21">AVERAGE(B126:B130)</f>
        <v>0</v>
      </c>
      <c r="C124">
        <f t="shared" si="21"/>
        <v>0</v>
      </c>
      <c r="D124">
        <f t="shared" si="21"/>
        <v>0</v>
      </c>
      <c r="E124">
        <f t="shared" si="21"/>
        <v>0</v>
      </c>
      <c r="F124">
        <f t="shared" si="21"/>
        <v>0</v>
      </c>
      <c r="G124">
        <f t="shared" si="21"/>
        <v>0</v>
      </c>
      <c r="H124">
        <f t="shared" si="21"/>
        <v>3.2</v>
      </c>
      <c r="I124">
        <f t="shared" si="21"/>
        <v>0.4</v>
      </c>
      <c r="J124">
        <f t="shared" si="21"/>
        <v>84.6</v>
      </c>
      <c r="K124">
        <f t="shared" si="21"/>
        <v>13.4</v>
      </c>
      <c r="L124">
        <f t="shared" si="21"/>
        <v>408.2</v>
      </c>
      <c r="M124">
        <f t="shared" si="21"/>
        <v>66.400000000000006</v>
      </c>
    </row>
    <row r="125" spans="1:13" x14ac:dyDescent="0.3">
      <c r="A125" t="s">
        <v>5</v>
      </c>
      <c r="B125">
        <f t="shared" ref="B125:M125" si="22">_xlfn.STDEV.S(B126:B130)</f>
        <v>0</v>
      </c>
      <c r="C125">
        <f t="shared" si="22"/>
        <v>0</v>
      </c>
      <c r="D125">
        <f t="shared" si="22"/>
        <v>0</v>
      </c>
      <c r="E125">
        <f t="shared" si="22"/>
        <v>0</v>
      </c>
      <c r="F125">
        <f t="shared" si="22"/>
        <v>0</v>
      </c>
      <c r="G125">
        <f t="shared" si="22"/>
        <v>0</v>
      </c>
      <c r="H125">
        <f t="shared" si="22"/>
        <v>0.44721359549995715</v>
      </c>
      <c r="I125">
        <f t="shared" si="22"/>
        <v>0.54772255750516607</v>
      </c>
      <c r="J125">
        <f t="shared" si="22"/>
        <v>1.51657508881031</v>
      </c>
      <c r="K125">
        <f t="shared" si="22"/>
        <v>0.54772255750516619</v>
      </c>
      <c r="L125">
        <f t="shared" si="22"/>
        <v>0.83666002653407556</v>
      </c>
      <c r="M125">
        <f t="shared" si="22"/>
        <v>2.1908902300206643</v>
      </c>
    </row>
    <row r="126" spans="1:13" x14ac:dyDescent="0.3">
      <c r="A126" t="s">
        <v>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4</v>
      </c>
      <c r="I126">
        <v>0</v>
      </c>
      <c r="J126">
        <v>82</v>
      </c>
      <c r="K126">
        <v>14</v>
      </c>
      <c r="L126">
        <v>409</v>
      </c>
      <c r="M126">
        <v>64</v>
      </c>
    </row>
    <row r="127" spans="1:13" x14ac:dyDescent="0.3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</v>
      </c>
      <c r="I127">
        <v>1</v>
      </c>
      <c r="J127">
        <v>85</v>
      </c>
      <c r="K127">
        <v>14</v>
      </c>
      <c r="L127">
        <v>407</v>
      </c>
      <c r="M127">
        <v>70</v>
      </c>
    </row>
    <row r="128" spans="1:13" x14ac:dyDescent="0.3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</v>
      </c>
      <c r="I128">
        <v>0</v>
      </c>
      <c r="J128">
        <v>85</v>
      </c>
      <c r="K128">
        <v>13</v>
      </c>
      <c r="L128">
        <v>409</v>
      </c>
      <c r="M128">
        <v>66</v>
      </c>
    </row>
    <row r="129" spans="1:13" x14ac:dyDescent="0.3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3</v>
      </c>
      <c r="I129">
        <v>1</v>
      </c>
      <c r="J129">
        <v>86</v>
      </c>
      <c r="K129">
        <v>13</v>
      </c>
      <c r="L129">
        <v>408</v>
      </c>
      <c r="M129">
        <v>66</v>
      </c>
    </row>
    <row r="130" spans="1:13" x14ac:dyDescent="0.3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</v>
      </c>
      <c r="I130">
        <v>0</v>
      </c>
      <c r="J130">
        <v>85</v>
      </c>
      <c r="K130">
        <v>13</v>
      </c>
      <c r="L130">
        <v>408</v>
      </c>
      <c r="M130">
        <v>66</v>
      </c>
    </row>
    <row r="132" spans="1:13" x14ac:dyDescent="0.3">
      <c r="A132" t="s">
        <v>12</v>
      </c>
      <c r="B132" t="s">
        <v>25</v>
      </c>
    </row>
    <row r="133" spans="1:13" x14ac:dyDescent="0.3">
      <c r="A133" t="s">
        <v>3</v>
      </c>
      <c r="B133">
        <v>5</v>
      </c>
      <c r="D133">
        <v>50</v>
      </c>
      <c r="F133">
        <v>55</v>
      </c>
      <c r="H133">
        <v>88234</v>
      </c>
      <c r="J133">
        <v>367662</v>
      </c>
      <c r="L133">
        <v>508837</v>
      </c>
    </row>
    <row r="134" spans="1:13" x14ac:dyDescent="0.3">
      <c r="A134" t="s">
        <v>4</v>
      </c>
      <c r="B134">
        <f t="shared" ref="B134:L134" si="23">AVERAGE(B136:B140)</f>
        <v>0</v>
      </c>
      <c r="C134">
        <f t="shared" si="23"/>
        <v>0</v>
      </c>
      <c r="D134">
        <f t="shared" si="23"/>
        <v>0</v>
      </c>
      <c r="E134">
        <f t="shared" si="23"/>
        <v>0</v>
      </c>
      <c r="F134">
        <f t="shared" si="23"/>
        <v>0</v>
      </c>
      <c r="G134">
        <f t="shared" si="23"/>
        <v>0</v>
      </c>
      <c r="H134">
        <f t="shared" si="23"/>
        <v>6.2</v>
      </c>
      <c r="I134">
        <f t="shared" si="23"/>
        <v>0.4</v>
      </c>
      <c r="J134">
        <f t="shared" si="23"/>
        <v>218.4</v>
      </c>
      <c r="K134">
        <f t="shared" si="23"/>
        <v>27.2</v>
      </c>
      <c r="L134">
        <f t="shared" si="23"/>
        <v>771.2</v>
      </c>
      <c r="M134">
        <f>AVERAGE(M136:M141)</f>
        <v>80.833333333333329</v>
      </c>
    </row>
    <row r="135" spans="1:13" x14ac:dyDescent="0.3">
      <c r="A135" t="s">
        <v>5</v>
      </c>
      <c r="B135">
        <f t="shared" ref="B135:L135" si="24">_xlfn.STDEV.S(B136:B140)</f>
        <v>0</v>
      </c>
      <c r="C135">
        <f t="shared" si="24"/>
        <v>0</v>
      </c>
      <c r="D135">
        <f t="shared" si="24"/>
        <v>0</v>
      </c>
      <c r="E135">
        <f t="shared" si="24"/>
        <v>0</v>
      </c>
      <c r="F135">
        <f t="shared" si="24"/>
        <v>0</v>
      </c>
      <c r="G135">
        <f t="shared" si="24"/>
        <v>0</v>
      </c>
      <c r="H135">
        <f t="shared" si="24"/>
        <v>0.44721359549995793</v>
      </c>
      <c r="I135">
        <f t="shared" si="24"/>
        <v>0.54772255750516607</v>
      </c>
      <c r="J135">
        <f t="shared" si="24"/>
        <v>67.292644471740019</v>
      </c>
      <c r="K135">
        <f t="shared" si="24"/>
        <v>9.2032602918748339</v>
      </c>
      <c r="L135">
        <f t="shared" si="24"/>
        <v>71.503146783900362</v>
      </c>
      <c r="M135">
        <f>_xlfn.STDEV.S(M136:M141)</f>
        <v>9.0424922818140772</v>
      </c>
    </row>
    <row r="136" spans="1:13" x14ac:dyDescent="0.3">
      <c r="A136" t="s">
        <v>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</v>
      </c>
      <c r="I136">
        <v>1</v>
      </c>
      <c r="J136">
        <v>192</v>
      </c>
      <c r="K136">
        <v>40</v>
      </c>
      <c r="L136">
        <v>711</v>
      </c>
      <c r="M136">
        <v>77</v>
      </c>
    </row>
    <row r="137" spans="1:13" x14ac:dyDescent="0.3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</v>
      </c>
      <c r="I137">
        <v>0</v>
      </c>
      <c r="J137">
        <v>320</v>
      </c>
      <c r="K137">
        <v>21</v>
      </c>
      <c r="L137">
        <v>730</v>
      </c>
      <c r="M137">
        <v>75</v>
      </c>
    </row>
    <row r="138" spans="1:13" x14ac:dyDescent="0.3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6</v>
      </c>
      <c r="I138">
        <v>1</v>
      </c>
      <c r="J138">
        <v>154</v>
      </c>
      <c r="K138">
        <v>29</v>
      </c>
      <c r="L138">
        <v>876</v>
      </c>
      <c r="M138">
        <v>77</v>
      </c>
    </row>
    <row r="139" spans="1:13" x14ac:dyDescent="0.3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</v>
      </c>
      <c r="I139">
        <v>0</v>
      </c>
      <c r="J139">
        <v>251</v>
      </c>
      <c r="K139">
        <v>30</v>
      </c>
      <c r="L139">
        <v>815</v>
      </c>
      <c r="M139">
        <v>89</v>
      </c>
    </row>
    <row r="140" spans="1:13" x14ac:dyDescent="0.3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6</v>
      </c>
      <c r="I140">
        <v>0</v>
      </c>
      <c r="J140">
        <v>175</v>
      </c>
      <c r="K140">
        <v>16</v>
      </c>
      <c r="L140">
        <v>724</v>
      </c>
      <c r="M140">
        <v>95</v>
      </c>
    </row>
    <row r="141" spans="1:13" x14ac:dyDescent="0.3">
      <c r="M141">
        <v>72</v>
      </c>
    </row>
    <row r="143" spans="1:13" x14ac:dyDescent="0.3">
      <c r="A143" t="s">
        <v>11</v>
      </c>
      <c r="B143" t="s">
        <v>26</v>
      </c>
    </row>
    <row r="144" spans="1:13" x14ac:dyDescent="0.3">
      <c r="A144" t="s">
        <v>3</v>
      </c>
      <c r="B144">
        <v>5</v>
      </c>
      <c r="D144">
        <v>50</v>
      </c>
      <c r="F144">
        <v>55</v>
      </c>
      <c r="H144">
        <v>88234</v>
      </c>
      <c r="J144">
        <v>367662</v>
      </c>
      <c r="L144">
        <v>508837</v>
      </c>
    </row>
    <row r="145" spans="1:13" x14ac:dyDescent="0.3">
      <c r="A145" t="s">
        <v>4</v>
      </c>
      <c r="B145">
        <f t="shared" ref="B145:M145" si="25">AVERAGE(B147:B151)</f>
        <v>0</v>
      </c>
      <c r="C145">
        <f t="shared" si="25"/>
        <v>0</v>
      </c>
      <c r="D145">
        <f t="shared" si="25"/>
        <v>0</v>
      </c>
      <c r="E145">
        <f t="shared" si="25"/>
        <v>0</v>
      </c>
      <c r="F145">
        <f t="shared" si="25"/>
        <v>0</v>
      </c>
      <c r="G145">
        <f t="shared" si="25"/>
        <v>0</v>
      </c>
      <c r="H145">
        <f t="shared" si="25"/>
        <v>0.2</v>
      </c>
      <c r="I145">
        <f t="shared" si="25"/>
        <v>0</v>
      </c>
      <c r="J145">
        <f t="shared" si="25"/>
        <v>0.2</v>
      </c>
      <c r="K145">
        <f t="shared" si="25"/>
        <v>0.2</v>
      </c>
      <c r="L145">
        <f t="shared" si="25"/>
        <v>0.8</v>
      </c>
      <c r="M145">
        <f t="shared" si="25"/>
        <v>0.4</v>
      </c>
    </row>
    <row r="146" spans="1:13" x14ac:dyDescent="0.3">
      <c r="A146" t="s">
        <v>5</v>
      </c>
      <c r="B146">
        <f t="shared" ref="B146:M146" si="26">_xlfn.STDEV.S(B147:B151)</f>
        <v>0</v>
      </c>
      <c r="C146">
        <f t="shared" si="26"/>
        <v>0</v>
      </c>
      <c r="D146">
        <f t="shared" si="26"/>
        <v>0</v>
      </c>
      <c r="E146">
        <f t="shared" si="26"/>
        <v>0</v>
      </c>
      <c r="F146">
        <f t="shared" si="26"/>
        <v>0</v>
      </c>
      <c r="G146">
        <f t="shared" si="26"/>
        <v>0</v>
      </c>
      <c r="H146">
        <f t="shared" si="26"/>
        <v>0.44721359549995793</v>
      </c>
      <c r="I146">
        <f t="shared" si="26"/>
        <v>0</v>
      </c>
      <c r="J146">
        <f t="shared" si="26"/>
        <v>0.44721359549995793</v>
      </c>
      <c r="K146">
        <f t="shared" si="26"/>
        <v>0.44721359549995793</v>
      </c>
      <c r="L146">
        <f t="shared" si="26"/>
        <v>0.44721359549995787</v>
      </c>
      <c r="M146">
        <f t="shared" si="26"/>
        <v>0.54772255750516607</v>
      </c>
    </row>
    <row r="147" spans="1:13" x14ac:dyDescent="0.3">
      <c r="A147" t="s">
        <v>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</row>
    <row r="148" spans="1:13" x14ac:dyDescent="0.3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</row>
    <row r="149" spans="1:13" x14ac:dyDescent="0.3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1</v>
      </c>
      <c r="M149">
        <v>0</v>
      </c>
    </row>
    <row r="150" spans="1:13" x14ac:dyDescent="0.3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</row>
    <row r="151" spans="1:13" x14ac:dyDescent="0.3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0</v>
      </c>
    </row>
    <row r="153" spans="1:13" x14ac:dyDescent="0.3">
      <c r="A153" t="s">
        <v>27</v>
      </c>
    </row>
    <row r="154" spans="1:13" x14ac:dyDescent="0.3">
      <c r="A154" t="s">
        <v>9</v>
      </c>
    </row>
    <row r="155" spans="1:13" x14ac:dyDescent="0.3">
      <c r="A155" t="s">
        <v>11</v>
      </c>
    </row>
    <row r="156" spans="1:13" x14ac:dyDescent="0.3">
      <c r="A156" t="s">
        <v>15</v>
      </c>
    </row>
    <row r="157" spans="1:13" x14ac:dyDescent="0.3">
      <c r="A157" t="s">
        <v>13</v>
      </c>
    </row>
    <row r="158" spans="1:13" x14ac:dyDescent="0.3">
      <c r="A158" t="s">
        <v>12</v>
      </c>
    </row>
    <row r="159" spans="1:13" x14ac:dyDescent="0.3">
      <c r="A159" t="s">
        <v>17</v>
      </c>
    </row>
    <row r="160" spans="1:13" x14ac:dyDescent="0.3">
      <c r="A160" t="s">
        <v>21</v>
      </c>
    </row>
    <row r="161" spans="1:1" x14ac:dyDescent="0.3">
      <c r="A161" t="s">
        <v>14</v>
      </c>
    </row>
    <row r="162" spans="1:1" x14ac:dyDescent="0.3">
      <c r="A162" t="s">
        <v>10</v>
      </c>
    </row>
    <row r="163" spans="1:1" x14ac:dyDescent="0.3">
      <c r="A163" t="s">
        <v>8</v>
      </c>
    </row>
    <row r="164" spans="1:1" x14ac:dyDescent="0.3">
      <c r="A164" t="s">
        <v>7</v>
      </c>
    </row>
    <row r="165" spans="1:1" x14ac:dyDescent="0.3">
      <c r="A165" t="s">
        <v>16</v>
      </c>
    </row>
    <row r="166" spans="1:1" x14ac:dyDescent="0.3">
      <c r="A166" t="s">
        <v>2</v>
      </c>
    </row>
  </sheetData>
  <sortState ref="A139:G151">
    <sortCondition ref="B139:B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zoomScaleNormal="100" workbookViewId="0">
      <selection activeCell="B2" sqref="B2:B8"/>
    </sheetView>
  </sheetViews>
  <sheetFormatPr defaultRowHeight="14.4" x14ac:dyDescent="0.3"/>
  <cols>
    <col min="2" max="2" width="9.5546875" bestFit="1" customWidth="1"/>
    <col min="3" max="3" width="16.109375" customWidth="1"/>
    <col min="4" max="4" width="12.44140625" customWidth="1"/>
    <col min="5" max="5" width="13.6640625" customWidth="1"/>
  </cols>
  <sheetData>
    <row r="1" spans="1:5" x14ac:dyDescent="0.3">
      <c r="A1" t="s">
        <v>20</v>
      </c>
      <c r="B1" t="str">
        <f>CONCATENATE('raw data'!$A4,"_seq_time")</f>
        <v>abc_seq_time</v>
      </c>
      <c r="C1" t="str">
        <f>CONCATENATE('raw data'!$A4,"_seq_err")</f>
        <v>abc_seq_err</v>
      </c>
      <c r="D1" t="str">
        <f>CONCATENATE('raw data'!$A4,"_tbb_time")</f>
        <v>abc_tbb_time</v>
      </c>
      <c r="E1" t="str">
        <f>CONCATENATE('raw data'!$A4,"_tbb_err")</f>
        <v>abc_tbb_err</v>
      </c>
    </row>
    <row r="2" spans="1:5" x14ac:dyDescent="0.3">
      <c r="A2">
        <f>'raw data'!B5</f>
        <v>5</v>
      </c>
      <c r="B2" s="1">
        <f>'raw data'!B6</f>
        <v>0</v>
      </c>
      <c r="C2" s="1">
        <f>'raw data'!B7</f>
        <v>0</v>
      </c>
      <c r="D2" s="1">
        <f>'raw data'!C6</f>
        <v>0</v>
      </c>
      <c r="E2" s="1">
        <f>'raw data'!C7</f>
        <v>0</v>
      </c>
    </row>
    <row r="3" spans="1:5" x14ac:dyDescent="0.3">
      <c r="A3">
        <f>'raw data'!D5</f>
        <v>50</v>
      </c>
      <c r="B3" s="1">
        <f>'raw data'!D6</f>
        <v>0.4</v>
      </c>
      <c r="C3" s="1">
        <f>'raw data'!D7</f>
        <v>0.54772255750516607</v>
      </c>
      <c r="D3" s="1">
        <f>'raw data'!E6</f>
        <v>0.2</v>
      </c>
      <c r="E3" s="1">
        <f>'raw data'!E7</f>
        <v>0.44721359549995793</v>
      </c>
    </row>
    <row r="4" spans="1:5" x14ac:dyDescent="0.3">
      <c r="A4">
        <f>'raw data'!F5</f>
        <v>55</v>
      </c>
      <c r="B4" s="1">
        <f>'raw data'!F6</f>
        <v>0.2</v>
      </c>
      <c r="C4" s="1">
        <f>'raw data'!F7</f>
        <v>0.44721359549995793</v>
      </c>
      <c r="D4" s="1">
        <f>'raw data'!G6</f>
        <v>0.2</v>
      </c>
      <c r="E4" s="1">
        <f>'raw data'!G7</f>
        <v>0.44721359549995793</v>
      </c>
    </row>
    <row r="5" spans="1:5" x14ac:dyDescent="0.3">
      <c r="A5">
        <f>'raw data'!H5</f>
        <v>88234</v>
      </c>
      <c r="B5" s="1">
        <f>'raw data'!H6</f>
        <v>46.866666666666667</v>
      </c>
      <c r="C5" s="1">
        <f>'raw data'!H7</f>
        <v>39.547199045962181</v>
      </c>
      <c r="D5" s="1">
        <f>'raw data'!I6</f>
        <v>2.8333333333333335</v>
      </c>
      <c r="E5" s="1">
        <f>'raw data'!I7</f>
        <v>1.8387366263150307</v>
      </c>
    </row>
    <row r="6" spans="1:5" x14ac:dyDescent="0.3">
      <c r="A6">
        <f>'raw data'!J5</f>
        <v>367662</v>
      </c>
      <c r="B6" s="1">
        <f>'raw data'!J6</f>
        <v>215.58333333333334</v>
      </c>
      <c r="C6" s="1">
        <f>'raw data'!J7</f>
        <v>138.8638593319782</v>
      </c>
      <c r="D6" s="1">
        <f>'raw data'!K6</f>
        <v>12.666666666666666</v>
      </c>
      <c r="E6" s="1">
        <f>'raw data'!K7</f>
        <v>9.3248260548055768</v>
      </c>
    </row>
    <row r="7" spans="1:5" x14ac:dyDescent="0.3">
      <c r="A7">
        <f>'raw data'!L5</f>
        <v>508837</v>
      </c>
      <c r="B7" s="1">
        <f>'raw data'!L6</f>
        <v>369.88888888888891</v>
      </c>
      <c r="C7" s="1">
        <f>'raw data'!L7</f>
        <v>356.06871261678577</v>
      </c>
      <c r="D7" s="1">
        <f>'raw data'!M6</f>
        <v>28.333333333333332</v>
      </c>
      <c r="E7" s="1">
        <f>'raw data'!M7</f>
        <v>19.988091692900792</v>
      </c>
    </row>
    <row r="11" spans="1:5" x14ac:dyDescent="0.3">
      <c r="A11" t="s">
        <v>20</v>
      </c>
      <c r="B11" t="str">
        <f>CONCATENATE('raw data'!$A29,"_seq_time")</f>
        <v>adiam_seq_time</v>
      </c>
      <c r="C11" t="str">
        <f>CONCATENATE('raw data'!$A29,"_seq_err")</f>
        <v>adiam_seq_err</v>
      </c>
      <c r="D11" t="str">
        <f>CONCATENATE('raw data'!$A29,"_tbb_time")</f>
        <v>adiam_tbb_time</v>
      </c>
      <c r="E11" t="str">
        <f>CONCATENATE('raw data'!$A29,"_tbb_err")</f>
        <v>adiam_tbb_err</v>
      </c>
    </row>
    <row r="12" spans="1:5" x14ac:dyDescent="0.3">
      <c r="A12">
        <f>'raw data'!B30</f>
        <v>5</v>
      </c>
      <c r="B12" s="1">
        <f>'raw data'!B31</f>
        <v>0</v>
      </c>
      <c r="C12" s="1">
        <f>'raw data'!B32</f>
        <v>0</v>
      </c>
      <c r="D12" s="1">
        <f>'raw data'!C31</f>
        <v>0.2</v>
      </c>
      <c r="E12" s="1">
        <f>'raw data'!C32</f>
        <v>0.44721359549995793</v>
      </c>
    </row>
    <row r="13" spans="1:5" x14ac:dyDescent="0.3">
      <c r="A13">
        <f>'raw data'!D30</f>
        <v>50</v>
      </c>
      <c r="B13" s="1">
        <f>'raw data'!D31</f>
        <v>0</v>
      </c>
      <c r="C13" s="1">
        <f>'raw data'!D32</f>
        <v>0</v>
      </c>
      <c r="D13" s="1">
        <f>'raw data'!E31</f>
        <v>0</v>
      </c>
      <c r="E13" s="1">
        <f>'raw data'!E32</f>
        <v>0</v>
      </c>
    </row>
    <row r="14" spans="1:5" x14ac:dyDescent="0.3">
      <c r="A14">
        <f>'raw data'!F30</f>
        <v>55</v>
      </c>
      <c r="B14" s="1">
        <f>'raw data'!F31</f>
        <v>0</v>
      </c>
      <c r="C14" s="1">
        <f>'raw data'!F32</f>
        <v>0</v>
      </c>
      <c r="D14" s="1">
        <f>'raw data'!G31</f>
        <v>0.2</v>
      </c>
      <c r="E14" s="1">
        <f>'raw data'!G32</f>
        <v>0.44721359549995793</v>
      </c>
    </row>
    <row r="15" spans="1:5" x14ac:dyDescent="0.3">
      <c r="A15">
        <f>'raw data'!H30</f>
        <v>88234</v>
      </c>
      <c r="B15" s="1">
        <f>'raw data'!H31</f>
        <v>128.19999999999999</v>
      </c>
      <c r="C15" s="1">
        <f>'raw data'!H32</f>
        <v>29.20102737918652</v>
      </c>
      <c r="D15" s="1">
        <f>'raw data'!I31</f>
        <v>4</v>
      </c>
      <c r="E15" s="1">
        <f>'raw data'!I32</f>
        <v>0</v>
      </c>
    </row>
    <row r="16" spans="1:5" x14ac:dyDescent="0.3">
      <c r="A16">
        <f>'raw data'!J30</f>
        <v>367662</v>
      </c>
      <c r="B16" s="1">
        <f>'raw data'!J31</f>
        <v>306.39999999999998</v>
      </c>
      <c r="C16" s="1">
        <f>'raw data'!J32</f>
        <v>5.5497747702046434</v>
      </c>
      <c r="D16" s="1">
        <f>'raw data'!K31</f>
        <v>8.1999999999999993</v>
      </c>
      <c r="E16" s="1">
        <f>'raw data'!K32</f>
        <v>0.44721359549995793</v>
      </c>
    </row>
    <row r="17" spans="1:5" x14ac:dyDescent="0.3">
      <c r="A17">
        <f>'raw data'!L30</f>
        <v>508837</v>
      </c>
      <c r="B17" s="1">
        <f>'raw data'!L31</f>
        <v>797.8</v>
      </c>
      <c r="C17" s="1">
        <f>'raw data'!L32</f>
        <v>22.353970564532823</v>
      </c>
      <c r="D17" s="1">
        <f>'raw data'!M31</f>
        <v>22</v>
      </c>
      <c r="E17" s="1">
        <f>'raw data'!M32</f>
        <v>1.4142135623730951</v>
      </c>
    </row>
    <row r="21" spans="1:5" x14ac:dyDescent="0.3">
      <c r="A21" t="s">
        <v>20</v>
      </c>
      <c r="B21" t="str">
        <f>CONCATENATE('raw data'!$A39,"_seq_time")</f>
        <v>aprank_seq_time</v>
      </c>
      <c r="C21" t="str">
        <f>CONCATENATE('raw data'!$A39,"_seq_err")</f>
        <v>aprank_seq_err</v>
      </c>
      <c r="D21" t="str">
        <f>CONCATENATE('raw data'!$A39,"_tbb_time")</f>
        <v>aprank_tbb_time</v>
      </c>
      <c r="E21" t="str">
        <f>CONCATENATE('raw data'!$A39,"_tbb_err")</f>
        <v>aprank_tbb_err</v>
      </c>
    </row>
    <row r="22" spans="1:5" x14ac:dyDescent="0.3">
      <c r="A22">
        <f>'raw data'!B40</f>
        <v>5</v>
      </c>
      <c r="B22" s="1">
        <f>'raw data'!B41</f>
        <v>0</v>
      </c>
      <c r="C22" s="1">
        <f>'raw data'!B42</f>
        <v>0</v>
      </c>
      <c r="D22" s="1">
        <f>'raw data'!C41</f>
        <v>0</v>
      </c>
      <c r="E22" s="1">
        <f>'raw data'!C42</f>
        <v>0</v>
      </c>
    </row>
    <row r="23" spans="1:5" x14ac:dyDescent="0.3">
      <c r="A23">
        <f>'raw data'!D40</f>
        <v>50</v>
      </c>
      <c r="B23" s="1">
        <f>'raw data'!D41</f>
        <v>0</v>
      </c>
      <c r="C23" s="1">
        <f>'raw data'!D42</f>
        <v>0</v>
      </c>
      <c r="D23" s="1">
        <f>'raw data'!E41</f>
        <v>0</v>
      </c>
      <c r="E23" s="1">
        <f>'raw data'!E42</f>
        <v>0</v>
      </c>
    </row>
    <row r="24" spans="1:5" x14ac:dyDescent="0.3">
      <c r="A24">
        <f>'raw data'!F40</f>
        <v>55</v>
      </c>
      <c r="B24" s="1">
        <f>'raw data'!F41</f>
        <v>0</v>
      </c>
      <c r="C24" s="1">
        <f>'raw data'!F42</f>
        <v>0</v>
      </c>
      <c r="D24" s="1">
        <f>'raw data'!G41</f>
        <v>0</v>
      </c>
      <c r="E24" s="1">
        <f>'raw data'!G42</f>
        <v>0</v>
      </c>
    </row>
    <row r="25" spans="1:5" x14ac:dyDescent="0.3">
      <c r="A25">
        <f>'raw data'!H40</f>
        <v>88234</v>
      </c>
      <c r="B25" s="1">
        <f>'raw data'!H41</f>
        <v>0.8</v>
      </c>
      <c r="C25" s="1">
        <f>'raw data'!H42</f>
        <v>0.44721359549995787</v>
      </c>
      <c r="D25" s="1">
        <f>'raw data'!I41</f>
        <v>0</v>
      </c>
      <c r="E25" s="1">
        <f>'raw data'!I42</f>
        <v>0</v>
      </c>
    </row>
    <row r="26" spans="1:5" x14ac:dyDescent="0.3">
      <c r="A26">
        <f>'raw data'!J40</f>
        <v>367662</v>
      </c>
      <c r="B26" s="1">
        <f>'raw data'!J41</f>
        <v>7.8</v>
      </c>
      <c r="C26" s="1">
        <f>'raw data'!J42</f>
        <v>0.83666002653407556</v>
      </c>
      <c r="D26" s="1">
        <f>'raw data'!K41</f>
        <v>0.4</v>
      </c>
      <c r="E26" s="1">
        <f>'raw data'!K42</f>
        <v>0.54772255750516607</v>
      </c>
    </row>
    <row r="27" spans="1:5" x14ac:dyDescent="0.3">
      <c r="A27">
        <f>'raw data'!L40</f>
        <v>508837</v>
      </c>
      <c r="B27" s="1">
        <f>'raw data'!L41</f>
        <v>21.4</v>
      </c>
      <c r="C27" s="1">
        <f>'raw data'!L42</f>
        <v>2.0736441353327719</v>
      </c>
      <c r="D27" s="1">
        <f>'raw data'!M41</f>
        <v>0.6</v>
      </c>
      <c r="E27" s="1">
        <f>'raw data'!M42</f>
        <v>0.54772255750516607</v>
      </c>
    </row>
    <row r="31" spans="1:5" x14ac:dyDescent="0.3">
      <c r="A31" t="s">
        <v>20</v>
      </c>
      <c r="B31" t="str">
        <f>CONCATENATE('raw data'!$A49,"_seq_time")</f>
        <v>bc_seq_time</v>
      </c>
      <c r="C31" t="str">
        <f>CONCATENATE('raw data'!$A49,"_seq_err")</f>
        <v>bc_seq_err</v>
      </c>
      <c r="D31" t="str">
        <f>CONCATENATE('raw data'!$A49,"_tbb_time")</f>
        <v>bc_tbb_time</v>
      </c>
      <c r="E31" t="str">
        <f>CONCATENATE('raw data'!$A49,"_tbb_err")</f>
        <v>bc_tbb_err</v>
      </c>
    </row>
    <row r="32" spans="1:5" x14ac:dyDescent="0.3">
      <c r="A32">
        <f>'raw data'!B50</f>
        <v>5</v>
      </c>
      <c r="B32" s="1">
        <f>'raw data'!B51</f>
        <v>0</v>
      </c>
      <c r="C32" s="1">
        <f>'raw data'!B52</f>
        <v>0</v>
      </c>
      <c r="D32" s="1">
        <f>'raw data'!C51</f>
        <v>0</v>
      </c>
      <c r="E32" s="1">
        <f>'raw data'!C52</f>
        <v>0</v>
      </c>
    </row>
    <row r="33" spans="1:5" x14ac:dyDescent="0.3">
      <c r="A33">
        <f>'raw data'!D50</f>
        <v>50</v>
      </c>
      <c r="B33" s="1">
        <f>'raw data'!D51</f>
        <v>0</v>
      </c>
      <c r="C33" s="1">
        <f>'raw data'!D52</f>
        <v>0</v>
      </c>
      <c r="D33" s="1">
        <f>'raw data'!E51</f>
        <v>0.2</v>
      </c>
      <c r="E33" s="1">
        <f>'raw data'!E52</f>
        <v>0.44721359549995793</v>
      </c>
    </row>
    <row r="34" spans="1:5" x14ac:dyDescent="0.3">
      <c r="A34">
        <f>'raw data'!F50</f>
        <v>55</v>
      </c>
      <c r="B34" s="1">
        <f>'raw data'!F51</f>
        <v>347</v>
      </c>
      <c r="C34" s="1">
        <f>'raw data'!F52</f>
        <v>16.201851746019649</v>
      </c>
      <c r="D34" s="1">
        <f>'raw data'!G51</f>
        <v>18.2</v>
      </c>
      <c r="E34" s="1">
        <f>'raw data'!G52</f>
        <v>0.44721359549995793</v>
      </c>
    </row>
    <row r="35" spans="1:5" x14ac:dyDescent="0.3">
      <c r="A35">
        <f>'raw data'!H50</f>
        <v>88234</v>
      </c>
      <c r="B35" s="1">
        <f>'raw data'!H51</f>
        <v>818</v>
      </c>
      <c r="C35" s="1">
        <f>'raw data'!H52</f>
        <v>0</v>
      </c>
      <c r="D35" s="1">
        <f>'raw data'!I51</f>
        <v>24</v>
      </c>
      <c r="E35" s="1">
        <f>'raw data'!I52</f>
        <v>0</v>
      </c>
    </row>
    <row r="36" spans="1:5" x14ac:dyDescent="0.3">
      <c r="B36" s="1"/>
      <c r="C36" s="1"/>
      <c r="D36" s="1"/>
      <c r="E36" s="1"/>
    </row>
    <row r="37" spans="1:5" x14ac:dyDescent="0.3">
      <c r="B37" s="1"/>
      <c r="C37" s="1"/>
      <c r="D37" s="1"/>
      <c r="E37" s="1"/>
    </row>
    <row r="41" spans="1:5" x14ac:dyDescent="0.3">
      <c r="A41" t="s">
        <v>20</v>
      </c>
      <c r="B41" t="str">
        <f>CONCATENATE('raw data'!$A59,"_seq_time")</f>
        <v>cc_seq_time</v>
      </c>
      <c r="C41" t="str">
        <f>CONCATENATE('raw data'!$A59,"_seq_err")</f>
        <v>cc_seq_err</v>
      </c>
      <c r="D41" t="str">
        <f>CONCATENATE('raw data'!$A59,"_tbb_time")</f>
        <v>cc_tbb_time</v>
      </c>
      <c r="E41" t="str">
        <f>CONCATENATE('raw data'!$A59,"_tbb_err")</f>
        <v>cc_tbb_err</v>
      </c>
    </row>
    <row r="42" spans="1:5" x14ac:dyDescent="0.3">
      <c r="A42">
        <f>'raw data'!B60</f>
        <v>5</v>
      </c>
      <c r="B42" s="1">
        <f>'raw data'!B61</f>
        <v>0</v>
      </c>
      <c r="C42" s="1">
        <f>'raw data'!B62</f>
        <v>0</v>
      </c>
      <c r="D42" s="1">
        <f>'raw data'!C61</f>
        <v>0</v>
      </c>
      <c r="E42" s="1">
        <f>'raw data'!C62</f>
        <v>0</v>
      </c>
    </row>
    <row r="43" spans="1:5" x14ac:dyDescent="0.3">
      <c r="A43">
        <f>'raw data'!D60</f>
        <v>50</v>
      </c>
      <c r="B43" s="1">
        <f>'raw data'!D61</f>
        <v>0</v>
      </c>
      <c r="C43" s="1">
        <f>'raw data'!D62</f>
        <v>0</v>
      </c>
      <c r="D43" s="1">
        <f>'raw data'!E61</f>
        <v>0</v>
      </c>
      <c r="E43" s="1">
        <f>'raw data'!E62</f>
        <v>0</v>
      </c>
    </row>
    <row r="44" spans="1:5" x14ac:dyDescent="0.3">
      <c r="A44">
        <f>'raw data'!F60</f>
        <v>55</v>
      </c>
      <c r="B44" s="1">
        <f>'raw data'!F61</f>
        <v>0</v>
      </c>
      <c r="C44" s="1">
        <f>'raw data'!F62</f>
        <v>0</v>
      </c>
      <c r="D44" s="1">
        <f>'raw data'!G61</f>
        <v>0</v>
      </c>
      <c r="E44" s="1">
        <f>'raw data'!G62</f>
        <v>0</v>
      </c>
    </row>
    <row r="45" spans="1:5" x14ac:dyDescent="0.3">
      <c r="A45">
        <f>'raw data'!H60</f>
        <v>88234</v>
      </c>
      <c r="B45" s="1">
        <f>'raw data'!H61</f>
        <v>0</v>
      </c>
      <c r="C45" s="1">
        <f>'raw data'!H62</f>
        <v>0</v>
      </c>
      <c r="D45" s="1">
        <f>'raw data'!I61</f>
        <v>0</v>
      </c>
      <c r="E45" s="1">
        <f>'raw data'!I62</f>
        <v>0</v>
      </c>
    </row>
    <row r="46" spans="1:5" x14ac:dyDescent="0.3">
      <c r="A46">
        <f>'raw data'!J60</f>
        <v>367662</v>
      </c>
      <c r="B46" s="1">
        <f>'raw data'!J61</f>
        <v>0</v>
      </c>
      <c r="C46" s="1">
        <f>'raw data'!J62</f>
        <v>0</v>
      </c>
      <c r="D46" s="1">
        <f>'raw data'!K61</f>
        <v>0</v>
      </c>
      <c r="E46" s="1">
        <f>'raw data'!K62</f>
        <v>0</v>
      </c>
    </row>
    <row r="47" spans="1:5" x14ac:dyDescent="0.3">
      <c r="A47">
        <f>'raw data'!L60</f>
        <v>508837</v>
      </c>
      <c r="B47" s="1">
        <f>'raw data'!L61</f>
        <v>0.4</v>
      </c>
      <c r="C47" s="1">
        <f>'raw data'!L62</f>
        <v>0.54772255750516607</v>
      </c>
      <c r="D47" s="1">
        <f>'raw data'!M61</f>
        <v>0.8</v>
      </c>
      <c r="E47" s="1">
        <f>'raw data'!M62</f>
        <v>0.44721359549995787</v>
      </c>
    </row>
    <row r="51" spans="1:5" x14ac:dyDescent="0.3">
      <c r="A51" t="s">
        <v>20</v>
      </c>
      <c r="B51" t="str">
        <f>CONCATENATE('raw data'!$A69,"_seq_time")</f>
        <v>etri_seq_time</v>
      </c>
      <c r="C51" t="str">
        <f>CONCATENATE('raw data'!$A69,"_seq_err")</f>
        <v>etri_seq_err</v>
      </c>
      <c r="D51" t="str">
        <f>CONCATENATE('raw data'!$A69,"_tbb_time")</f>
        <v>etri_tbb_time</v>
      </c>
      <c r="E51" t="str">
        <f>CONCATENATE('raw data'!$A69,"_tbb_err")</f>
        <v>etri_tbb_err</v>
      </c>
    </row>
    <row r="52" spans="1:5" x14ac:dyDescent="0.3">
      <c r="A52">
        <f>'raw data'!B70</f>
        <v>5</v>
      </c>
      <c r="B52" s="1">
        <f>'raw data'!B71</f>
        <v>0</v>
      </c>
      <c r="C52" s="1">
        <f>'raw data'!B72</f>
        <v>0</v>
      </c>
      <c r="D52" s="1">
        <f>'raw data'!C71</f>
        <v>0</v>
      </c>
      <c r="E52" s="1">
        <f>'raw data'!C72</f>
        <v>0</v>
      </c>
    </row>
    <row r="53" spans="1:5" x14ac:dyDescent="0.3">
      <c r="A53">
        <f>'raw data'!D70</f>
        <v>50</v>
      </c>
      <c r="B53" s="1">
        <f>'raw data'!D71</f>
        <v>0</v>
      </c>
      <c r="C53" s="1">
        <f>'raw data'!D72</f>
        <v>0</v>
      </c>
      <c r="D53" s="1">
        <f>'raw data'!E71</f>
        <v>0</v>
      </c>
      <c r="E53" s="1">
        <f>'raw data'!E72</f>
        <v>0</v>
      </c>
    </row>
    <row r="54" spans="1:5" x14ac:dyDescent="0.3">
      <c r="A54">
        <f>'raw data'!F70</f>
        <v>55</v>
      </c>
      <c r="B54" s="1">
        <f>'raw data'!F71</f>
        <v>0</v>
      </c>
      <c r="C54" s="1">
        <f>'raw data'!F72</f>
        <v>0</v>
      </c>
      <c r="D54" s="1">
        <f>'raw data'!G71</f>
        <v>0</v>
      </c>
      <c r="E54" s="1">
        <f>'raw data'!G72</f>
        <v>0</v>
      </c>
    </row>
    <row r="55" spans="1:5" x14ac:dyDescent="0.3">
      <c r="A55">
        <f>'raw data'!H70</f>
        <v>88234</v>
      </c>
      <c r="B55" s="1">
        <f>'raw data'!H71</f>
        <v>4.166666666666667</v>
      </c>
      <c r="C55" s="1">
        <f>'raw data'!H72</f>
        <v>0.40824829046386302</v>
      </c>
      <c r="D55" s="1">
        <f>'raw data'!I71</f>
        <v>0.16666666666666666</v>
      </c>
      <c r="E55" s="1">
        <f>'raw data'!I72</f>
        <v>0.40824829046386302</v>
      </c>
    </row>
    <row r="56" spans="1:5" x14ac:dyDescent="0.3">
      <c r="A56">
        <f>'raw data'!J70</f>
        <v>367662</v>
      </c>
      <c r="B56" s="1">
        <f>'raw data'!J71</f>
        <v>14</v>
      </c>
      <c r="C56" s="1">
        <f>'raw data'!J72</f>
        <v>0</v>
      </c>
      <c r="D56" s="1">
        <f>'raw data'!K71</f>
        <v>0.625</v>
      </c>
      <c r="E56" s="1">
        <f>'raw data'!K72</f>
        <v>0.51754916950676566</v>
      </c>
    </row>
    <row r="57" spans="1:5" x14ac:dyDescent="0.3">
      <c r="A57">
        <f>'raw data'!L70</f>
        <v>508837</v>
      </c>
      <c r="B57" s="1">
        <f>'raw data'!L71</f>
        <v>38.5</v>
      </c>
      <c r="C57" s="1">
        <f>'raw data'!L72</f>
        <v>0.92582009977255142</v>
      </c>
      <c r="D57" s="1">
        <f>'raw data'!M71</f>
        <v>1.875</v>
      </c>
      <c r="E57" s="1">
        <f>'raw data'!M72</f>
        <v>0.64086994446165568</v>
      </c>
    </row>
    <row r="64" spans="1:5" x14ac:dyDescent="0.3">
      <c r="A64" t="s">
        <v>20</v>
      </c>
      <c r="B64" t="str">
        <f>CONCATENATE('raw data'!$A82,"_seq_time")</f>
        <v>lcc_seq_time</v>
      </c>
      <c r="C64" t="str">
        <f>CONCATENATE('raw data'!$A82,"_seq_err")</f>
        <v>lcc_seq_err</v>
      </c>
      <c r="D64" t="str">
        <f>CONCATENATE('raw data'!$A82,"_tbb_time")</f>
        <v>lcc_tbb_time</v>
      </c>
      <c r="E64" t="str">
        <f>CONCATENATE('raw data'!$A82,"_tbb_err")</f>
        <v>lcc_tbb_err</v>
      </c>
    </row>
    <row r="65" spans="1:5" x14ac:dyDescent="0.3">
      <c r="A65">
        <f>'raw data'!B83</f>
        <v>5</v>
      </c>
      <c r="B65" s="1">
        <f>'raw data'!B84</f>
        <v>0</v>
      </c>
      <c r="C65" s="1">
        <f>'raw data'!B85</f>
        <v>0</v>
      </c>
      <c r="D65" s="1">
        <f>'raw data'!C84</f>
        <v>0</v>
      </c>
      <c r="E65" s="1">
        <f>'raw data'!C85</f>
        <v>0</v>
      </c>
    </row>
    <row r="66" spans="1:5" x14ac:dyDescent="0.3">
      <c r="A66">
        <f>'raw data'!D83</f>
        <v>50</v>
      </c>
      <c r="B66" s="1">
        <f>'raw data'!D84</f>
        <v>0</v>
      </c>
      <c r="C66" s="1">
        <f>'raw data'!D85</f>
        <v>0</v>
      </c>
      <c r="D66" s="1">
        <f>'raw data'!E84</f>
        <v>0</v>
      </c>
      <c r="E66" s="1">
        <f>'raw data'!E85</f>
        <v>0</v>
      </c>
    </row>
    <row r="67" spans="1:5" x14ac:dyDescent="0.3">
      <c r="A67">
        <f>'raw data'!F83</f>
        <v>55</v>
      </c>
      <c r="B67" s="1">
        <f>'raw data'!F84</f>
        <v>0</v>
      </c>
      <c r="C67" s="1">
        <f>'raw data'!F85</f>
        <v>0</v>
      </c>
      <c r="D67" s="1">
        <f>'raw data'!G84</f>
        <v>0</v>
      </c>
      <c r="E67" s="1">
        <f>'raw data'!G85</f>
        <v>0</v>
      </c>
    </row>
    <row r="68" spans="1:5" x14ac:dyDescent="0.3">
      <c r="A68">
        <f>'raw data'!H83</f>
        <v>88234</v>
      </c>
      <c r="B68" s="1">
        <f>'raw data'!H84</f>
        <v>6.2</v>
      </c>
      <c r="C68" s="1">
        <f>'raw data'!H85</f>
        <v>0.44721359549995793</v>
      </c>
      <c r="D68" s="1">
        <f>'raw data'!I84</f>
        <v>0.4</v>
      </c>
      <c r="E68" s="1">
        <f>'raw data'!I85</f>
        <v>0.54772255750516607</v>
      </c>
    </row>
    <row r="69" spans="1:5" x14ac:dyDescent="0.3">
      <c r="A69">
        <f>'raw data'!J83</f>
        <v>367662</v>
      </c>
      <c r="B69" s="1">
        <f>'raw data'!J84</f>
        <v>15.2</v>
      </c>
      <c r="C69" s="1">
        <f>'raw data'!J85</f>
        <v>0.44721359549995793</v>
      </c>
      <c r="D69" s="1">
        <f>'raw data'!K84</f>
        <v>1</v>
      </c>
      <c r="E69" s="1">
        <f>'raw data'!K85</f>
        <v>0</v>
      </c>
    </row>
    <row r="70" spans="1:5" x14ac:dyDescent="0.3">
      <c r="A70">
        <f>'raw data'!L83</f>
        <v>508837</v>
      </c>
      <c r="B70" s="1">
        <f>'raw data'!L84</f>
        <v>49.2</v>
      </c>
      <c r="C70" s="1">
        <f>'raw data'!L85</f>
        <v>1.6431676725154982</v>
      </c>
      <c r="D70" s="1">
        <f>'raw data'!M84</f>
        <v>2.6</v>
      </c>
      <c r="E70" s="1">
        <f>'raw data'!M85</f>
        <v>0.54772255750516674</v>
      </c>
    </row>
    <row r="73" spans="1:5" x14ac:dyDescent="0.3">
      <c r="A73" t="s">
        <v>20</v>
      </c>
      <c r="B73" t="str">
        <f>CONCATENATE('raw data'!$A92,"_seq_time")</f>
        <v>prank_seq_time</v>
      </c>
      <c r="C73" t="str">
        <f>CONCATENATE('raw data'!$A92,"_seq_err")</f>
        <v>prank_seq_err</v>
      </c>
      <c r="D73" t="str">
        <f>CONCATENATE('raw data'!$A92,"_tbb_time")</f>
        <v>prank_tbb_time</v>
      </c>
      <c r="E73" t="str">
        <f>CONCATENATE('raw data'!$A92,"_tbb_err")</f>
        <v>prank_tbb_err</v>
      </c>
    </row>
    <row r="74" spans="1:5" x14ac:dyDescent="0.3">
      <c r="A74">
        <f>'raw data'!B93</f>
        <v>5</v>
      </c>
      <c r="B74" s="1">
        <f>'raw data'!B94</f>
        <v>0</v>
      </c>
      <c r="C74" s="1">
        <f>'raw data'!B95</f>
        <v>0</v>
      </c>
      <c r="D74" s="1">
        <f>'raw data'!C94</f>
        <v>0</v>
      </c>
      <c r="E74" s="1">
        <f>'raw data'!C95</f>
        <v>0</v>
      </c>
    </row>
    <row r="75" spans="1:5" x14ac:dyDescent="0.3">
      <c r="A75">
        <f>'raw data'!D93</f>
        <v>50</v>
      </c>
      <c r="B75" s="1">
        <f>'raw data'!D94</f>
        <v>0</v>
      </c>
      <c r="C75" s="1">
        <f>'raw data'!D95</f>
        <v>0</v>
      </c>
      <c r="D75" s="1">
        <f>'raw data'!E94</f>
        <v>0</v>
      </c>
      <c r="E75" s="1">
        <f>'raw data'!E95</f>
        <v>0</v>
      </c>
    </row>
    <row r="76" spans="1:5" x14ac:dyDescent="0.3">
      <c r="A76">
        <f>'raw data'!F93</f>
        <v>55</v>
      </c>
      <c r="B76" s="1">
        <f>'raw data'!F94</f>
        <v>0.2</v>
      </c>
      <c r="C76" s="1">
        <f>'raw data'!F95</f>
        <v>0.44721359549995793</v>
      </c>
      <c r="D76" s="1">
        <f>'raw data'!G94</f>
        <v>0</v>
      </c>
      <c r="E76" s="1">
        <f>'raw data'!G95</f>
        <v>0</v>
      </c>
    </row>
    <row r="77" spans="1:5" x14ac:dyDescent="0.3">
      <c r="A77">
        <f>'raw data'!H93</f>
        <v>88234</v>
      </c>
      <c r="B77" s="1">
        <f>'raw data'!H94</f>
        <v>1</v>
      </c>
      <c r="C77" s="1">
        <f>'raw data'!H95</f>
        <v>0</v>
      </c>
      <c r="D77" s="1">
        <f>'raw data'!I94</f>
        <v>0.2</v>
      </c>
      <c r="E77" s="1">
        <f>'raw data'!I95</f>
        <v>0.44721359549995793</v>
      </c>
    </row>
    <row r="78" spans="1:5" x14ac:dyDescent="0.3">
      <c r="A78">
        <f>'raw data'!J93</f>
        <v>367662</v>
      </c>
      <c r="B78" s="1">
        <f>'raw data'!J94</f>
        <v>3.6</v>
      </c>
      <c r="C78" s="1">
        <f>'raw data'!J95</f>
        <v>0.54772255750516674</v>
      </c>
      <c r="D78" s="1">
        <f>'raw data'!K94</f>
        <v>0.2</v>
      </c>
      <c r="E78" s="1">
        <f>'raw data'!K95</f>
        <v>0.44721359549995793</v>
      </c>
    </row>
    <row r="79" spans="1:5" x14ac:dyDescent="0.3">
      <c r="A79">
        <f>'raw data'!L93</f>
        <v>508837</v>
      </c>
      <c r="B79" s="1">
        <f>'raw data'!L94</f>
        <v>8</v>
      </c>
      <c r="C79" s="1">
        <f>'raw data'!L95</f>
        <v>1</v>
      </c>
      <c r="D79" s="1">
        <f>'raw data'!M94</f>
        <v>0.6</v>
      </c>
      <c r="E79" s="1">
        <f>'raw data'!M95</f>
        <v>0.54772255750516607</v>
      </c>
    </row>
    <row r="83" spans="1:5" x14ac:dyDescent="0.3">
      <c r="A83" t="s">
        <v>20</v>
      </c>
      <c r="B83" t="str">
        <f>CONCATENATE('raw data'!$A102,"_seq_time")</f>
        <v>reduce_seq_time</v>
      </c>
      <c r="C83" t="str">
        <f>CONCATENATE('raw data'!$A102,"_seq_err")</f>
        <v>reduce_seq_err</v>
      </c>
      <c r="D83" t="str">
        <f>CONCATENATE('raw data'!$A102,"_tbb_time")</f>
        <v>reduce_tbb_time</v>
      </c>
      <c r="E83" t="str">
        <f>CONCATENATE('raw data'!$A102,"_tbb_err")</f>
        <v>reduce_tbb_err</v>
      </c>
    </row>
    <row r="84" spans="1:5" x14ac:dyDescent="0.3">
      <c r="A84">
        <f>'raw data'!B103</f>
        <v>5</v>
      </c>
      <c r="B84" s="1">
        <f>'raw data'!B104</f>
        <v>0</v>
      </c>
      <c r="C84" s="1">
        <f>'raw data'!B105</f>
        <v>0</v>
      </c>
      <c r="D84" s="1">
        <f>'raw data'!C104</f>
        <v>0</v>
      </c>
      <c r="E84" s="1">
        <f>'raw data'!C105</f>
        <v>0</v>
      </c>
    </row>
    <row r="85" spans="1:5" x14ac:dyDescent="0.3">
      <c r="A85">
        <f>'raw data'!D103</f>
        <v>50</v>
      </c>
      <c r="B85" s="1">
        <f>'raw data'!D104</f>
        <v>0</v>
      </c>
      <c r="C85" s="1">
        <f>'raw data'!D105</f>
        <v>0</v>
      </c>
      <c r="D85" s="1">
        <f>'raw data'!E104</f>
        <v>0</v>
      </c>
      <c r="E85" s="1">
        <f>'raw data'!E105</f>
        <v>0</v>
      </c>
    </row>
    <row r="86" spans="1:5" x14ac:dyDescent="0.3">
      <c r="A86">
        <f>'raw data'!F103</f>
        <v>55</v>
      </c>
      <c r="B86" s="1">
        <f>'raw data'!F104</f>
        <v>0</v>
      </c>
      <c r="C86" s="1">
        <f>'raw data'!F105</f>
        <v>0</v>
      </c>
      <c r="D86" s="1">
        <f>'raw data'!G104</f>
        <v>0</v>
      </c>
      <c r="E86" s="1">
        <f>'raw data'!G105</f>
        <v>0</v>
      </c>
    </row>
    <row r="87" spans="1:5" x14ac:dyDescent="0.3">
      <c r="A87">
        <f>'raw data'!H103</f>
        <v>88234</v>
      </c>
      <c r="B87" s="1">
        <f>'raw data'!H104</f>
        <v>0.2</v>
      </c>
      <c r="C87" s="1">
        <f>'raw data'!H105</f>
        <v>0.44721359549995793</v>
      </c>
      <c r="D87" s="1">
        <f>'raw data'!I104</f>
        <v>0</v>
      </c>
      <c r="E87" s="1">
        <f>'raw data'!I105</f>
        <v>0</v>
      </c>
    </row>
    <row r="88" spans="1:5" x14ac:dyDescent="0.3">
      <c r="A88">
        <f>'raw data'!J103</f>
        <v>367662</v>
      </c>
      <c r="B88" s="1">
        <f>'raw data'!J104</f>
        <v>0.4</v>
      </c>
      <c r="C88" s="1">
        <f>'raw data'!J105</f>
        <v>0.54772255750516607</v>
      </c>
      <c r="D88" s="1">
        <f>'raw data'!K104</f>
        <v>0.2</v>
      </c>
      <c r="E88" s="1">
        <f>'raw data'!K105</f>
        <v>0.44721359549995793</v>
      </c>
    </row>
    <row r="89" spans="1:5" x14ac:dyDescent="0.3">
      <c r="A89">
        <f>'raw data'!L103</f>
        <v>508837</v>
      </c>
      <c r="B89" s="1">
        <f>'raw data'!L104</f>
        <v>1</v>
      </c>
      <c r="C89" s="1">
        <f>'raw data'!L105</f>
        <v>0</v>
      </c>
      <c r="D89" s="1">
        <f>'raw data'!M104</f>
        <v>0.4</v>
      </c>
      <c r="E89" s="1">
        <f>'raw data'!M105</f>
        <v>0.54772255750516607</v>
      </c>
    </row>
    <row r="93" spans="1:5" x14ac:dyDescent="0.3">
      <c r="A93" t="s">
        <v>20</v>
      </c>
      <c r="B93" t="str">
        <f>CONCATENATE('raw data'!$A112,"_seq_time")</f>
        <v>reducetri_seq_time</v>
      </c>
      <c r="C93" t="str">
        <f>CONCATENATE('raw data'!$A112,"_seq_err")</f>
        <v>reducetri_seq_err</v>
      </c>
      <c r="D93" t="str">
        <f>CONCATENATE('raw data'!$A112,"_tbb_time")</f>
        <v>reducetri_tbb_time</v>
      </c>
      <c r="E93" t="str">
        <f>CONCATENATE('raw data'!$A112,"_tbb_err")</f>
        <v>reducetri_tbb_err</v>
      </c>
    </row>
    <row r="94" spans="1:5" x14ac:dyDescent="0.3">
      <c r="A94">
        <f>'raw data'!B113</f>
        <v>5</v>
      </c>
      <c r="B94" s="1">
        <f>'raw data'!B114</f>
        <v>0</v>
      </c>
      <c r="C94" s="1">
        <f>'raw data'!B115</f>
        <v>0</v>
      </c>
      <c r="D94" s="1">
        <f>'raw data'!C114</f>
        <v>0</v>
      </c>
      <c r="E94" s="1">
        <f>'raw data'!C115</f>
        <v>0</v>
      </c>
    </row>
    <row r="95" spans="1:5" x14ac:dyDescent="0.3">
      <c r="A95">
        <f>'raw data'!D113</f>
        <v>50</v>
      </c>
      <c r="B95" s="1">
        <f>'raw data'!D114</f>
        <v>0</v>
      </c>
      <c r="C95" s="1">
        <f>'raw data'!D115</f>
        <v>0</v>
      </c>
      <c r="D95" s="1">
        <f>'raw data'!E114</f>
        <v>0</v>
      </c>
      <c r="E95" s="1">
        <f>'raw data'!E115</f>
        <v>0</v>
      </c>
    </row>
    <row r="96" spans="1:5" x14ac:dyDescent="0.3">
      <c r="A96">
        <f>'raw data'!F113</f>
        <v>55</v>
      </c>
      <c r="B96" s="1">
        <f>'raw data'!F114</f>
        <v>0</v>
      </c>
      <c r="C96" s="1">
        <f>'raw data'!F115</f>
        <v>0</v>
      </c>
      <c r="D96" s="1">
        <f>'raw data'!G114</f>
        <v>0</v>
      </c>
      <c r="E96" s="1">
        <f>'raw data'!G115</f>
        <v>0</v>
      </c>
    </row>
    <row r="97" spans="1:5" x14ac:dyDescent="0.3">
      <c r="A97">
        <f>'raw data'!H113</f>
        <v>88234</v>
      </c>
      <c r="B97" s="1">
        <f>'raw data'!H114</f>
        <v>41.6</v>
      </c>
      <c r="C97" s="1">
        <f>'raw data'!H115</f>
        <v>0.54772255750516607</v>
      </c>
      <c r="D97" s="1">
        <f>'raw data'!I114</f>
        <v>3</v>
      </c>
      <c r="E97" s="1">
        <f>'raw data'!I115</f>
        <v>0</v>
      </c>
    </row>
    <row r="98" spans="1:5" x14ac:dyDescent="0.3">
      <c r="A98">
        <f>'raw data'!J113</f>
        <v>367662</v>
      </c>
      <c r="B98" s="1">
        <f>'raw data'!J114</f>
        <v>48.2</v>
      </c>
      <c r="C98" s="1">
        <f>'raw data'!J115</f>
        <v>1.0954451150103321</v>
      </c>
      <c r="D98" s="1">
        <f>'raw data'!K114</f>
        <v>2.6</v>
      </c>
      <c r="E98" s="1">
        <f>'raw data'!K115</f>
        <v>0.54772255750516674</v>
      </c>
    </row>
    <row r="99" spans="1:5" x14ac:dyDescent="0.3">
      <c r="A99">
        <f>'raw data'!L113</f>
        <v>508837</v>
      </c>
      <c r="B99" s="1">
        <f>'raw data'!L114</f>
        <v>145.4</v>
      </c>
      <c r="C99" s="1">
        <f>'raw data'!L115</f>
        <v>3.9115214431215892</v>
      </c>
      <c r="D99" s="1">
        <f>'raw data'!M114</f>
        <v>5.8</v>
      </c>
      <c r="E99" s="1">
        <f>'raw data'!M115</f>
        <v>1.0954451150103335</v>
      </c>
    </row>
    <row r="103" spans="1:5" x14ac:dyDescent="0.3">
      <c r="A103" t="s">
        <v>20</v>
      </c>
      <c r="B103" t="str">
        <f>CONCATENATE('raw data'!$A122,"_seq_time")</f>
        <v>reducetreetop_seq_time</v>
      </c>
      <c r="C103" t="str">
        <f>CONCATENATE('raw data'!$A122,"_seq_err")</f>
        <v>reducetreetop_seq_err</v>
      </c>
      <c r="D103" t="str">
        <f>CONCATENATE('raw data'!$A122,"_tbb_time")</f>
        <v>reducetreetop_tbb_time</v>
      </c>
      <c r="E103" t="str">
        <f>CONCATENATE('raw data'!$A122,"_tbb_err")</f>
        <v>reducetreetop_tbb_err</v>
      </c>
    </row>
    <row r="104" spans="1:5" x14ac:dyDescent="0.3">
      <c r="A104">
        <f>'raw data'!B123</f>
        <v>5</v>
      </c>
      <c r="B104" s="1">
        <f>'raw data'!B124</f>
        <v>0</v>
      </c>
      <c r="C104" s="1">
        <f>'raw data'!B125</f>
        <v>0</v>
      </c>
      <c r="D104" s="1">
        <f>'raw data'!C124</f>
        <v>0</v>
      </c>
      <c r="E104" s="1">
        <f>'raw data'!C125</f>
        <v>0</v>
      </c>
    </row>
    <row r="105" spans="1:5" x14ac:dyDescent="0.3">
      <c r="A105">
        <f>'raw data'!D123</f>
        <v>50</v>
      </c>
      <c r="B105" s="1">
        <f>'raw data'!D124</f>
        <v>0</v>
      </c>
      <c r="C105" s="1">
        <f>'raw data'!D125</f>
        <v>0</v>
      </c>
      <c r="D105" s="1">
        <f>'raw data'!E124</f>
        <v>0</v>
      </c>
      <c r="E105" s="1">
        <f>'raw data'!E125</f>
        <v>0</v>
      </c>
    </row>
    <row r="106" spans="1:5" x14ac:dyDescent="0.3">
      <c r="A106">
        <f>'raw data'!F123</f>
        <v>55</v>
      </c>
      <c r="B106" s="1">
        <f>'raw data'!F124</f>
        <v>0</v>
      </c>
      <c r="C106" s="1">
        <f>'raw data'!F125</f>
        <v>0</v>
      </c>
      <c r="D106" s="1">
        <f>'raw data'!G124</f>
        <v>0</v>
      </c>
      <c r="E106" s="1">
        <f>'raw data'!G125</f>
        <v>0</v>
      </c>
    </row>
    <row r="107" spans="1:5" x14ac:dyDescent="0.3">
      <c r="A107">
        <f>'raw data'!H123</f>
        <v>88234</v>
      </c>
      <c r="B107" s="1">
        <f>'raw data'!H124</f>
        <v>3.2</v>
      </c>
      <c r="C107" s="1">
        <f>'raw data'!H125</f>
        <v>0.44721359549995715</v>
      </c>
      <c r="D107" s="1">
        <f>'raw data'!I124</f>
        <v>0.4</v>
      </c>
      <c r="E107" s="1">
        <f>'raw data'!I125</f>
        <v>0.54772255750516607</v>
      </c>
    </row>
    <row r="108" spans="1:5" x14ac:dyDescent="0.3">
      <c r="A108">
        <f>'raw data'!J123</f>
        <v>367662</v>
      </c>
      <c r="B108" s="1">
        <f>'raw data'!J124</f>
        <v>84.6</v>
      </c>
      <c r="C108" s="1">
        <f>'raw data'!J125</f>
        <v>1.51657508881031</v>
      </c>
      <c r="D108" s="1">
        <f>'raw data'!K124</f>
        <v>13.4</v>
      </c>
      <c r="E108" s="1">
        <f>'raw data'!K125</f>
        <v>0.54772255750516619</v>
      </c>
    </row>
    <row r="109" spans="1:5" x14ac:dyDescent="0.3">
      <c r="A109">
        <f>'raw data'!L123</f>
        <v>508837</v>
      </c>
      <c r="B109" s="1">
        <f>'raw data'!L124</f>
        <v>408.2</v>
      </c>
      <c r="C109" s="1">
        <f>'raw data'!L125</f>
        <v>0.83666002653407556</v>
      </c>
      <c r="D109" s="1">
        <f>'raw data'!M124</f>
        <v>66.400000000000006</v>
      </c>
      <c r="E109" s="1">
        <f>'raw data'!M125</f>
        <v>2.1908902300206643</v>
      </c>
    </row>
    <row r="113" spans="1:5" x14ac:dyDescent="0.3">
      <c r="A113" t="s">
        <v>20</v>
      </c>
      <c r="B113" t="str">
        <f>CONCATENATE('raw data'!$A132,"_seq_time")</f>
        <v>reducehighdegreetop_seq_time</v>
      </c>
      <c r="C113" t="str">
        <f>CONCATENATE('raw data'!$A132,"_seq_err")</f>
        <v>reducehighdegreetop_seq_err</v>
      </c>
      <c r="D113" t="str">
        <f>CONCATENATE('raw data'!$A132,"_tbb_time")</f>
        <v>reducehighdegreetop_tbb_time</v>
      </c>
      <c r="E113" t="str">
        <f>CONCATENATE('raw data'!$A132,"_tbb_err")</f>
        <v>reducehighdegreetop_tbb_err</v>
      </c>
    </row>
    <row r="114" spans="1:5" x14ac:dyDescent="0.3">
      <c r="A114">
        <f>'raw data'!B133</f>
        <v>5</v>
      </c>
      <c r="B114" s="1">
        <f>'raw data'!B134</f>
        <v>0</v>
      </c>
      <c r="C114" s="1">
        <f>'raw data'!B135</f>
        <v>0</v>
      </c>
      <c r="D114" s="1">
        <f>'raw data'!C134</f>
        <v>0</v>
      </c>
      <c r="E114" s="1">
        <f>'raw data'!C135</f>
        <v>0</v>
      </c>
    </row>
    <row r="115" spans="1:5" x14ac:dyDescent="0.3">
      <c r="A115">
        <f>'raw data'!D133</f>
        <v>50</v>
      </c>
      <c r="B115" s="1">
        <f>'raw data'!D134</f>
        <v>0</v>
      </c>
      <c r="C115" s="1">
        <f>'raw data'!D135</f>
        <v>0</v>
      </c>
      <c r="D115" s="1">
        <f>'raw data'!E134</f>
        <v>0</v>
      </c>
      <c r="E115" s="1">
        <f>'raw data'!E135</f>
        <v>0</v>
      </c>
    </row>
    <row r="116" spans="1:5" x14ac:dyDescent="0.3">
      <c r="A116">
        <f>'raw data'!F133</f>
        <v>55</v>
      </c>
      <c r="B116" s="1">
        <f>'raw data'!F134</f>
        <v>0</v>
      </c>
      <c r="C116" s="1">
        <f>'raw data'!F135</f>
        <v>0</v>
      </c>
      <c r="D116" s="1">
        <f>'raw data'!G134</f>
        <v>0</v>
      </c>
      <c r="E116" s="1">
        <f>'raw data'!G135</f>
        <v>0</v>
      </c>
    </row>
    <row r="117" spans="1:5" x14ac:dyDescent="0.3">
      <c r="A117">
        <f>'raw data'!H133</f>
        <v>88234</v>
      </c>
      <c r="B117" s="1">
        <f>'raw data'!H134</f>
        <v>6.2</v>
      </c>
      <c r="C117" s="1">
        <f>'raw data'!H135</f>
        <v>0.44721359549995793</v>
      </c>
      <c r="D117" s="1">
        <f>'raw data'!I134</f>
        <v>0.4</v>
      </c>
      <c r="E117" s="1">
        <f>'raw data'!I135</f>
        <v>0.54772255750516607</v>
      </c>
    </row>
    <row r="118" spans="1:5" x14ac:dyDescent="0.3">
      <c r="A118">
        <f>'raw data'!J133</f>
        <v>367662</v>
      </c>
      <c r="B118" s="1">
        <f>'raw data'!J134</f>
        <v>218.4</v>
      </c>
      <c r="C118" s="1">
        <f>'raw data'!J135</f>
        <v>67.292644471740019</v>
      </c>
      <c r="D118" s="1">
        <f>'raw data'!K134</f>
        <v>27.2</v>
      </c>
      <c r="E118" s="1">
        <f>'raw data'!K135</f>
        <v>9.2032602918748339</v>
      </c>
    </row>
    <row r="119" spans="1:5" x14ac:dyDescent="0.3">
      <c r="A119">
        <f>'raw data'!L133</f>
        <v>508837</v>
      </c>
      <c r="B119" s="1">
        <f>'raw data'!L134</f>
        <v>771.2</v>
      </c>
      <c r="C119" s="1">
        <f>'raw data'!L135</f>
        <v>71.503146783900362</v>
      </c>
      <c r="D119" s="1">
        <f>'raw data'!M134</f>
        <v>80.833333333333329</v>
      </c>
      <c r="E119" s="1">
        <f>'raw data'!M135</f>
        <v>9.0424922818140772</v>
      </c>
    </row>
    <row r="124" spans="1:5" x14ac:dyDescent="0.3">
      <c r="A124" t="s">
        <v>20</v>
      </c>
      <c r="B124" t="str">
        <f>CONCATENATE('raw data'!$A143,"_seq_time")</f>
        <v>reducepercent_seq_time</v>
      </c>
      <c r="C124" t="str">
        <f>CONCATENATE('raw data'!$A143,"_seq_err")</f>
        <v>reducepercent_seq_err</v>
      </c>
      <c r="D124" t="str">
        <f>CONCATENATE('raw data'!$A143,"_tbb_time")</f>
        <v>reducepercent_tbb_time</v>
      </c>
      <c r="E124" t="str">
        <f>CONCATENATE('raw data'!$A143,"_tbb_err")</f>
        <v>reducepercent_tbb_err</v>
      </c>
    </row>
    <row r="125" spans="1:5" x14ac:dyDescent="0.3">
      <c r="A125">
        <f>'raw data'!B144</f>
        <v>5</v>
      </c>
      <c r="B125" s="1">
        <f>'raw data'!B145</f>
        <v>0</v>
      </c>
      <c r="C125" s="1">
        <f>'raw data'!B146</f>
        <v>0</v>
      </c>
      <c r="D125" s="1">
        <f>'raw data'!C145</f>
        <v>0</v>
      </c>
      <c r="E125" s="1">
        <f>'raw data'!C146</f>
        <v>0</v>
      </c>
    </row>
    <row r="126" spans="1:5" x14ac:dyDescent="0.3">
      <c r="A126">
        <f>'raw data'!D144</f>
        <v>50</v>
      </c>
      <c r="B126" s="1">
        <f>'raw data'!D145</f>
        <v>0</v>
      </c>
      <c r="C126" s="1">
        <f>'raw data'!D146</f>
        <v>0</v>
      </c>
      <c r="D126" s="1">
        <f>'raw data'!E145</f>
        <v>0</v>
      </c>
      <c r="E126" s="1">
        <f>'raw data'!E146</f>
        <v>0</v>
      </c>
    </row>
    <row r="127" spans="1:5" x14ac:dyDescent="0.3">
      <c r="A127">
        <f>'raw data'!F144</f>
        <v>55</v>
      </c>
      <c r="B127" s="1">
        <f>'raw data'!F145</f>
        <v>0</v>
      </c>
      <c r="C127" s="1">
        <f>'raw data'!F146</f>
        <v>0</v>
      </c>
      <c r="D127" s="1">
        <f>'raw data'!G145</f>
        <v>0</v>
      </c>
      <c r="E127" s="1">
        <f>'raw data'!G146</f>
        <v>0</v>
      </c>
    </row>
    <row r="128" spans="1:5" x14ac:dyDescent="0.3">
      <c r="A128">
        <f>'raw data'!H144</f>
        <v>88234</v>
      </c>
      <c r="B128" s="1">
        <f>'raw data'!H145</f>
        <v>0.2</v>
      </c>
      <c r="C128" s="1">
        <f>'raw data'!H146</f>
        <v>0.44721359549995793</v>
      </c>
      <c r="D128" s="1">
        <f>'raw data'!I145</f>
        <v>0</v>
      </c>
      <c r="E128" s="1">
        <f>'raw data'!I146</f>
        <v>0</v>
      </c>
    </row>
    <row r="129" spans="1:5" x14ac:dyDescent="0.3">
      <c r="A129">
        <f>'raw data'!J144</f>
        <v>367662</v>
      </c>
      <c r="B129" s="1">
        <f>'raw data'!J145</f>
        <v>0.2</v>
      </c>
      <c r="C129" s="1">
        <f>'raw data'!J146</f>
        <v>0.44721359549995793</v>
      </c>
      <c r="D129" s="1">
        <f>'raw data'!K145</f>
        <v>0.2</v>
      </c>
      <c r="E129" s="1">
        <f>'raw data'!K146</f>
        <v>0.44721359549995793</v>
      </c>
    </row>
    <row r="130" spans="1:5" x14ac:dyDescent="0.3">
      <c r="A130">
        <f>'raw data'!L144</f>
        <v>508837</v>
      </c>
      <c r="B130" s="1">
        <f>'raw data'!L145</f>
        <v>0.8</v>
      </c>
      <c r="C130" s="1">
        <f>'raw data'!L146</f>
        <v>0.44721359549995787</v>
      </c>
      <c r="D130" s="1">
        <f>'raw data'!M145</f>
        <v>0.4</v>
      </c>
      <c r="E130" s="1">
        <f>'raw data'!M146</f>
        <v>0.54772255750516607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A81" workbookViewId="0">
      <selection activeCell="A102" sqref="A102:C104"/>
    </sheetView>
  </sheetViews>
  <sheetFormatPr defaultRowHeight="14.4" x14ac:dyDescent="0.3"/>
  <cols>
    <col min="1" max="1" width="20.6640625" customWidth="1"/>
    <col min="2" max="2" width="14.77734375" customWidth="1"/>
    <col min="3" max="4" width="13.21875" customWidth="1"/>
  </cols>
  <sheetData>
    <row r="1" spans="1:16" x14ac:dyDescent="0.3">
      <c r="A1" t="s">
        <v>0</v>
      </c>
    </row>
    <row r="2" spans="1:16" x14ac:dyDescent="0.3">
      <c r="A2" t="s">
        <v>1</v>
      </c>
    </row>
    <row r="4" spans="1:16" x14ac:dyDescent="0.3">
      <c r="B4" t="s">
        <v>19</v>
      </c>
      <c r="C4" t="s">
        <v>18</v>
      </c>
      <c r="D4" t="s">
        <v>39</v>
      </c>
    </row>
    <row r="5" spans="1:16" x14ac:dyDescent="0.3">
      <c r="A5" t="s">
        <v>3</v>
      </c>
      <c r="B5">
        <v>55</v>
      </c>
      <c r="E5">
        <v>88234</v>
      </c>
      <c r="H5">
        <v>367662</v>
      </c>
      <c r="K5">
        <v>508837</v>
      </c>
      <c r="O5" t="s">
        <v>4</v>
      </c>
      <c r="P5" t="s">
        <v>5</v>
      </c>
    </row>
    <row r="6" spans="1:16" s="3" customFormat="1" x14ac:dyDescent="0.3">
      <c r="A6" s="3" t="s">
        <v>8</v>
      </c>
      <c r="E6" s="3">
        <v>77</v>
      </c>
      <c r="F6" s="3">
        <v>4</v>
      </c>
      <c r="G6" s="3">
        <f>E6/F6</f>
        <v>19.25</v>
      </c>
      <c r="H6" s="3">
        <v>280</v>
      </c>
      <c r="I6" s="3">
        <v>16</v>
      </c>
      <c r="J6" s="3">
        <f>H6/I6</f>
        <v>17.5</v>
      </c>
      <c r="K6" s="3">
        <v>725</v>
      </c>
      <c r="L6" s="3">
        <v>61</v>
      </c>
      <c r="M6" s="3">
        <f>K6/L6</f>
        <v>11.885245901639344</v>
      </c>
      <c r="O6" s="3">
        <f>AVERAGE(G6:G14,J6:J14,M6:M23)</f>
        <v>16.185405161360421</v>
      </c>
      <c r="P6" s="3">
        <f>_xlfn.STDEV.S(G6:G14,J6:J14,M6:M23)</f>
        <v>10.745564773172298</v>
      </c>
    </row>
    <row r="7" spans="1:16" x14ac:dyDescent="0.3">
      <c r="E7">
        <v>79</v>
      </c>
      <c r="F7">
        <v>5</v>
      </c>
      <c r="G7">
        <f>E7/F7</f>
        <v>15.8</v>
      </c>
      <c r="H7">
        <v>273</v>
      </c>
      <c r="I7">
        <v>27</v>
      </c>
      <c r="J7">
        <f>H7/I7</f>
        <v>10.111111111111111</v>
      </c>
      <c r="K7">
        <v>735</v>
      </c>
      <c r="L7">
        <v>55</v>
      </c>
      <c r="M7">
        <f>K7/L7</f>
        <v>13.363636363636363</v>
      </c>
    </row>
    <row r="8" spans="1:16" x14ac:dyDescent="0.3">
      <c r="E8">
        <v>74</v>
      </c>
      <c r="F8">
        <v>5</v>
      </c>
      <c r="G8">
        <f t="shared" ref="G8:G14" si="0">E8/F8</f>
        <v>14.8</v>
      </c>
      <c r="H8">
        <v>301</v>
      </c>
      <c r="I8">
        <v>22</v>
      </c>
      <c r="J8">
        <f t="shared" ref="J8:J14" si="1">H8/I8</f>
        <v>13.681818181818182</v>
      </c>
      <c r="K8">
        <v>701</v>
      </c>
      <c r="L8">
        <v>49</v>
      </c>
      <c r="M8">
        <f t="shared" ref="M8:M23" si="2">K8/L8</f>
        <v>14.306122448979592</v>
      </c>
    </row>
    <row r="9" spans="1:16" x14ac:dyDescent="0.3">
      <c r="E9">
        <v>81</v>
      </c>
      <c r="F9">
        <v>3</v>
      </c>
      <c r="G9">
        <f t="shared" si="0"/>
        <v>27</v>
      </c>
      <c r="H9">
        <v>267</v>
      </c>
      <c r="I9">
        <v>13</v>
      </c>
      <c r="J9">
        <f t="shared" si="1"/>
        <v>20.53846153846154</v>
      </c>
      <c r="K9">
        <v>696</v>
      </c>
      <c r="L9">
        <v>35</v>
      </c>
      <c r="M9">
        <f t="shared" si="2"/>
        <v>19.885714285714286</v>
      </c>
    </row>
    <row r="10" spans="1:16" x14ac:dyDescent="0.3">
      <c r="E10">
        <v>83</v>
      </c>
      <c r="F10">
        <v>3</v>
      </c>
      <c r="G10">
        <f t="shared" si="0"/>
        <v>27.666666666666668</v>
      </c>
      <c r="H10">
        <v>271</v>
      </c>
      <c r="I10">
        <v>14</v>
      </c>
      <c r="J10">
        <f t="shared" si="1"/>
        <v>19.357142857142858</v>
      </c>
      <c r="K10">
        <v>717</v>
      </c>
      <c r="L10">
        <v>47</v>
      </c>
      <c r="M10">
        <f t="shared" si="2"/>
        <v>15.25531914893617</v>
      </c>
    </row>
    <row r="11" spans="1:16" x14ac:dyDescent="0.3">
      <c r="E11">
        <v>74</v>
      </c>
      <c r="F11">
        <v>3</v>
      </c>
      <c r="G11">
        <f t="shared" si="0"/>
        <v>24.666666666666668</v>
      </c>
      <c r="H11">
        <v>309</v>
      </c>
      <c r="I11">
        <v>16</v>
      </c>
      <c r="J11">
        <f t="shared" si="1"/>
        <v>19.3125</v>
      </c>
      <c r="K11">
        <v>708</v>
      </c>
      <c r="L11">
        <v>33</v>
      </c>
      <c r="M11">
        <f t="shared" si="2"/>
        <v>21.454545454545453</v>
      </c>
    </row>
    <row r="12" spans="1:16" x14ac:dyDescent="0.3">
      <c r="E12">
        <v>78</v>
      </c>
      <c r="F12">
        <v>3</v>
      </c>
      <c r="G12">
        <f t="shared" si="0"/>
        <v>26</v>
      </c>
      <c r="H12">
        <v>285</v>
      </c>
      <c r="I12">
        <v>23</v>
      </c>
      <c r="J12">
        <f t="shared" si="1"/>
        <v>12.391304347826088</v>
      </c>
      <c r="K12">
        <v>706</v>
      </c>
      <c r="L12">
        <v>32</v>
      </c>
      <c r="M12">
        <f t="shared" si="2"/>
        <v>22.0625</v>
      </c>
    </row>
    <row r="13" spans="1:16" x14ac:dyDescent="0.3">
      <c r="E13">
        <v>81</v>
      </c>
      <c r="F13">
        <v>3</v>
      </c>
      <c r="G13">
        <f t="shared" si="0"/>
        <v>27</v>
      </c>
      <c r="H13">
        <v>268</v>
      </c>
      <c r="I13">
        <v>13</v>
      </c>
      <c r="J13">
        <f t="shared" si="1"/>
        <v>20.615384615384617</v>
      </c>
      <c r="K13">
        <v>759</v>
      </c>
      <c r="L13">
        <v>33</v>
      </c>
      <c r="M13">
        <f t="shared" si="2"/>
        <v>23</v>
      </c>
    </row>
    <row r="14" spans="1:16" x14ac:dyDescent="0.3">
      <c r="E14">
        <v>75</v>
      </c>
      <c r="F14">
        <v>4</v>
      </c>
      <c r="G14">
        <f t="shared" si="0"/>
        <v>18.75</v>
      </c>
      <c r="H14">
        <v>287</v>
      </c>
      <c r="I14">
        <v>5</v>
      </c>
      <c r="J14">
        <f t="shared" si="1"/>
        <v>57.4</v>
      </c>
      <c r="K14">
        <v>690</v>
      </c>
      <c r="L14">
        <v>39</v>
      </c>
      <c r="M14">
        <f t="shared" si="2"/>
        <v>17.692307692307693</v>
      </c>
    </row>
    <row r="15" spans="1:16" x14ac:dyDescent="0.3">
      <c r="K15">
        <v>65</v>
      </c>
      <c r="L15">
        <v>7</v>
      </c>
      <c r="M15">
        <f t="shared" si="2"/>
        <v>9.2857142857142865</v>
      </c>
    </row>
    <row r="16" spans="1:16" x14ac:dyDescent="0.3">
      <c r="K16">
        <v>47</v>
      </c>
      <c r="L16">
        <v>10</v>
      </c>
      <c r="M16">
        <f t="shared" si="2"/>
        <v>4.7</v>
      </c>
    </row>
    <row r="17" spans="1:16" x14ac:dyDescent="0.3">
      <c r="K17">
        <v>54</v>
      </c>
      <c r="L17">
        <v>11</v>
      </c>
      <c r="M17">
        <f t="shared" si="2"/>
        <v>4.9090909090909092</v>
      </c>
    </row>
    <row r="18" spans="1:16" x14ac:dyDescent="0.3">
      <c r="K18">
        <v>2</v>
      </c>
      <c r="L18">
        <v>3</v>
      </c>
      <c r="M18">
        <f t="shared" si="2"/>
        <v>0.66666666666666663</v>
      </c>
    </row>
    <row r="19" spans="1:16" x14ac:dyDescent="0.3">
      <c r="K19">
        <v>16</v>
      </c>
      <c r="L19">
        <v>6</v>
      </c>
      <c r="M19">
        <f t="shared" si="2"/>
        <v>2.6666666666666665</v>
      </c>
    </row>
    <row r="20" spans="1:16" x14ac:dyDescent="0.3">
      <c r="K20">
        <v>28</v>
      </c>
      <c r="L20">
        <v>4</v>
      </c>
      <c r="M20">
        <f t="shared" si="2"/>
        <v>7</v>
      </c>
    </row>
    <row r="21" spans="1:16" x14ac:dyDescent="0.3">
      <c r="K21">
        <v>4</v>
      </c>
      <c r="L21">
        <v>20</v>
      </c>
      <c r="M21">
        <f t="shared" si="2"/>
        <v>0.2</v>
      </c>
    </row>
    <row r="22" spans="1:16" x14ac:dyDescent="0.3">
      <c r="K22">
        <v>1</v>
      </c>
      <c r="L22">
        <v>2</v>
      </c>
      <c r="M22">
        <f t="shared" si="2"/>
        <v>0.5</v>
      </c>
    </row>
    <row r="23" spans="1:16" x14ac:dyDescent="0.3">
      <c r="K23">
        <v>4</v>
      </c>
      <c r="L23">
        <v>2</v>
      </c>
      <c r="M23">
        <f t="shared" si="2"/>
        <v>2</v>
      </c>
    </row>
    <row r="24" spans="1:16" s="3" customFormat="1" x14ac:dyDescent="0.3">
      <c r="A24" s="3" t="s">
        <v>2</v>
      </c>
      <c r="E24" s="3">
        <v>143</v>
      </c>
      <c r="F24" s="3">
        <v>4</v>
      </c>
      <c r="G24" s="3">
        <f>E24/F24</f>
        <v>35.75</v>
      </c>
      <c r="H24" s="3">
        <v>311</v>
      </c>
      <c r="I24" s="3">
        <v>8</v>
      </c>
      <c r="J24" s="3">
        <f>H24/I24</f>
        <v>38.875</v>
      </c>
      <c r="K24" s="3">
        <v>778</v>
      </c>
      <c r="L24" s="3">
        <v>21</v>
      </c>
      <c r="M24" s="3">
        <f>K24/L24</f>
        <v>37.047619047619051</v>
      </c>
      <c r="O24" s="3">
        <f>AVERAGE(D24:D28,G24:G28,J24:J28,M24:M28)</f>
        <v>35.310317460317464</v>
      </c>
      <c r="P24" s="3">
        <f>_xlfn.STDEV.S(G24:G28,J24:J28,M24:M28,D24:D28)</f>
        <v>5.0325038146241425</v>
      </c>
    </row>
    <row r="25" spans="1:16" x14ac:dyDescent="0.3">
      <c r="E25">
        <v>76</v>
      </c>
      <c r="F25">
        <v>4</v>
      </c>
      <c r="G25">
        <f t="shared" ref="G25:G28" si="3">E25/F25</f>
        <v>19</v>
      </c>
      <c r="H25">
        <v>297</v>
      </c>
      <c r="I25">
        <v>9</v>
      </c>
      <c r="J25">
        <f t="shared" ref="J25:J28" si="4">H25/I25</f>
        <v>33</v>
      </c>
      <c r="K25">
        <v>771</v>
      </c>
      <c r="L25">
        <v>24</v>
      </c>
      <c r="M25">
        <f t="shared" ref="M25:M32" si="5">K25/L25</f>
        <v>32.125</v>
      </c>
    </row>
    <row r="26" spans="1:16" x14ac:dyDescent="0.3">
      <c r="E26">
        <v>141</v>
      </c>
      <c r="F26">
        <v>4</v>
      </c>
      <c r="G26">
        <f t="shared" si="3"/>
        <v>35.25</v>
      </c>
      <c r="H26">
        <v>306</v>
      </c>
      <c r="I26">
        <v>8</v>
      </c>
      <c r="J26">
        <f t="shared" si="4"/>
        <v>38.25</v>
      </c>
      <c r="K26">
        <v>805</v>
      </c>
      <c r="L26">
        <v>23</v>
      </c>
      <c r="M26">
        <f t="shared" si="5"/>
        <v>35</v>
      </c>
    </row>
    <row r="27" spans="1:16" x14ac:dyDescent="0.3">
      <c r="E27">
        <v>141</v>
      </c>
      <c r="F27">
        <v>4</v>
      </c>
      <c r="G27">
        <f t="shared" si="3"/>
        <v>35.25</v>
      </c>
      <c r="H27">
        <v>309</v>
      </c>
      <c r="I27">
        <v>8</v>
      </c>
      <c r="J27">
        <f t="shared" si="4"/>
        <v>38.625</v>
      </c>
      <c r="K27">
        <v>812</v>
      </c>
      <c r="L27">
        <v>21</v>
      </c>
      <c r="M27">
        <f t="shared" si="5"/>
        <v>38.666666666666664</v>
      </c>
    </row>
    <row r="28" spans="1:16" x14ac:dyDescent="0.3">
      <c r="E28">
        <v>140</v>
      </c>
      <c r="F28">
        <v>4</v>
      </c>
      <c r="G28">
        <f t="shared" si="3"/>
        <v>35</v>
      </c>
      <c r="H28">
        <v>309</v>
      </c>
      <c r="I28">
        <v>8</v>
      </c>
      <c r="J28">
        <f t="shared" si="4"/>
        <v>38.625</v>
      </c>
      <c r="K28">
        <v>823</v>
      </c>
      <c r="L28">
        <v>21</v>
      </c>
      <c r="M28">
        <f t="shared" si="5"/>
        <v>39.19047619047619</v>
      </c>
    </row>
    <row r="29" spans="1:16" s="3" customFormat="1" x14ac:dyDescent="0.3">
      <c r="A29" s="3" t="s">
        <v>16</v>
      </c>
    </row>
    <row r="34" spans="1:16" s="3" customFormat="1" x14ac:dyDescent="0.3">
      <c r="A34" s="3" t="s">
        <v>7</v>
      </c>
      <c r="B34" s="3">
        <v>327</v>
      </c>
      <c r="C34" s="3">
        <v>18</v>
      </c>
      <c r="D34" s="3">
        <f>B34/C34</f>
        <v>18.166666666666668</v>
      </c>
      <c r="E34" s="3">
        <v>818</v>
      </c>
      <c r="F34" s="3">
        <v>24</v>
      </c>
      <c r="G34" s="3">
        <f>E34/F34</f>
        <v>34.083333333333336</v>
      </c>
      <c r="O34" s="3">
        <f>AVERAGE(D34:D38,G34:G38,J34:J38,M34:M38)</f>
        <v>21.575779727095519</v>
      </c>
      <c r="P34" s="3">
        <f>_xlfn.STDEV.S(G34:G38,J34:J38,M34:M38,D34:D38)</f>
        <v>6.191650399892322</v>
      </c>
    </row>
    <row r="35" spans="1:16" x14ac:dyDescent="0.3">
      <c r="B35">
        <v>371</v>
      </c>
      <c r="C35">
        <v>18</v>
      </c>
      <c r="D35">
        <f t="shared" ref="D35:D38" si="6">B35/C35</f>
        <v>20.611111111111111</v>
      </c>
    </row>
    <row r="36" spans="1:16" x14ac:dyDescent="0.3">
      <c r="B36">
        <v>350</v>
      </c>
      <c r="C36">
        <v>18</v>
      </c>
      <c r="D36">
        <f t="shared" si="6"/>
        <v>19.444444444444443</v>
      </c>
    </row>
    <row r="37" spans="1:16" x14ac:dyDescent="0.3">
      <c r="B37">
        <v>339</v>
      </c>
      <c r="C37">
        <v>18</v>
      </c>
      <c r="D37">
        <f t="shared" si="6"/>
        <v>18.833333333333332</v>
      </c>
    </row>
    <row r="38" spans="1:16" x14ac:dyDescent="0.3">
      <c r="B38">
        <v>348</v>
      </c>
      <c r="C38">
        <v>19</v>
      </c>
      <c r="D38">
        <f t="shared" si="6"/>
        <v>18.315789473684209</v>
      </c>
    </row>
    <row r="39" spans="1:16" s="3" customFormat="1" x14ac:dyDescent="0.3">
      <c r="A39" s="3" t="s">
        <v>9</v>
      </c>
    </row>
    <row r="44" spans="1:16" s="3" customFormat="1" x14ac:dyDescent="0.3">
      <c r="A44" s="3" t="s">
        <v>10</v>
      </c>
      <c r="K44" s="3">
        <v>37</v>
      </c>
      <c r="L44" s="3">
        <v>3</v>
      </c>
      <c r="M44" s="3">
        <f>K44/L44</f>
        <v>12.333333333333334</v>
      </c>
      <c r="O44" s="3">
        <f>AVERAGE(D44:D48,G44:G48,J44:J48,M44:M51)</f>
        <v>23.354166666666668</v>
      </c>
      <c r="P44" s="3">
        <f>_xlfn.STDEV.S(G44:G48,J44:J48,M44:M51,D44:D48)</f>
        <v>9.9572249831506454</v>
      </c>
    </row>
    <row r="45" spans="1:16" x14ac:dyDescent="0.3">
      <c r="K45">
        <v>37</v>
      </c>
      <c r="L45">
        <v>2</v>
      </c>
      <c r="M45">
        <f t="shared" ref="M45:M56" si="7">K45/L45</f>
        <v>18.5</v>
      </c>
    </row>
    <row r="46" spans="1:16" x14ac:dyDescent="0.3">
      <c r="K46">
        <v>39</v>
      </c>
      <c r="L46">
        <v>2</v>
      </c>
      <c r="M46">
        <f t="shared" si="7"/>
        <v>19.5</v>
      </c>
    </row>
    <row r="47" spans="1:16" x14ac:dyDescent="0.3">
      <c r="K47">
        <v>39</v>
      </c>
      <c r="L47">
        <v>2</v>
      </c>
      <c r="M47">
        <f t="shared" si="7"/>
        <v>19.5</v>
      </c>
    </row>
    <row r="48" spans="1:16" x14ac:dyDescent="0.3">
      <c r="K48">
        <v>39</v>
      </c>
      <c r="L48">
        <v>1</v>
      </c>
      <c r="M48">
        <f t="shared" si="7"/>
        <v>39</v>
      </c>
    </row>
    <row r="49" spans="1:16" x14ac:dyDescent="0.3">
      <c r="K49">
        <v>39</v>
      </c>
      <c r="L49">
        <v>2</v>
      </c>
      <c r="M49">
        <f t="shared" si="7"/>
        <v>19.5</v>
      </c>
    </row>
    <row r="50" spans="1:16" x14ac:dyDescent="0.3">
      <c r="K50">
        <v>39</v>
      </c>
      <c r="L50">
        <v>1</v>
      </c>
      <c r="M50">
        <f t="shared" si="7"/>
        <v>39</v>
      </c>
    </row>
    <row r="51" spans="1:16" x14ac:dyDescent="0.3">
      <c r="K51">
        <v>39</v>
      </c>
      <c r="L51">
        <v>2</v>
      </c>
      <c r="M51">
        <f t="shared" si="7"/>
        <v>19.5</v>
      </c>
    </row>
    <row r="52" spans="1:16" s="3" customFormat="1" x14ac:dyDescent="0.3">
      <c r="A52" s="3" t="s">
        <v>21</v>
      </c>
      <c r="K52" s="3">
        <v>50</v>
      </c>
      <c r="L52" s="3">
        <v>2</v>
      </c>
      <c r="M52" s="3">
        <f>K52/L52</f>
        <v>25</v>
      </c>
      <c r="O52" s="3">
        <f>AVERAGE(D52:D56,G52:G56,J52:J56,M52:M56)</f>
        <v>19.666666666666668</v>
      </c>
      <c r="P52" s="3">
        <f>_xlfn.STDEV.S(G52:G56,J52:J56,M52:M56,D52:D56)</f>
        <v>4.4534630719624477</v>
      </c>
    </row>
    <row r="53" spans="1:16" x14ac:dyDescent="0.3">
      <c r="K53">
        <v>51</v>
      </c>
      <c r="L53">
        <v>3</v>
      </c>
      <c r="M53">
        <f t="shared" si="7"/>
        <v>17</v>
      </c>
    </row>
    <row r="54" spans="1:16" x14ac:dyDescent="0.3">
      <c r="K54">
        <v>50</v>
      </c>
      <c r="L54">
        <v>3</v>
      </c>
      <c r="M54">
        <f t="shared" si="7"/>
        <v>16.666666666666668</v>
      </c>
    </row>
    <row r="55" spans="1:16" x14ac:dyDescent="0.3">
      <c r="K55">
        <v>48</v>
      </c>
      <c r="L55">
        <v>2</v>
      </c>
      <c r="M55">
        <f t="shared" si="7"/>
        <v>24</v>
      </c>
    </row>
    <row r="56" spans="1:16" x14ac:dyDescent="0.3">
      <c r="K56">
        <v>47</v>
      </c>
      <c r="L56">
        <v>3</v>
      </c>
      <c r="M56">
        <f t="shared" si="7"/>
        <v>15.666666666666666</v>
      </c>
    </row>
    <row r="57" spans="1:16" s="3" customFormat="1" x14ac:dyDescent="0.3">
      <c r="A57" s="3" t="s">
        <v>17</v>
      </c>
    </row>
    <row r="62" spans="1:16" s="3" customFormat="1" x14ac:dyDescent="0.3">
      <c r="A62" s="3" t="s">
        <v>15</v>
      </c>
    </row>
    <row r="67" spans="1:16" s="3" customFormat="1" x14ac:dyDescent="0.3">
      <c r="A67" s="3" t="s">
        <v>14</v>
      </c>
      <c r="E67" s="3">
        <v>41</v>
      </c>
      <c r="F67" s="3">
        <v>3</v>
      </c>
      <c r="G67" s="3">
        <f>E67/F67</f>
        <v>13.666666666666666</v>
      </c>
      <c r="H67" s="3">
        <v>48</v>
      </c>
      <c r="I67" s="3">
        <v>3</v>
      </c>
      <c r="J67" s="3">
        <f>H67/I67</f>
        <v>16</v>
      </c>
      <c r="K67" s="3">
        <v>143</v>
      </c>
      <c r="L67" s="3">
        <v>7</v>
      </c>
      <c r="M67" s="3">
        <f>K67/L67</f>
        <v>20.428571428571427</v>
      </c>
      <c r="O67" s="3">
        <f>AVERAGE(D67:D71,G67:G71,J67:J71,M67:M71)</f>
        <v>19.706349206349202</v>
      </c>
      <c r="P67" s="3">
        <f>_xlfn.STDEV.S(G67:G71,J67:J71,M67:M71,D67:D71)</f>
        <v>6.4492905385392101</v>
      </c>
    </row>
    <row r="68" spans="1:16" x14ac:dyDescent="0.3">
      <c r="E68">
        <v>42</v>
      </c>
      <c r="F68">
        <v>3</v>
      </c>
      <c r="G68">
        <f t="shared" ref="G68:G71" si="8">E68/F68</f>
        <v>14</v>
      </c>
      <c r="H68">
        <v>48</v>
      </c>
      <c r="I68">
        <v>2</v>
      </c>
      <c r="J68">
        <f t="shared" ref="J68:J71" si="9">H68/I68</f>
        <v>24</v>
      </c>
      <c r="K68">
        <v>142</v>
      </c>
      <c r="L68">
        <v>4</v>
      </c>
      <c r="M68">
        <f t="shared" ref="M68:M71" si="10">K68/L68</f>
        <v>35.5</v>
      </c>
    </row>
    <row r="69" spans="1:16" x14ac:dyDescent="0.3">
      <c r="E69">
        <v>42</v>
      </c>
      <c r="F69">
        <v>3</v>
      </c>
      <c r="G69">
        <f t="shared" si="8"/>
        <v>14</v>
      </c>
      <c r="H69">
        <v>50</v>
      </c>
      <c r="I69">
        <v>2</v>
      </c>
      <c r="J69">
        <f t="shared" si="9"/>
        <v>25</v>
      </c>
      <c r="K69">
        <v>145</v>
      </c>
      <c r="L69">
        <v>6</v>
      </c>
      <c r="M69">
        <f t="shared" si="10"/>
        <v>24.166666666666668</v>
      </c>
    </row>
    <row r="70" spans="1:16" x14ac:dyDescent="0.3">
      <c r="E70">
        <v>41</v>
      </c>
      <c r="F70">
        <v>3</v>
      </c>
      <c r="G70">
        <f t="shared" si="8"/>
        <v>13.666666666666666</v>
      </c>
      <c r="H70">
        <v>48</v>
      </c>
      <c r="I70">
        <v>3</v>
      </c>
      <c r="J70">
        <f t="shared" si="9"/>
        <v>16</v>
      </c>
      <c r="K70">
        <v>145</v>
      </c>
      <c r="L70">
        <v>6</v>
      </c>
      <c r="M70">
        <f t="shared" si="10"/>
        <v>24.166666666666668</v>
      </c>
    </row>
    <row r="71" spans="1:16" x14ac:dyDescent="0.3">
      <c r="E71">
        <v>42</v>
      </c>
      <c r="F71">
        <v>3</v>
      </c>
      <c r="G71">
        <f t="shared" si="8"/>
        <v>14</v>
      </c>
      <c r="H71">
        <v>47</v>
      </c>
      <c r="I71">
        <v>3</v>
      </c>
      <c r="J71">
        <f t="shared" si="9"/>
        <v>15.666666666666666</v>
      </c>
      <c r="K71">
        <v>152</v>
      </c>
      <c r="L71">
        <v>6</v>
      </c>
      <c r="M71">
        <f t="shared" si="10"/>
        <v>25.333333333333332</v>
      </c>
    </row>
    <row r="72" spans="1:16" s="3" customFormat="1" x14ac:dyDescent="0.3">
      <c r="A72" s="3" t="s">
        <v>13</v>
      </c>
      <c r="H72" s="3">
        <v>82</v>
      </c>
      <c r="I72" s="3">
        <v>14</v>
      </c>
      <c r="J72" s="3">
        <f>H72/I72</f>
        <v>5.8571428571428568</v>
      </c>
      <c r="K72" s="3">
        <v>409</v>
      </c>
      <c r="L72" s="3">
        <v>64</v>
      </c>
      <c r="M72" s="3">
        <f>K72/L72</f>
        <v>6.390625</v>
      </c>
      <c r="O72" s="3">
        <f>AVERAGE(D72:D76,G72:G76,J72:J76,M72:M76)</f>
        <v>6.2386395895770885</v>
      </c>
      <c r="P72" s="3">
        <f>_xlfn.STDEV.S(G72:G76,J72:J76,M72:M76,D72:D76)</f>
        <v>0.28019675609793682</v>
      </c>
    </row>
    <row r="73" spans="1:16" x14ac:dyDescent="0.3">
      <c r="H73">
        <v>85</v>
      </c>
      <c r="I73">
        <v>14</v>
      </c>
      <c r="J73">
        <f t="shared" ref="J73:J76" si="11">H73/I73</f>
        <v>6.0714285714285712</v>
      </c>
      <c r="K73">
        <v>407</v>
      </c>
      <c r="L73">
        <v>70</v>
      </c>
      <c r="M73">
        <f t="shared" ref="M73:M76" si="12">K73/L73</f>
        <v>5.8142857142857141</v>
      </c>
    </row>
    <row r="74" spans="1:16" x14ac:dyDescent="0.3">
      <c r="H74">
        <v>85</v>
      </c>
      <c r="I74">
        <v>13</v>
      </c>
      <c r="J74">
        <f t="shared" si="11"/>
        <v>6.5384615384615383</v>
      </c>
      <c r="K74">
        <v>409</v>
      </c>
      <c r="L74">
        <v>66</v>
      </c>
      <c r="M74">
        <f t="shared" si="12"/>
        <v>6.1969696969696972</v>
      </c>
    </row>
    <row r="75" spans="1:16" x14ac:dyDescent="0.3">
      <c r="H75">
        <v>86</v>
      </c>
      <c r="I75">
        <v>13</v>
      </c>
      <c r="J75">
        <f t="shared" si="11"/>
        <v>6.615384615384615</v>
      </c>
      <c r="K75">
        <v>408</v>
      </c>
      <c r="L75">
        <v>66</v>
      </c>
      <c r="M75">
        <f t="shared" si="12"/>
        <v>6.1818181818181817</v>
      </c>
    </row>
    <row r="76" spans="1:16" x14ac:dyDescent="0.3">
      <c r="H76">
        <v>85</v>
      </c>
      <c r="I76">
        <v>13</v>
      </c>
      <c r="J76">
        <f t="shared" si="11"/>
        <v>6.5384615384615383</v>
      </c>
      <c r="K76">
        <v>408</v>
      </c>
      <c r="L76">
        <v>66</v>
      </c>
      <c r="M76">
        <f t="shared" si="12"/>
        <v>6.1818181818181817</v>
      </c>
    </row>
    <row r="77" spans="1:16" s="3" customFormat="1" x14ac:dyDescent="0.3">
      <c r="A77" s="3" t="s">
        <v>12</v>
      </c>
      <c r="H77" s="3">
        <v>192</v>
      </c>
      <c r="I77" s="3">
        <v>40</v>
      </c>
      <c r="J77" s="3">
        <f>H77/I77</f>
        <v>4.8</v>
      </c>
      <c r="K77" s="3">
        <v>711</v>
      </c>
      <c r="L77" s="3">
        <v>77</v>
      </c>
      <c r="M77" s="3">
        <f>K77/L77</f>
        <v>9.2337662337662341</v>
      </c>
      <c r="O77" s="3">
        <f>AVERAGE(D77:D81,G77:G81,J77:J81,M77:M81)</f>
        <v>9.1774685678436523</v>
      </c>
      <c r="P77" s="3">
        <f>_xlfn.STDEV.S(G77:G81,J77:J81,M77:M81,D77:D81)</f>
        <v>3.0216709363038112</v>
      </c>
    </row>
    <row r="78" spans="1:16" x14ac:dyDescent="0.3">
      <c r="H78">
        <v>320</v>
      </c>
      <c r="I78">
        <v>21</v>
      </c>
      <c r="J78">
        <f t="shared" ref="J78:J81" si="13">H78/I78</f>
        <v>15.238095238095237</v>
      </c>
      <c r="K78">
        <v>730</v>
      </c>
      <c r="L78">
        <v>75</v>
      </c>
      <c r="M78">
        <f t="shared" ref="M78:M81" si="14">K78/L78</f>
        <v>9.7333333333333325</v>
      </c>
    </row>
    <row r="79" spans="1:16" x14ac:dyDescent="0.3">
      <c r="H79">
        <v>154</v>
      </c>
      <c r="I79">
        <v>29</v>
      </c>
      <c r="J79">
        <f t="shared" si="13"/>
        <v>5.3103448275862073</v>
      </c>
      <c r="K79">
        <v>876</v>
      </c>
      <c r="L79">
        <v>77</v>
      </c>
      <c r="M79">
        <f t="shared" si="14"/>
        <v>11.376623376623376</v>
      </c>
    </row>
    <row r="80" spans="1:16" x14ac:dyDescent="0.3">
      <c r="H80">
        <v>251</v>
      </c>
      <c r="I80">
        <v>30</v>
      </c>
      <c r="J80">
        <f t="shared" si="13"/>
        <v>8.3666666666666671</v>
      </c>
      <c r="K80">
        <v>815</v>
      </c>
      <c r="L80">
        <v>89</v>
      </c>
      <c r="M80">
        <f t="shared" si="14"/>
        <v>9.1573033707865168</v>
      </c>
    </row>
    <row r="81" spans="1:16" x14ac:dyDescent="0.3">
      <c r="H81">
        <v>175</v>
      </c>
      <c r="I81">
        <v>16</v>
      </c>
      <c r="J81">
        <f t="shared" si="13"/>
        <v>10.9375</v>
      </c>
      <c r="K81">
        <v>724</v>
      </c>
      <c r="L81">
        <v>95</v>
      </c>
      <c r="M81">
        <f t="shared" si="14"/>
        <v>7.6210526315789471</v>
      </c>
    </row>
    <row r="82" spans="1:16" s="3" customFormat="1" x14ac:dyDescent="0.3">
      <c r="A82" s="3" t="s">
        <v>11</v>
      </c>
    </row>
    <row r="88" spans="1:16" s="3" customFormat="1" x14ac:dyDescent="0.3">
      <c r="A88" s="3" t="s">
        <v>4</v>
      </c>
      <c r="D88" s="3">
        <f>AVERAGE(D6:D87)</f>
        <v>19.074269005847952</v>
      </c>
      <c r="G88" s="3">
        <f>AVERAGE(G6:G87)</f>
        <v>23.23</v>
      </c>
      <c r="J88" s="3">
        <f>AVERAGE(J6:J87)</f>
        <v>19.007685350746147</v>
      </c>
      <c r="M88" s="3">
        <f>AVERAGE(M6:M87)</f>
        <v>16.97083906297145</v>
      </c>
      <c r="O88" s="3" t="s">
        <v>40</v>
      </c>
    </row>
    <row r="89" spans="1:16" x14ac:dyDescent="0.3">
      <c r="A89" t="s">
        <v>5</v>
      </c>
      <c r="D89">
        <f>_xlfn.STDEV.S(D6:D87)</f>
        <v>0.99448437857747973</v>
      </c>
      <c r="G89">
        <f>_xlfn.STDEV.S(G6:G87)</f>
        <v>8.5176366735687825</v>
      </c>
      <c r="J89">
        <f>_xlfn.STDEV.S(J6:J87)</f>
        <v>13.147599015966225</v>
      </c>
      <c r="M89">
        <f>_xlfn.STDEV.S(M6:M87)</f>
        <v>11.230235550378003</v>
      </c>
      <c r="O89">
        <f>AVERAGE(D88:M88)</f>
        <v>19.570698354891388</v>
      </c>
      <c r="P89">
        <f>_xlfn.STDEV.S(D88:M88)</f>
        <v>2.6276213964411244</v>
      </c>
    </row>
    <row r="90" spans="1:16" x14ac:dyDescent="0.3">
      <c r="O90" t="s">
        <v>41</v>
      </c>
    </row>
    <row r="91" spans="1:16" x14ac:dyDescent="0.3">
      <c r="A91" t="s">
        <v>27</v>
      </c>
      <c r="O91">
        <f>AVERAGE(O77,O72,O6:O67)</f>
        <v>18.901849130734583</v>
      </c>
      <c r="P91">
        <f>_xlfn.STDEV.S(O6:O80)</f>
        <v>8.9422157408131362</v>
      </c>
    </row>
    <row r="92" spans="1:16" x14ac:dyDescent="0.3">
      <c r="A92" t="s">
        <v>13</v>
      </c>
      <c r="B92">
        <v>6.2386395895770885</v>
      </c>
      <c r="C92">
        <v>0.28019675609793682</v>
      </c>
      <c r="O92" t="s">
        <v>42</v>
      </c>
    </row>
    <row r="93" spans="1:16" x14ac:dyDescent="0.3">
      <c r="A93" t="s">
        <v>12</v>
      </c>
      <c r="B93">
        <v>9.1774685678436523</v>
      </c>
      <c r="C93">
        <v>3.0216709363038112</v>
      </c>
      <c r="O93">
        <f>AVERAGE(M67:M81,J67:J81,M44:M56,D34:D38,G34,M24:M28,J24:J28,G24:G28,M6:M23,J6:J14,G6:G14,G67:G71)</f>
        <v>18.825781070594498</v>
      </c>
      <c r="P93">
        <f>_xlfn.STDEV.S((M67:M81,J67:J81,M44:M56,D34:D38,G34,M24:M28,J24:J28,G24:G28,M6:M23,J6:J14,G6:G14,G67:G71))</f>
        <v>11.220290969593869</v>
      </c>
    </row>
    <row r="94" spans="1:16" x14ac:dyDescent="0.3">
      <c r="A94" t="s">
        <v>8</v>
      </c>
      <c r="B94">
        <v>16.185405161360421</v>
      </c>
      <c r="C94">
        <v>10.745564773172298</v>
      </c>
    </row>
    <row r="95" spans="1:16" x14ac:dyDescent="0.3">
      <c r="A95" t="s">
        <v>21</v>
      </c>
      <c r="B95">
        <v>19.666666666666668</v>
      </c>
      <c r="C95">
        <v>4.4534630719624477</v>
      </c>
    </row>
    <row r="96" spans="1:16" x14ac:dyDescent="0.3">
      <c r="A96" t="s">
        <v>14</v>
      </c>
      <c r="B96">
        <v>19.706349206349202</v>
      </c>
      <c r="C96">
        <v>6.4492905385392101</v>
      </c>
    </row>
    <row r="97" spans="1:3" x14ac:dyDescent="0.3">
      <c r="A97" t="s">
        <v>7</v>
      </c>
      <c r="B97">
        <v>21.575779727095519</v>
      </c>
      <c r="C97">
        <v>6.191650399892322</v>
      </c>
    </row>
    <row r="98" spans="1:3" x14ac:dyDescent="0.3">
      <c r="A98" t="s">
        <v>10</v>
      </c>
      <c r="B98">
        <v>23.354166666666668</v>
      </c>
      <c r="C98">
        <v>9.9572249831506454</v>
      </c>
    </row>
    <row r="99" spans="1:3" x14ac:dyDescent="0.3">
      <c r="A99" t="s">
        <v>2</v>
      </c>
      <c r="B99">
        <v>35.310317460317464</v>
      </c>
      <c r="C99">
        <v>5.0325038146241425</v>
      </c>
    </row>
    <row r="101" spans="1:3" x14ac:dyDescent="0.3">
      <c r="A101" t="s">
        <v>43</v>
      </c>
    </row>
    <row r="102" spans="1:3" x14ac:dyDescent="0.3">
      <c r="A102">
        <v>4039</v>
      </c>
      <c r="B102">
        <v>23.23</v>
      </c>
      <c r="C102">
        <v>8.5176366735687825</v>
      </c>
    </row>
    <row r="103" spans="1:3" x14ac:dyDescent="0.3">
      <c r="A103">
        <v>36692</v>
      </c>
      <c r="B103">
        <v>19.007685350746147</v>
      </c>
      <c r="C103">
        <v>13.147599015966225</v>
      </c>
    </row>
    <row r="104" spans="1:3" x14ac:dyDescent="0.3">
      <c r="A104">
        <v>75888</v>
      </c>
      <c r="B104">
        <v>16.97083906297145</v>
      </c>
      <c r="C104">
        <v>11.230235550378003</v>
      </c>
    </row>
  </sheetData>
  <sortState ref="A92:C99">
    <sortCondition ref="B92:B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H6" sqref="H6"/>
    </sheetView>
  </sheetViews>
  <sheetFormatPr defaultRowHeight="14.4" x14ac:dyDescent="0.3"/>
  <cols>
    <col min="2" max="2" width="14.77734375" customWidth="1"/>
    <col min="3" max="4" width="13.21875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4" spans="1:13" x14ac:dyDescent="0.3">
      <c r="B4" t="s">
        <v>19</v>
      </c>
      <c r="C4" t="s">
        <v>18</v>
      </c>
      <c r="D4" t="s">
        <v>39</v>
      </c>
    </row>
    <row r="5" spans="1:13" x14ac:dyDescent="0.3">
      <c r="A5" t="s">
        <v>3</v>
      </c>
      <c r="C5">
        <v>55</v>
      </c>
      <c r="F5">
        <v>88234</v>
      </c>
      <c r="I5">
        <v>367662</v>
      </c>
      <c r="L5">
        <v>508837</v>
      </c>
    </row>
    <row r="6" spans="1:13" s="3" customFormat="1" x14ac:dyDescent="0.3">
      <c r="A6" s="3" t="s">
        <v>8</v>
      </c>
      <c r="F6" s="3">
        <v>77</v>
      </c>
      <c r="G6" s="3">
        <v>4</v>
      </c>
      <c r="I6" s="3">
        <v>280</v>
      </c>
      <c r="J6" s="3">
        <v>16</v>
      </c>
      <c r="L6" s="3">
        <v>725</v>
      </c>
      <c r="M6" s="3">
        <v>61</v>
      </c>
    </row>
    <row r="7" spans="1:13" x14ac:dyDescent="0.3">
      <c r="F7">
        <v>79</v>
      </c>
      <c r="G7">
        <v>5</v>
      </c>
      <c r="I7">
        <v>273</v>
      </c>
      <c r="J7">
        <v>27</v>
      </c>
      <c r="L7">
        <v>735</v>
      </c>
      <c r="M7">
        <v>55</v>
      </c>
    </row>
    <row r="8" spans="1:13" x14ac:dyDescent="0.3">
      <c r="F8">
        <v>74</v>
      </c>
      <c r="G8">
        <v>5</v>
      </c>
      <c r="I8">
        <v>301</v>
      </c>
      <c r="J8">
        <v>22</v>
      </c>
      <c r="L8">
        <v>701</v>
      </c>
      <c r="M8">
        <v>49</v>
      </c>
    </row>
    <row r="9" spans="1:13" x14ac:dyDescent="0.3">
      <c r="F9">
        <v>81</v>
      </c>
      <c r="G9">
        <v>3</v>
      </c>
      <c r="I9">
        <v>267</v>
      </c>
      <c r="J9">
        <v>13</v>
      </c>
      <c r="L9">
        <v>696</v>
      </c>
      <c r="M9">
        <v>35</v>
      </c>
    </row>
    <row r="10" spans="1:13" x14ac:dyDescent="0.3">
      <c r="F10">
        <v>83</v>
      </c>
      <c r="G10">
        <v>3</v>
      </c>
      <c r="I10">
        <v>271</v>
      </c>
      <c r="J10">
        <v>14</v>
      </c>
      <c r="L10">
        <v>717</v>
      </c>
      <c r="M10">
        <v>47</v>
      </c>
    </row>
    <row r="11" spans="1:13" x14ac:dyDescent="0.3">
      <c r="F11">
        <v>74</v>
      </c>
      <c r="G11">
        <v>3</v>
      </c>
      <c r="I11">
        <v>309</v>
      </c>
      <c r="J11">
        <v>16</v>
      </c>
      <c r="L11">
        <v>708</v>
      </c>
      <c r="M11">
        <v>33</v>
      </c>
    </row>
    <row r="12" spans="1:13" x14ac:dyDescent="0.3">
      <c r="F12">
        <v>78</v>
      </c>
      <c r="G12">
        <v>3</v>
      </c>
      <c r="I12">
        <v>285</v>
      </c>
      <c r="J12">
        <v>23</v>
      </c>
      <c r="L12">
        <v>706</v>
      </c>
      <c r="M12">
        <v>32</v>
      </c>
    </row>
    <row r="13" spans="1:13" x14ac:dyDescent="0.3">
      <c r="F13">
        <v>81</v>
      </c>
      <c r="G13">
        <v>3</v>
      </c>
      <c r="I13">
        <v>268</v>
      </c>
      <c r="J13">
        <v>13</v>
      </c>
      <c r="L13">
        <v>759</v>
      </c>
      <c r="M13">
        <v>33</v>
      </c>
    </row>
    <row r="14" spans="1:13" x14ac:dyDescent="0.3">
      <c r="F14">
        <v>75</v>
      </c>
      <c r="G14">
        <v>4</v>
      </c>
      <c r="I14">
        <v>287</v>
      </c>
      <c r="J14">
        <v>5</v>
      </c>
      <c r="L14">
        <v>690</v>
      </c>
      <c r="M14">
        <v>39</v>
      </c>
    </row>
    <row r="15" spans="1:13" x14ac:dyDescent="0.3">
      <c r="I15">
        <v>16</v>
      </c>
      <c r="J15">
        <v>1</v>
      </c>
      <c r="L15">
        <v>65</v>
      </c>
      <c r="M15">
        <v>7</v>
      </c>
    </row>
    <row r="16" spans="1:13" x14ac:dyDescent="0.3">
      <c r="I16">
        <v>19</v>
      </c>
      <c r="J16">
        <v>1</v>
      </c>
      <c r="L16">
        <v>47</v>
      </c>
      <c r="M16">
        <v>10</v>
      </c>
    </row>
    <row r="17" spans="1:13" x14ac:dyDescent="0.3">
      <c r="I17">
        <v>11</v>
      </c>
      <c r="J17">
        <v>1</v>
      </c>
      <c r="L17">
        <v>54</v>
      </c>
      <c r="M17">
        <v>11</v>
      </c>
    </row>
    <row r="18" spans="1:13" x14ac:dyDescent="0.3">
      <c r="I18">
        <v>4</v>
      </c>
      <c r="J18">
        <v>1</v>
      </c>
      <c r="L18">
        <v>2</v>
      </c>
      <c r="M18">
        <v>3</v>
      </c>
    </row>
    <row r="19" spans="1:13" x14ac:dyDescent="0.3">
      <c r="I19">
        <v>4</v>
      </c>
      <c r="J19">
        <v>1</v>
      </c>
      <c r="L19">
        <v>16</v>
      </c>
      <c r="M19">
        <v>6</v>
      </c>
    </row>
    <row r="20" spans="1:13" x14ac:dyDescent="0.3">
      <c r="I20">
        <v>3</v>
      </c>
      <c r="J20">
        <v>1</v>
      </c>
      <c r="L20">
        <v>28</v>
      </c>
      <c r="M20">
        <v>4</v>
      </c>
    </row>
    <row r="21" spans="1:13" x14ac:dyDescent="0.3">
      <c r="L21">
        <v>4</v>
      </c>
      <c r="M21">
        <v>20</v>
      </c>
    </row>
    <row r="22" spans="1:13" x14ac:dyDescent="0.3">
      <c r="L22">
        <v>1</v>
      </c>
      <c r="M22">
        <v>2</v>
      </c>
    </row>
    <row r="23" spans="1:13" x14ac:dyDescent="0.3">
      <c r="L23">
        <v>4</v>
      </c>
      <c r="M23">
        <v>2</v>
      </c>
    </row>
    <row r="24" spans="1:13" s="3" customFormat="1" x14ac:dyDescent="0.3">
      <c r="A24" s="3" t="s">
        <v>2</v>
      </c>
      <c r="F24" s="3">
        <v>143</v>
      </c>
      <c r="G24" s="3">
        <v>4</v>
      </c>
      <c r="I24" s="3">
        <v>311</v>
      </c>
      <c r="J24" s="3">
        <v>8</v>
      </c>
      <c r="L24" s="3">
        <v>778</v>
      </c>
      <c r="M24" s="3">
        <v>21</v>
      </c>
    </row>
    <row r="25" spans="1:13" x14ac:dyDescent="0.3">
      <c r="F25">
        <v>76</v>
      </c>
      <c r="G25">
        <v>4</v>
      </c>
      <c r="I25">
        <v>297</v>
      </c>
      <c r="J25">
        <v>9</v>
      </c>
      <c r="L25">
        <v>771</v>
      </c>
      <c r="M25">
        <v>24</v>
      </c>
    </row>
    <row r="26" spans="1:13" x14ac:dyDescent="0.3">
      <c r="F26">
        <v>141</v>
      </c>
      <c r="G26">
        <v>4</v>
      </c>
      <c r="I26">
        <v>306</v>
      </c>
      <c r="J26">
        <v>8</v>
      </c>
      <c r="L26">
        <v>805</v>
      </c>
      <c r="M26">
        <v>23</v>
      </c>
    </row>
    <row r="27" spans="1:13" x14ac:dyDescent="0.3">
      <c r="F27">
        <v>141</v>
      </c>
      <c r="G27">
        <v>4</v>
      </c>
      <c r="I27">
        <v>309</v>
      </c>
      <c r="J27">
        <v>8</v>
      </c>
      <c r="L27">
        <v>812</v>
      </c>
      <c r="M27">
        <v>21</v>
      </c>
    </row>
    <row r="28" spans="1:13" x14ac:dyDescent="0.3">
      <c r="F28">
        <v>140</v>
      </c>
      <c r="G28">
        <v>4</v>
      </c>
      <c r="I28">
        <v>309</v>
      </c>
      <c r="J28">
        <v>8</v>
      </c>
      <c r="L28">
        <v>823</v>
      </c>
      <c r="M28">
        <v>21</v>
      </c>
    </row>
    <row r="29" spans="1:13" s="3" customFormat="1" x14ac:dyDescent="0.3">
      <c r="A29" s="3" t="s">
        <v>16</v>
      </c>
      <c r="I29" s="3">
        <v>7</v>
      </c>
      <c r="J29" s="3">
        <v>1</v>
      </c>
      <c r="L29" s="3">
        <v>23</v>
      </c>
      <c r="M29" s="3">
        <v>1</v>
      </c>
    </row>
    <row r="30" spans="1:13" x14ac:dyDescent="0.3">
      <c r="I30">
        <v>7</v>
      </c>
      <c r="J30">
        <v>1</v>
      </c>
      <c r="L30">
        <v>22</v>
      </c>
      <c r="M30">
        <v>1</v>
      </c>
    </row>
    <row r="31" spans="1:13" x14ac:dyDescent="0.3">
      <c r="I31">
        <v>8</v>
      </c>
      <c r="J31">
        <v>0</v>
      </c>
      <c r="L31">
        <v>23</v>
      </c>
      <c r="M31">
        <v>1</v>
      </c>
    </row>
    <row r="32" spans="1:13" x14ac:dyDescent="0.3">
      <c r="I32">
        <v>8</v>
      </c>
      <c r="J32">
        <v>0</v>
      </c>
      <c r="L32">
        <v>21</v>
      </c>
      <c r="M32">
        <v>0</v>
      </c>
    </row>
    <row r="33" spans="1:13" x14ac:dyDescent="0.3">
      <c r="I33">
        <v>9</v>
      </c>
      <c r="J33">
        <v>0</v>
      </c>
      <c r="L33">
        <v>18</v>
      </c>
      <c r="M33">
        <v>0</v>
      </c>
    </row>
    <row r="34" spans="1:13" s="3" customFormat="1" x14ac:dyDescent="0.3">
      <c r="A34" s="3" t="s">
        <v>7</v>
      </c>
      <c r="C34" s="3">
        <v>327</v>
      </c>
      <c r="D34" s="3">
        <v>18</v>
      </c>
      <c r="F34" s="3">
        <v>818</v>
      </c>
      <c r="G34" s="3">
        <v>24</v>
      </c>
    </row>
    <row r="35" spans="1:13" x14ac:dyDescent="0.3">
      <c r="C35">
        <v>371</v>
      </c>
      <c r="D35">
        <v>18</v>
      </c>
    </row>
    <row r="36" spans="1:13" x14ac:dyDescent="0.3">
      <c r="C36">
        <v>350</v>
      </c>
      <c r="D36">
        <v>18</v>
      </c>
    </row>
    <row r="37" spans="1:13" x14ac:dyDescent="0.3">
      <c r="C37">
        <v>339</v>
      </c>
      <c r="D37">
        <v>18</v>
      </c>
    </row>
    <row r="38" spans="1:13" x14ac:dyDescent="0.3">
      <c r="C38">
        <v>348</v>
      </c>
      <c r="D38">
        <v>19</v>
      </c>
    </row>
    <row r="39" spans="1:13" s="3" customFormat="1" x14ac:dyDescent="0.3">
      <c r="A39" s="3" t="s">
        <v>9</v>
      </c>
    </row>
    <row r="44" spans="1:13" s="3" customFormat="1" x14ac:dyDescent="0.3">
      <c r="A44" s="3" t="s">
        <v>10</v>
      </c>
      <c r="F44" s="3">
        <v>4</v>
      </c>
      <c r="G44" s="3">
        <v>0</v>
      </c>
      <c r="I44" s="3">
        <v>14</v>
      </c>
      <c r="J44" s="3">
        <v>1</v>
      </c>
      <c r="L44" s="3">
        <v>37</v>
      </c>
      <c r="M44" s="3">
        <v>3</v>
      </c>
    </row>
    <row r="45" spans="1:13" x14ac:dyDescent="0.3">
      <c r="F45">
        <v>4</v>
      </c>
      <c r="G45">
        <v>1</v>
      </c>
      <c r="I45">
        <v>14</v>
      </c>
      <c r="J45">
        <v>1</v>
      </c>
      <c r="L45">
        <v>37</v>
      </c>
      <c r="M45">
        <v>2</v>
      </c>
    </row>
    <row r="46" spans="1:13" x14ac:dyDescent="0.3">
      <c r="F46">
        <v>4</v>
      </c>
      <c r="G46">
        <v>0</v>
      </c>
      <c r="I46">
        <v>14</v>
      </c>
      <c r="J46">
        <v>1</v>
      </c>
      <c r="L46">
        <v>39</v>
      </c>
      <c r="M46">
        <v>2</v>
      </c>
    </row>
    <row r="47" spans="1:13" x14ac:dyDescent="0.3">
      <c r="F47">
        <v>4</v>
      </c>
      <c r="G47">
        <v>0</v>
      </c>
      <c r="I47">
        <v>14</v>
      </c>
      <c r="J47">
        <v>0</v>
      </c>
      <c r="L47">
        <v>39</v>
      </c>
      <c r="M47">
        <v>2</v>
      </c>
    </row>
    <row r="48" spans="1:13" x14ac:dyDescent="0.3">
      <c r="F48">
        <v>4</v>
      </c>
      <c r="G48">
        <v>0</v>
      </c>
      <c r="I48">
        <v>14</v>
      </c>
      <c r="J48">
        <v>1</v>
      </c>
      <c r="L48">
        <v>39</v>
      </c>
      <c r="M48">
        <v>1</v>
      </c>
    </row>
    <row r="49" spans="1:13" x14ac:dyDescent="0.3">
      <c r="F49">
        <v>5</v>
      </c>
      <c r="G49">
        <v>0</v>
      </c>
      <c r="I49">
        <v>14</v>
      </c>
      <c r="J49">
        <v>0</v>
      </c>
      <c r="L49">
        <v>39</v>
      </c>
      <c r="M49">
        <v>2</v>
      </c>
    </row>
    <row r="50" spans="1:13" x14ac:dyDescent="0.3">
      <c r="I50">
        <v>14</v>
      </c>
      <c r="J50">
        <v>1</v>
      </c>
      <c r="L50">
        <v>39</v>
      </c>
      <c r="M50">
        <v>1</v>
      </c>
    </row>
    <row r="51" spans="1:13" x14ac:dyDescent="0.3">
      <c r="I51">
        <v>14</v>
      </c>
      <c r="J51">
        <v>0</v>
      </c>
      <c r="L51">
        <v>39</v>
      </c>
      <c r="M51">
        <v>2</v>
      </c>
    </row>
    <row r="52" spans="1:13" s="3" customFormat="1" x14ac:dyDescent="0.3">
      <c r="A52" s="3" t="s">
        <v>21</v>
      </c>
      <c r="F52" s="3">
        <v>6</v>
      </c>
      <c r="G52" s="3">
        <v>1</v>
      </c>
      <c r="I52" s="3">
        <v>15</v>
      </c>
      <c r="J52" s="3">
        <v>1</v>
      </c>
      <c r="L52" s="3">
        <v>50</v>
      </c>
      <c r="M52" s="3">
        <v>2</v>
      </c>
    </row>
    <row r="53" spans="1:13" x14ac:dyDescent="0.3">
      <c r="F53">
        <v>6</v>
      </c>
      <c r="G53">
        <v>0</v>
      </c>
      <c r="I53">
        <v>15</v>
      </c>
      <c r="J53">
        <v>1</v>
      </c>
      <c r="L53">
        <v>51</v>
      </c>
      <c r="M53">
        <v>3</v>
      </c>
    </row>
    <row r="54" spans="1:13" x14ac:dyDescent="0.3">
      <c r="F54">
        <v>6</v>
      </c>
      <c r="G54">
        <v>0</v>
      </c>
      <c r="I54">
        <v>15</v>
      </c>
      <c r="J54">
        <v>1</v>
      </c>
      <c r="L54">
        <v>50</v>
      </c>
      <c r="M54">
        <v>3</v>
      </c>
    </row>
    <row r="55" spans="1:13" x14ac:dyDescent="0.3">
      <c r="F55">
        <v>7</v>
      </c>
      <c r="G55">
        <v>0</v>
      </c>
      <c r="I55">
        <v>15</v>
      </c>
      <c r="J55">
        <v>1</v>
      </c>
      <c r="L55">
        <v>48</v>
      </c>
      <c r="M55">
        <v>2</v>
      </c>
    </row>
    <row r="56" spans="1:13" x14ac:dyDescent="0.3">
      <c r="F56">
        <v>6</v>
      </c>
      <c r="G56">
        <v>1</v>
      </c>
      <c r="I56">
        <v>16</v>
      </c>
      <c r="J56">
        <v>1</v>
      </c>
      <c r="L56">
        <v>47</v>
      </c>
      <c r="M56">
        <v>3</v>
      </c>
    </row>
    <row r="57" spans="1:13" s="3" customFormat="1" x14ac:dyDescent="0.3">
      <c r="A57" s="3" t="s">
        <v>17</v>
      </c>
      <c r="I57" s="3">
        <v>4</v>
      </c>
      <c r="J57" s="3">
        <v>0</v>
      </c>
      <c r="L57" s="3">
        <v>9</v>
      </c>
      <c r="M57" s="3">
        <v>0</v>
      </c>
    </row>
    <row r="58" spans="1:13" x14ac:dyDescent="0.3">
      <c r="I58">
        <v>4</v>
      </c>
      <c r="J58">
        <v>0</v>
      </c>
      <c r="L58">
        <v>9</v>
      </c>
      <c r="M58">
        <v>1</v>
      </c>
    </row>
    <row r="59" spans="1:13" x14ac:dyDescent="0.3">
      <c r="I59">
        <v>4</v>
      </c>
      <c r="J59">
        <v>1</v>
      </c>
      <c r="L59">
        <v>8</v>
      </c>
      <c r="M59">
        <v>0</v>
      </c>
    </row>
    <row r="60" spans="1:13" x14ac:dyDescent="0.3">
      <c r="I60">
        <v>3</v>
      </c>
      <c r="J60">
        <v>0</v>
      </c>
      <c r="L60">
        <v>7</v>
      </c>
      <c r="M60">
        <v>1</v>
      </c>
    </row>
    <row r="61" spans="1:13" x14ac:dyDescent="0.3">
      <c r="I61">
        <v>3</v>
      </c>
      <c r="J61">
        <v>0</v>
      </c>
      <c r="L61">
        <v>7</v>
      </c>
      <c r="M61">
        <v>1</v>
      </c>
    </row>
    <row r="62" spans="1:13" s="3" customFormat="1" x14ac:dyDescent="0.3">
      <c r="A62" s="3" t="s">
        <v>15</v>
      </c>
    </row>
    <row r="67" spans="1:13" s="3" customFormat="1" x14ac:dyDescent="0.3">
      <c r="A67" s="3" t="s">
        <v>14</v>
      </c>
      <c r="F67" s="3">
        <v>41</v>
      </c>
      <c r="G67" s="3">
        <v>3</v>
      </c>
      <c r="I67" s="3">
        <v>48</v>
      </c>
      <c r="J67" s="3">
        <v>3</v>
      </c>
      <c r="L67" s="3">
        <v>143</v>
      </c>
      <c r="M67" s="3">
        <v>7</v>
      </c>
    </row>
    <row r="68" spans="1:13" x14ac:dyDescent="0.3">
      <c r="F68">
        <v>42</v>
      </c>
      <c r="G68">
        <v>3</v>
      </c>
      <c r="I68">
        <v>48</v>
      </c>
      <c r="J68">
        <v>2</v>
      </c>
      <c r="L68">
        <v>142</v>
      </c>
      <c r="M68">
        <v>4</v>
      </c>
    </row>
    <row r="69" spans="1:13" x14ac:dyDescent="0.3">
      <c r="F69">
        <v>42</v>
      </c>
      <c r="G69">
        <v>3</v>
      </c>
      <c r="I69">
        <v>50</v>
      </c>
      <c r="J69">
        <v>2</v>
      </c>
      <c r="L69">
        <v>145</v>
      </c>
      <c r="M69">
        <v>6</v>
      </c>
    </row>
    <row r="70" spans="1:13" x14ac:dyDescent="0.3">
      <c r="F70">
        <v>41</v>
      </c>
      <c r="G70">
        <v>3</v>
      </c>
      <c r="I70">
        <v>48</v>
      </c>
      <c r="J70">
        <v>3</v>
      </c>
      <c r="L70">
        <v>145</v>
      </c>
      <c r="M70">
        <v>6</v>
      </c>
    </row>
    <row r="71" spans="1:13" x14ac:dyDescent="0.3">
      <c r="F71">
        <v>42</v>
      </c>
      <c r="G71">
        <v>3</v>
      </c>
      <c r="I71">
        <v>47</v>
      </c>
      <c r="J71">
        <v>3</v>
      </c>
      <c r="L71">
        <v>152</v>
      </c>
      <c r="M71">
        <v>6</v>
      </c>
    </row>
    <row r="72" spans="1:13" s="3" customFormat="1" x14ac:dyDescent="0.3">
      <c r="A72" s="3" t="s">
        <v>13</v>
      </c>
      <c r="F72" s="3">
        <v>4</v>
      </c>
      <c r="G72" s="3">
        <v>0</v>
      </c>
      <c r="I72" s="3">
        <v>82</v>
      </c>
      <c r="J72" s="3">
        <v>14</v>
      </c>
      <c r="L72" s="3">
        <v>409</v>
      </c>
      <c r="M72" s="3">
        <v>64</v>
      </c>
    </row>
    <row r="73" spans="1:13" x14ac:dyDescent="0.3">
      <c r="F73">
        <v>3</v>
      </c>
      <c r="G73">
        <v>1</v>
      </c>
      <c r="I73">
        <v>85</v>
      </c>
      <c r="J73">
        <v>14</v>
      </c>
      <c r="L73">
        <v>407</v>
      </c>
      <c r="M73">
        <v>70</v>
      </c>
    </row>
    <row r="74" spans="1:13" x14ac:dyDescent="0.3">
      <c r="F74">
        <v>3</v>
      </c>
      <c r="G74">
        <v>0</v>
      </c>
      <c r="I74">
        <v>85</v>
      </c>
      <c r="J74">
        <v>13</v>
      </c>
      <c r="L74">
        <v>409</v>
      </c>
      <c r="M74">
        <v>66</v>
      </c>
    </row>
    <row r="75" spans="1:13" x14ac:dyDescent="0.3">
      <c r="F75">
        <v>3</v>
      </c>
      <c r="G75">
        <v>1</v>
      </c>
      <c r="I75">
        <v>86</v>
      </c>
      <c r="J75">
        <v>13</v>
      </c>
      <c r="L75">
        <v>408</v>
      </c>
      <c r="M75">
        <v>66</v>
      </c>
    </row>
    <row r="76" spans="1:13" x14ac:dyDescent="0.3">
      <c r="F76">
        <v>3</v>
      </c>
      <c r="G76">
        <v>0</v>
      </c>
      <c r="I76">
        <v>85</v>
      </c>
      <c r="J76">
        <v>13</v>
      </c>
      <c r="L76">
        <v>408</v>
      </c>
      <c r="M76">
        <v>66</v>
      </c>
    </row>
    <row r="77" spans="1:13" s="3" customFormat="1" x14ac:dyDescent="0.3">
      <c r="A77" s="3" t="s">
        <v>12</v>
      </c>
      <c r="F77" s="3">
        <v>6</v>
      </c>
      <c r="G77" s="3">
        <v>1</v>
      </c>
      <c r="I77" s="3">
        <v>192</v>
      </c>
      <c r="J77" s="3">
        <v>40</v>
      </c>
      <c r="L77" s="3">
        <v>711</v>
      </c>
      <c r="M77" s="3">
        <v>77</v>
      </c>
    </row>
    <row r="78" spans="1:13" x14ac:dyDescent="0.3">
      <c r="F78">
        <v>6</v>
      </c>
      <c r="G78">
        <v>0</v>
      </c>
      <c r="I78">
        <v>320</v>
      </c>
      <c r="J78">
        <v>21</v>
      </c>
      <c r="L78">
        <v>730</v>
      </c>
      <c r="M78">
        <v>75</v>
      </c>
    </row>
    <row r="79" spans="1:13" x14ac:dyDescent="0.3">
      <c r="F79">
        <v>6</v>
      </c>
      <c r="G79">
        <v>1</v>
      </c>
      <c r="I79">
        <v>154</v>
      </c>
      <c r="J79">
        <v>29</v>
      </c>
      <c r="L79">
        <v>876</v>
      </c>
      <c r="M79">
        <v>77</v>
      </c>
    </row>
    <row r="80" spans="1:13" x14ac:dyDescent="0.3">
      <c r="F80">
        <v>7</v>
      </c>
      <c r="G80">
        <v>0</v>
      </c>
      <c r="I80">
        <v>251</v>
      </c>
      <c r="J80">
        <v>30</v>
      </c>
      <c r="L80">
        <v>815</v>
      </c>
      <c r="M80">
        <v>89</v>
      </c>
    </row>
    <row r="81" spans="1:13" x14ac:dyDescent="0.3">
      <c r="F81">
        <v>6</v>
      </c>
      <c r="G81">
        <v>0</v>
      </c>
      <c r="I81">
        <v>175</v>
      </c>
      <c r="J81">
        <v>16</v>
      </c>
      <c r="L81">
        <v>724</v>
      </c>
      <c r="M81">
        <v>95</v>
      </c>
    </row>
    <row r="82" spans="1:13" s="3" customFormat="1" x14ac:dyDescent="0.3">
      <c r="A82" s="3" t="s">
        <v>11</v>
      </c>
    </row>
    <row r="88" spans="1:13" x14ac:dyDescent="0.3">
      <c r="A88" t="s">
        <v>27</v>
      </c>
    </row>
    <row r="89" spans="1:13" x14ac:dyDescent="0.3">
      <c r="A89" t="s">
        <v>9</v>
      </c>
    </row>
    <row r="90" spans="1:13" x14ac:dyDescent="0.3">
      <c r="A90" t="s">
        <v>11</v>
      </c>
    </row>
    <row r="91" spans="1:13" x14ac:dyDescent="0.3">
      <c r="A91" t="s">
        <v>15</v>
      </c>
    </row>
    <row r="92" spans="1:13" x14ac:dyDescent="0.3">
      <c r="A92" t="s">
        <v>13</v>
      </c>
    </row>
    <row r="93" spans="1:13" x14ac:dyDescent="0.3">
      <c r="A93" t="s">
        <v>12</v>
      </c>
    </row>
    <row r="94" spans="1:13" x14ac:dyDescent="0.3">
      <c r="A94" t="s">
        <v>17</v>
      </c>
    </row>
    <row r="95" spans="1:13" x14ac:dyDescent="0.3">
      <c r="A95" t="s">
        <v>21</v>
      </c>
    </row>
    <row r="96" spans="1:13" x14ac:dyDescent="0.3">
      <c r="A96" t="s">
        <v>14</v>
      </c>
    </row>
    <row r="97" spans="1:1" x14ac:dyDescent="0.3">
      <c r="A97" t="s">
        <v>10</v>
      </c>
    </row>
    <row r="98" spans="1:1" x14ac:dyDescent="0.3">
      <c r="A98" t="s">
        <v>8</v>
      </c>
    </row>
    <row r="99" spans="1:1" x14ac:dyDescent="0.3">
      <c r="A99" t="s">
        <v>7</v>
      </c>
    </row>
    <row r="100" spans="1:1" x14ac:dyDescent="0.3">
      <c r="A100" t="s">
        <v>16</v>
      </c>
    </row>
    <row r="101" spans="1:1" x14ac:dyDescent="0.3">
      <c r="A10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L1" zoomScaleNormal="100" workbookViewId="0">
      <selection activeCell="O1" sqref="O1:T24"/>
    </sheetView>
  </sheetViews>
  <sheetFormatPr defaultRowHeight="14.4" x14ac:dyDescent="0.3"/>
  <cols>
    <col min="1" max="1" width="6.6640625" customWidth="1"/>
    <col min="2" max="2" width="11.44140625" customWidth="1"/>
    <col min="3" max="3" width="14.6640625" customWidth="1"/>
  </cols>
  <sheetData>
    <row r="1" spans="1:20" x14ac:dyDescent="0.3">
      <c r="A1" s="2" t="s">
        <v>29</v>
      </c>
      <c r="B1" s="3" t="s">
        <v>30</v>
      </c>
      <c r="C1" s="3"/>
      <c r="D1" s="3"/>
      <c r="E1" s="3"/>
      <c r="F1" s="3"/>
      <c r="G1" s="3"/>
      <c r="H1" s="3"/>
      <c r="I1" s="3"/>
      <c r="J1" s="3"/>
      <c r="K1" s="4"/>
      <c r="O1" t="s">
        <v>29</v>
      </c>
      <c r="P1" t="s">
        <v>30</v>
      </c>
    </row>
    <row r="2" spans="1:20" x14ac:dyDescent="0.3">
      <c r="A2" s="5" t="s">
        <v>32</v>
      </c>
      <c r="B2" s="6">
        <v>11</v>
      </c>
      <c r="C2" s="6"/>
      <c r="D2" s="6">
        <v>707</v>
      </c>
      <c r="E2" s="6"/>
      <c r="F2" s="6">
        <v>1163</v>
      </c>
      <c r="G2" s="6"/>
      <c r="H2" s="6">
        <v>3437</v>
      </c>
      <c r="I2" s="6"/>
      <c r="J2" s="6">
        <v>107</v>
      </c>
      <c r="K2" s="7"/>
      <c r="O2" t="s">
        <v>32</v>
      </c>
      <c r="P2" t="s">
        <v>31</v>
      </c>
      <c r="Q2" t="s">
        <v>33</v>
      </c>
      <c r="R2" t="s">
        <v>37</v>
      </c>
      <c r="S2" t="s">
        <v>34</v>
      </c>
      <c r="T2" t="s">
        <v>38</v>
      </c>
    </row>
    <row r="3" spans="1:20" x14ac:dyDescent="0.3">
      <c r="A3" s="5" t="s">
        <v>31</v>
      </c>
      <c r="B3" s="6">
        <v>1</v>
      </c>
      <c r="C3" s="6"/>
      <c r="D3" s="6">
        <v>10</v>
      </c>
      <c r="E3" s="6"/>
      <c r="F3" s="6">
        <v>100</v>
      </c>
      <c r="G3" s="6"/>
      <c r="H3" s="6">
        <v>547</v>
      </c>
      <c r="I3" s="6"/>
      <c r="J3" s="6">
        <v>1045</v>
      </c>
      <c r="K3" s="7"/>
      <c r="O3">
        <v>11</v>
      </c>
      <c r="P3">
        <v>1</v>
      </c>
      <c r="Q3">
        <f>AVERAGE(B5:B7)</f>
        <v>76.666666666666671</v>
      </c>
      <c r="R3">
        <f>_xlfn.STDEV.S(B5:B7)</f>
        <v>2.5166114784235836</v>
      </c>
      <c r="S3">
        <f>AVERAGE(C5:C7)</f>
        <v>4.666666666666667</v>
      </c>
      <c r="T3">
        <f>_xlfn.STDEV.S(C5:C7)</f>
        <v>0.57735026918962784</v>
      </c>
    </row>
    <row r="4" spans="1:20" x14ac:dyDescent="0.3">
      <c r="A4" s="5"/>
      <c r="B4" s="6" t="s">
        <v>33</v>
      </c>
      <c r="C4" s="6" t="s">
        <v>34</v>
      </c>
      <c r="D4" s="6"/>
      <c r="E4" s="6"/>
      <c r="F4" s="6"/>
      <c r="G4" s="6"/>
      <c r="H4" s="6"/>
      <c r="I4" s="6"/>
      <c r="J4" s="6"/>
      <c r="K4" s="7"/>
      <c r="O4">
        <v>707</v>
      </c>
      <c r="P4">
        <v>10</v>
      </c>
      <c r="Q4">
        <f>AVERAGE(D5:D7)</f>
        <v>79.333333333333329</v>
      </c>
      <c r="R4">
        <f>_xlfn.STDEV.S(D5:D7)</f>
        <v>4.7258156262526079</v>
      </c>
      <c r="S4">
        <f>AVERAGE(E5:E7)</f>
        <v>3</v>
      </c>
      <c r="T4">
        <f>_xlfn.STDEV.S(E5:E7)</f>
        <v>0</v>
      </c>
    </row>
    <row r="5" spans="1:20" x14ac:dyDescent="0.3">
      <c r="A5" s="5"/>
      <c r="B5" s="6">
        <v>77</v>
      </c>
      <c r="C5" s="6">
        <v>4</v>
      </c>
      <c r="D5" s="6">
        <v>81</v>
      </c>
      <c r="E5" s="6">
        <v>3</v>
      </c>
      <c r="F5" s="6">
        <v>78</v>
      </c>
      <c r="G5" s="6">
        <v>3</v>
      </c>
      <c r="H5" s="6">
        <v>1</v>
      </c>
      <c r="I5" s="6">
        <v>0</v>
      </c>
      <c r="J5" s="6">
        <v>0</v>
      </c>
      <c r="K5" s="7">
        <v>0</v>
      </c>
      <c r="O5">
        <v>1163</v>
      </c>
      <c r="P5">
        <v>100</v>
      </c>
      <c r="Q5">
        <f>AVERAGE(F5:F7)</f>
        <v>78</v>
      </c>
      <c r="R5">
        <f>_xlfn.STDEV.S(F5:F7)</f>
        <v>3</v>
      </c>
      <c r="S5">
        <f>AVERAGE(G5:G7)</f>
        <v>3.3333333333333335</v>
      </c>
      <c r="T5">
        <f>_xlfn.STDEV.S(G5:G7)</f>
        <v>0.57735026918962473</v>
      </c>
    </row>
    <row r="6" spans="1:20" x14ac:dyDescent="0.3">
      <c r="A6" s="5"/>
      <c r="B6" s="11">
        <v>79</v>
      </c>
      <c r="C6" s="6">
        <v>5</v>
      </c>
      <c r="D6" s="11">
        <v>83</v>
      </c>
      <c r="E6" s="11">
        <v>3</v>
      </c>
      <c r="F6" s="11">
        <v>81</v>
      </c>
      <c r="G6" s="11">
        <v>3</v>
      </c>
      <c r="H6" s="11">
        <v>0</v>
      </c>
      <c r="I6" s="11">
        <v>0</v>
      </c>
      <c r="J6" s="11">
        <v>0</v>
      </c>
      <c r="K6" s="7">
        <v>1</v>
      </c>
      <c r="O6">
        <v>3437</v>
      </c>
      <c r="P6">
        <v>547</v>
      </c>
      <c r="Q6">
        <f>AVERAGE(H5:H7)</f>
        <v>0.33333333333333331</v>
      </c>
      <c r="R6">
        <f>_xlfn.STDEV.S(H5:H7)</f>
        <v>0.57735026918962584</v>
      </c>
      <c r="S6">
        <f>AVERAGE(I5:I7)</f>
        <v>0.33333333333333331</v>
      </c>
      <c r="T6">
        <f>_xlfn.STDEV.S(I5:I7)</f>
        <v>0.57735026918962584</v>
      </c>
    </row>
    <row r="7" spans="1:20" x14ac:dyDescent="0.3">
      <c r="A7" s="8"/>
      <c r="B7" s="12">
        <v>74</v>
      </c>
      <c r="C7" s="9">
        <v>5</v>
      </c>
      <c r="D7" s="12">
        <v>74</v>
      </c>
      <c r="E7" s="9">
        <v>3</v>
      </c>
      <c r="F7" s="12">
        <v>75</v>
      </c>
      <c r="G7" s="9">
        <v>4</v>
      </c>
      <c r="H7" s="12">
        <v>0</v>
      </c>
      <c r="I7" s="9">
        <v>1</v>
      </c>
      <c r="J7" s="12">
        <v>0</v>
      </c>
      <c r="K7" s="10">
        <v>0</v>
      </c>
      <c r="O7">
        <v>107</v>
      </c>
      <c r="P7">
        <v>1045</v>
      </c>
      <c r="Q7">
        <f>AVERAGE(J5:J7)</f>
        <v>0</v>
      </c>
      <c r="R7">
        <f>_xlfn.STDEV.S(J5:J7)</f>
        <v>0</v>
      </c>
      <c r="S7">
        <f>AVERAGE(K5:K7)</f>
        <v>0.33333333333333331</v>
      </c>
      <c r="T7">
        <f>_xlfn.STDEV.S(K5:K7)</f>
        <v>0.57735026918962584</v>
      </c>
    </row>
    <row r="9" spans="1:20" x14ac:dyDescent="0.3">
      <c r="A9" s="2" t="s">
        <v>29</v>
      </c>
      <c r="B9" s="3" t="s">
        <v>35</v>
      </c>
      <c r="C9" s="3"/>
      <c r="D9" s="3"/>
      <c r="E9" s="3"/>
      <c r="F9" s="3"/>
      <c r="G9" s="3"/>
      <c r="H9" s="3"/>
      <c r="I9" s="3"/>
      <c r="J9" s="3"/>
      <c r="K9" s="4"/>
      <c r="O9" t="s">
        <v>29</v>
      </c>
      <c r="P9" t="s">
        <v>35</v>
      </c>
    </row>
    <row r="10" spans="1:20" x14ac:dyDescent="0.3">
      <c r="A10" s="5" t="s">
        <v>32</v>
      </c>
      <c r="B10" s="6">
        <v>11</v>
      </c>
      <c r="C10" s="6"/>
      <c r="D10" s="6">
        <v>707</v>
      </c>
      <c r="E10" s="6"/>
      <c r="F10" s="6">
        <v>1163</v>
      </c>
      <c r="G10" s="6"/>
      <c r="H10" s="6">
        <v>3437</v>
      </c>
      <c r="I10" s="6"/>
      <c r="J10" s="6">
        <v>107</v>
      </c>
      <c r="K10" s="7"/>
      <c r="O10" t="s">
        <v>32</v>
      </c>
      <c r="P10" t="s">
        <v>31</v>
      </c>
      <c r="Q10" t="s">
        <v>33</v>
      </c>
      <c r="R10" t="s">
        <v>37</v>
      </c>
      <c r="S10" t="s">
        <v>34</v>
      </c>
      <c r="T10" t="s">
        <v>38</v>
      </c>
    </row>
    <row r="11" spans="1:20" x14ac:dyDescent="0.3">
      <c r="A11" s="5" t="s">
        <v>31</v>
      </c>
      <c r="B11" s="6">
        <v>1</v>
      </c>
      <c r="C11" s="6"/>
      <c r="D11" s="6">
        <v>10</v>
      </c>
      <c r="E11" s="6"/>
      <c r="F11" s="6">
        <v>100</v>
      </c>
      <c r="G11" s="6"/>
      <c r="H11" s="6">
        <v>547</v>
      </c>
      <c r="I11" s="6"/>
      <c r="J11" s="6">
        <v>1045</v>
      </c>
      <c r="K11" s="7"/>
      <c r="O11">
        <v>0</v>
      </c>
      <c r="P11">
        <v>1</v>
      </c>
      <c r="Q11">
        <f>AVERAGE(B13:B15)</f>
        <v>284.66666666666669</v>
      </c>
      <c r="R11">
        <f>_xlfn.STDEV.S(B13:B15)</f>
        <v>14.571661996262929</v>
      </c>
      <c r="S11">
        <f>AVERAGE(C13:C15)</f>
        <v>21.666666666666668</v>
      </c>
      <c r="T11">
        <f>_xlfn.STDEV.S(C13:C15)</f>
        <v>5.5075705472861056</v>
      </c>
    </row>
    <row r="12" spans="1:20" x14ac:dyDescent="0.3">
      <c r="A12" s="5"/>
      <c r="B12" s="6" t="s">
        <v>33</v>
      </c>
      <c r="C12" s="6" t="s">
        <v>34</v>
      </c>
      <c r="D12" s="6"/>
      <c r="E12" s="6"/>
      <c r="F12" s="6"/>
      <c r="G12" s="6"/>
      <c r="H12" s="6"/>
      <c r="I12" s="6"/>
      <c r="J12" s="6"/>
      <c r="K12" s="7"/>
      <c r="O12">
        <v>6772</v>
      </c>
      <c r="P12">
        <v>10</v>
      </c>
      <c r="Q12">
        <f>AVERAGE(D13:D15)</f>
        <v>282.33333333333331</v>
      </c>
      <c r="R12">
        <f>_xlfn.STDEV.S(D13:D15)</f>
        <v>23.180451534284945</v>
      </c>
      <c r="S12">
        <f>AVERAGE(E13:E15)</f>
        <v>14.333333333333334</v>
      </c>
      <c r="T12">
        <f>_xlfn.STDEV.S(E13:E15)</f>
        <v>1.5275252316519468</v>
      </c>
    </row>
    <row r="13" spans="1:20" x14ac:dyDescent="0.3">
      <c r="A13" s="5"/>
      <c r="B13" s="6">
        <v>280</v>
      </c>
      <c r="C13" s="6">
        <v>16</v>
      </c>
      <c r="D13" s="6">
        <v>267</v>
      </c>
      <c r="E13" s="6">
        <v>13</v>
      </c>
      <c r="F13" s="6">
        <v>285</v>
      </c>
      <c r="G13" s="6">
        <v>23</v>
      </c>
      <c r="H13" s="6">
        <v>16</v>
      </c>
      <c r="I13" s="6">
        <v>1</v>
      </c>
      <c r="J13" s="6">
        <v>4</v>
      </c>
      <c r="K13" s="7">
        <v>1</v>
      </c>
      <c r="O13">
        <v>313</v>
      </c>
      <c r="P13">
        <v>100</v>
      </c>
      <c r="Q13">
        <f>AVERAGE(F13:F15)</f>
        <v>280</v>
      </c>
      <c r="R13">
        <f>_xlfn.STDEV.S(F13:F15)</f>
        <v>10.440306508910551</v>
      </c>
      <c r="S13">
        <f>AVERAGE(G13:G15)</f>
        <v>13.666666666666666</v>
      </c>
      <c r="T13">
        <f>_xlfn.STDEV.S(G13:G15)</f>
        <v>9.0184995056457868</v>
      </c>
    </row>
    <row r="14" spans="1:20" x14ac:dyDescent="0.3">
      <c r="A14" s="5"/>
      <c r="B14" s="11">
        <v>273</v>
      </c>
      <c r="C14" s="6">
        <v>27</v>
      </c>
      <c r="D14" s="11">
        <v>271</v>
      </c>
      <c r="E14" s="6">
        <v>14</v>
      </c>
      <c r="F14" s="11">
        <v>268</v>
      </c>
      <c r="G14" s="11">
        <v>13</v>
      </c>
      <c r="H14" s="11">
        <v>19</v>
      </c>
      <c r="I14" s="11">
        <v>1</v>
      </c>
      <c r="J14" s="11">
        <v>4</v>
      </c>
      <c r="K14" s="7">
        <v>1</v>
      </c>
      <c r="O14">
        <v>443</v>
      </c>
      <c r="P14">
        <v>505</v>
      </c>
      <c r="Q14">
        <f>AVERAGE(H13:H15)</f>
        <v>15.333333333333334</v>
      </c>
      <c r="R14">
        <f>_xlfn.STDEV.S(H13:H15)</f>
        <v>4.0414518843273779</v>
      </c>
      <c r="S14">
        <f>AVERAGE(I13:I15)</f>
        <v>1</v>
      </c>
      <c r="T14">
        <f>_xlfn.STDEV.S(I13:I15)</f>
        <v>0</v>
      </c>
    </row>
    <row r="15" spans="1:20" x14ac:dyDescent="0.3">
      <c r="A15" s="8"/>
      <c r="B15" s="12">
        <v>301</v>
      </c>
      <c r="C15" s="9">
        <v>22</v>
      </c>
      <c r="D15" s="12">
        <v>309</v>
      </c>
      <c r="E15" s="9">
        <v>16</v>
      </c>
      <c r="F15" s="12">
        <v>287</v>
      </c>
      <c r="G15" s="12">
        <v>5</v>
      </c>
      <c r="H15" s="12">
        <v>11</v>
      </c>
      <c r="I15" s="12">
        <v>1</v>
      </c>
      <c r="J15" s="12">
        <v>3</v>
      </c>
      <c r="K15" s="10">
        <v>1</v>
      </c>
      <c r="O15">
        <v>5038</v>
      </c>
      <c r="P15">
        <v>1383</v>
      </c>
      <c r="Q15">
        <f>AVERAGE(J13:J15)</f>
        <v>3.6666666666666665</v>
      </c>
      <c r="R15">
        <f>_xlfn.STDEV.S(J13:J15)</f>
        <v>0.57735026918962473</v>
      </c>
      <c r="S15">
        <f>AVERAGE(K13:K15)</f>
        <v>1</v>
      </c>
      <c r="T15">
        <f>_xlfn.STDEV.S(K13:K15)</f>
        <v>0</v>
      </c>
    </row>
    <row r="17" spans="1:20" x14ac:dyDescent="0.3">
      <c r="A17" s="2" t="s">
        <v>29</v>
      </c>
      <c r="B17" s="3" t="s">
        <v>36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O17" t="s">
        <v>29</v>
      </c>
      <c r="P17" t="s">
        <v>36</v>
      </c>
    </row>
    <row r="18" spans="1:20" x14ac:dyDescent="0.3">
      <c r="A18" s="5" t="s">
        <v>32</v>
      </c>
      <c r="B18" s="6">
        <v>11</v>
      </c>
      <c r="C18" s="6"/>
      <c r="D18" s="6">
        <v>707</v>
      </c>
      <c r="E18" s="6"/>
      <c r="F18" s="6">
        <v>1163</v>
      </c>
      <c r="G18" s="6"/>
      <c r="H18" s="6">
        <v>3437</v>
      </c>
      <c r="I18" s="6"/>
      <c r="J18" s="6">
        <v>107</v>
      </c>
      <c r="K18" s="6"/>
      <c r="L18" s="6">
        <v>18</v>
      </c>
      <c r="M18" s="7"/>
      <c r="O18" t="s">
        <v>32</v>
      </c>
      <c r="P18" t="s">
        <v>31</v>
      </c>
      <c r="Q18" t="s">
        <v>33</v>
      </c>
      <c r="R18" t="s">
        <v>37</v>
      </c>
      <c r="S18" t="s">
        <v>34</v>
      </c>
      <c r="T18" t="s">
        <v>38</v>
      </c>
    </row>
    <row r="19" spans="1:20" x14ac:dyDescent="0.3">
      <c r="A19" s="5" t="s">
        <v>31</v>
      </c>
      <c r="B19" s="6">
        <v>1</v>
      </c>
      <c r="C19" s="6"/>
      <c r="D19" s="6">
        <v>10</v>
      </c>
      <c r="E19" s="6"/>
      <c r="F19" s="6">
        <v>100</v>
      </c>
      <c r="G19" s="6"/>
      <c r="H19" s="6">
        <v>547</v>
      </c>
      <c r="I19" s="6"/>
      <c r="J19" s="6">
        <v>1045</v>
      </c>
      <c r="K19" s="6"/>
      <c r="L19" s="6">
        <v>3044</v>
      </c>
      <c r="M19" s="7"/>
      <c r="O19">
        <v>179</v>
      </c>
      <c r="P19">
        <v>1</v>
      </c>
      <c r="Q19">
        <f>AVERAGE(B21:B23)</f>
        <v>720.33333333333337</v>
      </c>
      <c r="R19">
        <f>_xlfn.STDEV.S(B21:B23)</f>
        <v>17.473789896108212</v>
      </c>
      <c r="S19">
        <f>AVERAGE(C21:C23)</f>
        <v>55</v>
      </c>
      <c r="T19">
        <f>_xlfn.STDEV.S(C21:C23)</f>
        <v>6</v>
      </c>
    </row>
    <row r="20" spans="1:20" x14ac:dyDescent="0.3">
      <c r="A20" s="5"/>
      <c r="B20" s="6" t="s">
        <v>33</v>
      </c>
      <c r="C20" s="6" t="s">
        <v>34</v>
      </c>
      <c r="D20" s="6"/>
      <c r="E20" s="6"/>
      <c r="F20" s="6"/>
      <c r="G20" s="6"/>
      <c r="H20" s="6"/>
      <c r="I20" s="6"/>
      <c r="J20" s="6"/>
      <c r="K20" s="6"/>
      <c r="L20" s="6"/>
      <c r="M20" s="7"/>
      <c r="O20">
        <v>6337</v>
      </c>
      <c r="P20">
        <v>10</v>
      </c>
      <c r="Q20">
        <f>AVERAGE(D21:D23)</f>
        <v>707</v>
      </c>
      <c r="R20">
        <f>_xlfn.STDEV.S(D21:D23)</f>
        <v>10.535653752852738</v>
      </c>
      <c r="S20">
        <f>AVERAGE(E21:E23)</f>
        <v>38.333333333333336</v>
      </c>
      <c r="T20">
        <f>_xlfn.STDEV.S(E21:E23)</f>
        <v>7.5718777944003746</v>
      </c>
    </row>
    <row r="21" spans="1:20" x14ac:dyDescent="0.3">
      <c r="A21" s="5"/>
      <c r="B21" s="6">
        <v>725</v>
      </c>
      <c r="C21" s="6">
        <v>61</v>
      </c>
      <c r="D21" s="6">
        <v>696</v>
      </c>
      <c r="E21" s="6">
        <v>35</v>
      </c>
      <c r="F21" s="6">
        <v>706</v>
      </c>
      <c r="G21" s="6">
        <v>32</v>
      </c>
      <c r="H21" s="6">
        <v>65</v>
      </c>
      <c r="I21" s="6">
        <v>7</v>
      </c>
      <c r="J21" s="6">
        <v>2</v>
      </c>
      <c r="K21" s="6">
        <v>3</v>
      </c>
      <c r="L21" s="6">
        <v>4</v>
      </c>
      <c r="M21" s="7">
        <v>20</v>
      </c>
      <c r="O21">
        <v>302</v>
      </c>
      <c r="P21">
        <v>100</v>
      </c>
      <c r="Q21">
        <f>AVERAGE(F21:F23)</f>
        <v>718.33333333333337</v>
      </c>
      <c r="R21">
        <f>_xlfn.STDEV.S(F21:F23)</f>
        <v>36.115555282084941</v>
      </c>
      <c r="S21">
        <f>AVERAGE(G21:G23)</f>
        <v>34.666666666666664</v>
      </c>
      <c r="T21">
        <f>_xlfn.STDEV.S(G21:G23)</f>
        <v>3.7859388972001824</v>
      </c>
    </row>
    <row r="22" spans="1:20" x14ac:dyDescent="0.3">
      <c r="A22" s="5"/>
      <c r="B22" s="11">
        <v>735</v>
      </c>
      <c r="C22" s="6">
        <v>55</v>
      </c>
      <c r="D22" s="11">
        <v>717</v>
      </c>
      <c r="E22" s="6">
        <v>47</v>
      </c>
      <c r="F22" s="11">
        <v>759</v>
      </c>
      <c r="G22" s="11">
        <v>33</v>
      </c>
      <c r="H22" s="11">
        <v>47</v>
      </c>
      <c r="I22" s="11">
        <v>10</v>
      </c>
      <c r="J22" s="11">
        <v>16</v>
      </c>
      <c r="K22" s="11">
        <v>6</v>
      </c>
      <c r="L22" s="11">
        <v>1</v>
      </c>
      <c r="M22" s="7">
        <v>2</v>
      </c>
      <c r="O22">
        <v>650</v>
      </c>
      <c r="P22">
        <v>503</v>
      </c>
      <c r="Q22">
        <f>AVERAGE(H21:H23)</f>
        <v>55.333333333333336</v>
      </c>
      <c r="R22">
        <f>_xlfn.STDEV.S(H21:H23)</f>
        <v>9.0737717258774495</v>
      </c>
      <c r="S22">
        <f>AVERAGE(I21:I23)</f>
        <v>9.3333333333333339</v>
      </c>
      <c r="T22">
        <f>_xlfn.STDEV.S(I21:I23)</f>
        <v>2.0816659994661348</v>
      </c>
    </row>
    <row r="23" spans="1:20" x14ac:dyDescent="0.3">
      <c r="A23" s="8"/>
      <c r="B23" s="9">
        <v>701</v>
      </c>
      <c r="C23" s="9">
        <v>49</v>
      </c>
      <c r="D23" s="9">
        <v>708</v>
      </c>
      <c r="E23" s="9">
        <v>33</v>
      </c>
      <c r="F23" s="9">
        <v>690</v>
      </c>
      <c r="G23" s="9">
        <v>39</v>
      </c>
      <c r="H23" s="9">
        <v>54</v>
      </c>
      <c r="I23" s="9">
        <v>11</v>
      </c>
      <c r="J23" s="9">
        <v>28</v>
      </c>
      <c r="K23" s="9">
        <v>4</v>
      </c>
      <c r="L23" s="9">
        <v>4</v>
      </c>
      <c r="M23" s="10">
        <v>2</v>
      </c>
      <c r="O23">
        <v>118</v>
      </c>
      <c r="P23">
        <v>1007</v>
      </c>
      <c r="Q23">
        <f>AVERAGE(J21:J23)</f>
        <v>15.333333333333334</v>
      </c>
      <c r="R23">
        <f>_xlfn.STDEV.S(J21:J23)</f>
        <v>13.012814197295423</v>
      </c>
      <c r="S23">
        <f>AVERAGE(K21:K23)</f>
        <v>4.333333333333333</v>
      </c>
      <c r="T23">
        <f>_xlfn.STDEV.S(K21:K23)</f>
        <v>1.5275252316519463</v>
      </c>
    </row>
    <row r="24" spans="1:20" x14ac:dyDescent="0.3">
      <c r="A24" s="5"/>
      <c r="O24">
        <v>18</v>
      </c>
      <c r="P24">
        <v>3044</v>
      </c>
      <c r="Q24">
        <f>AVERAGE(L21:L23)</f>
        <v>3</v>
      </c>
      <c r="R24">
        <f>_xlfn.STDEV.S(L21:L23)</f>
        <v>1.7320508075688772</v>
      </c>
      <c r="S24">
        <f>AVERAGE(M21:M23)</f>
        <v>8</v>
      </c>
      <c r="T24">
        <f>_xlfn.STDEV.S(M21:M23)</f>
        <v>10.392304845413264</v>
      </c>
    </row>
    <row r="25" spans="1:20" x14ac:dyDescent="0.3">
      <c r="A25" s="5"/>
    </row>
    <row r="26" spans="1:20" x14ac:dyDescent="0.3">
      <c r="A26" s="5"/>
    </row>
    <row r="27" spans="1:20" x14ac:dyDescent="0.3">
      <c r="A2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3" sqref="A1:D3"/>
    </sheetView>
  </sheetViews>
  <sheetFormatPr defaultRowHeight="14.4" x14ac:dyDescent="0.3"/>
  <cols>
    <col min="1" max="1" width="8.88671875" style="6"/>
    <col min="2" max="2" width="14.77734375" style="6" customWidth="1"/>
    <col min="3" max="4" width="13.21875" style="6" customWidth="1"/>
    <col min="5" max="16384" width="8.88671875" style="6"/>
  </cols>
  <sheetData>
    <row r="1" spans="1:4" x14ac:dyDescent="0.3">
      <c r="A1" s="6" t="s">
        <v>44</v>
      </c>
      <c r="B1" s="6">
        <v>0</v>
      </c>
      <c r="C1" s="6">
        <v>2</v>
      </c>
      <c r="D1" s="6">
        <v>3</v>
      </c>
    </row>
    <row r="2" spans="1:4" x14ac:dyDescent="0.3">
      <c r="A2" s="6" t="s">
        <v>4</v>
      </c>
      <c r="B2" s="6">
        <f>AVERAGE(B4:B10)</f>
        <v>342.14285714285717</v>
      </c>
      <c r="C2" s="6">
        <f t="shared" ref="C2:D2" si="0">AVERAGE(C4:C10)</f>
        <v>18</v>
      </c>
      <c r="D2" s="6">
        <f t="shared" si="0"/>
        <v>45</v>
      </c>
    </row>
    <row r="3" spans="1:4" x14ac:dyDescent="0.3">
      <c r="A3" s="6" t="s">
        <v>5</v>
      </c>
      <c r="B3" s="6">
        <f>_xlfn.STDEV.S(B4:B10)</f>
        <v>15.710172621888146</v>
      </c>
      <c r="C3" s="6">
        <f t="shared" ref="C3:D3" si="1">_xlfn.STDEV.S(C4:C10)</f>
        <v>0</v>
      </c>
      <c r="D3" s="6">
        <f t="shared" si="1"/>
        <v>4.5460605656619517</v>
      </c>
    </row>
    <row r="4" spans="1:4" x14ac:dyDescent="0.3">
      <c r="A4" s="11" t="s">
        <v>28</v>
      </c>
      <c r="B4" s="6">
        <v>327</v>
      </c>
      <c r="C4" s="6">
        <v>18</v>
      </c>
      <c r="D4" s="6">
        <v>46</v>
      </c>
    </row>
    <row r="5" spans="1:4" x14ac:dyDescent="0.3">
      <c r="B5" s="6">
        <v>371</v>
      </c>
      <c r="C5" s="6">
        <v>18</v>
      </c>
      <c r="D5" s="6">
        <v>50</v>
      </c>
    </row>
    <row r="6" spans="1:4" x14ac:dyDescent="0.3">
      <c r="B6" s="11">
        <v>350</v>
      </c>
      <c r="C6" s="11">
        <v>18</v>
      </c>
      <c r="D6" s="11">
        <v>45</v>
      </c>
    </row>
    <row r="7" spans="1:4" x14ac:dyDescent="0.3">
      <c r="B7" s="11">
        <v>339</v>
      </c>
      <c r="D7" s="11">
        <v>39</v>
      </c>
    </row>
    <row r="8" spans="1:4" x14ac:dyDescent="0.3">
      <c r="B8" s="11">
        <v>348</v>
      </c>
    </row>
    <row r="9" spans="1:4" x14ac:dyDescent="0.3">
      <c r="B9" s="11">
        <v>327</v>
      </c>
    </row>
    <row r="10" spans="1:4" x14ac:dyDescent="0.3">
      <c r="B10" s="11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runtime</vt:lpstr>
      <vt:lpstr>% improvement, &lt;1s removed</vt:lpstr>
      <vt:lpstr>% improvement, &lt;1s kept</vt:lpstr>
      <vt:lpstr>abc, by vertex chosen</vt:lpstr>
      <vt:lpstr>bc anomaly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Boshen Cui</dc:creator>
  <cp:lastModifiedBy>Boshen Cui</cp:lastModifiedBy>
  <dcterms:created xsi:type="dcterms:W3CDTF">2017-11-21T02:49:03Z</dcterms:created>
  <dcterms:modified xsi:type="dcterms:W3CDTF">2017-11-27T22:35:08Z</dcterms:modified>
</cp:coreProperties>
</file>