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filterPrivacy="1"/>
  <xr:revisionPtr revIDLastSave="0" documentId="13_ncr:1_{2B9E0CE0-A0A2-4AF3-90F4-6ADCFB792145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资金管理" sheetId="2" r:id="rId1"/>
    <sheet name="辞职考虑" sheetId="1" r:id="rId2"/>
    <sheet name="公务员报考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N6" i="2" l="1"/>
  <c r="N4" i="2"/>
  <c r="E2" i="2"/>
  <c r="B2" i="2" l="1"/>
  <c r="E6" i="2" l="1"/>
  <c r="E5" i="2"/>
  <c r="K4" i="2" l="1"/>
  <c r="K5" i="2"/>
  <c r="K6" i="2"/>
  <c r="K7" i="2"/>
  <c r="K8" i="2"/>
  <c r="K9" i="2"/>
  <c r="K10" i="2"/>
  <c r="K11" i="2"/>
  <c r="K12" i="2"/>
  <c r="K13" i="2"/>
  <c r="J14" i="2" l="1"/>
  <c r="I3" i="2" l="1"/>
  <c r="H3" i="2" l="1"/>
  <c r="E9" i="2"/>
  <c r="L3" i="2" s="1"/>
  <c r="L4" i="2" s="1"/>
  <c r="O4" i="2" s="1"/>
  <c r="N5" i="2"/>
  <c r="N7" i="2"/>
  <c r="N8" i="2"/>
  <c r="N9" i="2"/>
  <c r="N10" i="2"/>
  <c r="N11" i="2"/>
  <c r="N12" i="2"/>
  <c r="N13" i="2"/>
  <c r="I14" i="2"/>
  <c r="B6" i="2"/>
  <c r="E7" i="2"/>
  <c r="H14" i="2" l="1"/>
  <c r="K3" i="2"/>
  <c r="K14" i="2" s="1"/>
  <c r="E10" i="2"/>
  <c r="O3" i="2" s="1"/>
  <c r="L5" i="2"/>
  <c r="N3" i="2" l="1"/>
  <c r="O5" i="2"/>
  <c r="L6" i="2"/>
  <c r="O6" i="2" l="1"/>
  <c r="L7" i="2"/>
  <c r="O7" i="2" l="1"/>
  <c r="L8" i="2"/>
  <c r="O8" i="2" l="1"/>
  <c r="L9" i="2"/>
  <c r="L10" i="2" l="1"/>
  <c r="O9" i="2"/>
  <c r="O10" i="2" l="1"/>
  <c r="L11" i="2"/>
  <c r="O11" i="2" l="1"/>
  <c r="L12" i="2"/>
  <c r="O12" i="2" l="1"/>
  <c r="L13" i="2"/>
  <c r="Q13" i="2" s="1"/>
  <c r="O13" i="2" l="1"/>
</calcChain>
</file>

<file path=xl/sharedStrings.xml><?xml version="1.0" encoding="utf-8"?>
<sst xmlns="http://schemas.openxmlformats.org/spreadsheetml/2006/main" count="111" uniqueCount="97">
  <si>
    <t>1月</t>
    <phoneticPr fontId="1" type="noConversion"/>
  </si>
  <si>
    <t>12月</t>
  </si>
  <si>
    <t>11月</t>
  </si>
  <si>
    <t>10月</t>
  </si>
  <si>
    <t>9月</t>
  </si>
  <si>
    <t>8月</t>
  </si>
  <si>
    <t>总计</t>
    <phoneticPr fontId="1" type="noConversion"/>
  </si>
  <si>
    <t>7月</t>
  </si>
  <si>
    <t>花呗</t>
    <phoneticPr fontId="1" type="noConversion"/>
  </si>
  <si>
    <t>6月</t>
  </si>
  <si>
    <t>信用卡</t>
    <phoneticPr fontId="1" type="noConversion"/>
  </si>
  <si>
    <t>招待</t>
    <phoneticPr fontId="1" type="noConversion"/>
  </si>
  <si>
    <t>5月</t>
  </si>
  <si>
    <t>欠款</t>
    <phoneticPr fontId="1" type="noConversion"/>
  </si>
  <si>
    <t>通讯</t>
    <phoneticPr fontId="1" type="noConversion"/>
  </si>
  <si>
    <t>4月</t>
  </si>
  <si>
    <t>现金</t>
    <phoneticPr fontId="1" type="noConversion"/>
  </si>
  <si>
    <t>其他</t>
    <phoneticPr fontId="1" type="noConversion"/>
  </si>
  <si>
    <t>3月</t>
    <phoneticPr fontId="1" type="noConversion"/>
  </si>
  <si>
    <t>招行</t>
    <phoneticPr fontId="1" type="noConversion"/>
  </si>
  <si>
    <t>差旅</t>
    <phoneticPr fontId="1" type="noConversion"/>
  </si>
  <si>
    <t>当前存款</t>
    <phoneticPr fontId="1" type="noConversion"/>
  </si>
  <si>
    <t>待报销</t>
    <phoneticPr fontId="1" type="noConversion"/>
  </si>
  <si>
    <t>逐渐调回济南</t>
    <phoneticPr fontId="1" type="noConversion"/>
  </si>
  <si>
    <t>领导承诺</t>
    <phoneticPr fontId="1" type="noConversion"/>
  </si>
  <si>
    <t>综合考虑</t>
    <phoneticPr fontId="1" type="noConversion"/>
  </si>
  <si>
    <t>即使逐渐调回济南，作为项目经理也是难逃大部分时间在外地</t>
    <phoneticPr fontId="1" type="noConversion"/>
  </si>
  <si>
    <t>正常是涨到9000</t>
    <phoneticPr fontId="1" type="noConversion"/>
  </si>
  <si>
    <t>利</t>
    <phoneticPr fontId="1" type="noConversion"/>
  </si>
  <si>
    <t>弊</t>
    <phoneticPr fontId="1" type="noConversion"/>
  </si>
  <si>
    <t>普联</t>
    <phoneticPr fontId="1" type="noConversion"/>
  </si>
  <si>
    <t>收入、待遇高</t>
    <phoneticPr fontId="1" type="noConversion"/>
  </si>
  <si>
    <t>平台好，同事素质高</t>
    <phoneticPr fontId="1" type="noConversion"/>
  </si>
  <si>
    <t>长期出差</t>
    <phoneticPr fontId="1" type="noConversion"/>
  </si>
  <si>
    <t>研微</t>
    <phoneticPr fontId="1" type="noConversion"/>
  </si>
  <si>
    <t>创业，更有动力</t>
    <phoneticPr fontId="1" type="noConversion"/>
  </si>
  <si>
    <t>小公司，小平台</t>
    <phoneticPr fontId="1" type="noConversion"/>
  </si>
  <si>
    <t>小公司存活风险高</t>
    <phoneticPr fontId="1" type="noConversion"/>
  </si>
  <si>
    <t>项目较多，近几年看不担心没有收入</t>
    <phoneticPr fontId="1" type="noConversion"/>
  </si>
  <si>
    <t>目前没看到稳定的赢利点</t>
    <phoneticPr fontId="1" type="noConversion"/>
  </si>
  <si>
    <t>不出差，有较多时间学习、锻炼</t>
    <phoneticPr fontId="1" type="noConversion"/>
  </si>
  <si>
    <t>当前余额</t>
    <phoneticPr fontId="1" type="noConversion"/>
  </si>
  <si>
    <t>2019年资金明细</t>
    <phoneticPr fontId="1" type="noConversion"/>
  </si>
  <si>
    <t>月份</t>
    <phoneticPr fontId="1" type="noConversion"/>
  </si>
  <si>
    <t>支出</t>
    <phoneticPr fontId="1" type="noConversion"/>
  </si>
  <si>
    <t>收入</t>
    <phoneticPr fontId="1" type="noConversion"/>
  </si>
  <si>
    <t>结余</t>
    <phoneticPr fontId="1" type="noConversion"/>
  </si>
  <si>
    <t>合计：</t>
    <phoneticPr fontId="1" type="noConversion"/>
  </si>
  <si>
    <t>计划余额</t>
    <phoneticPr fontId="1" type="noConversion"/>
  </si>
  <si>
    <t>当月余额</t>
    <phoneticPr fontId="1" type="noConversion"/>
  </si>
  <si>
    <t>预期月储蓄值</t>
    <phoneticPr fontId="1" type="noConversion"/>
  </si>
  <si>
    <t>当月储蓄</t>
    <phoneticPr fontId="1" type="noConversion"/>
  </si>
  <si>
    <t>2018期末余额</t>
    <phoneticPr fontId="1" type="noConversion"/>
  </si>
  <si>
    <t>计划差额</t>
    <phoneticPr fontId="1" type="noConversion"/>
  </si>
  <si>
    <r>
      <rPr>
        <sz val="10"/>
        <rFont val="仿宋_GB2312"/>
        <family val="3"/>
        <charset val="134"/>
      </rPr>
      <t>山东省粮食和物资储备局</t>
    </r>
  </si>
  <si>
    <r>
      <rPr>
        <sz val="10"/>
        <rFont val="仿宋_GB2312"/>
        <family val="3"/>
        <charset val="134"/>
      </rPr>
      <t>山东省军粮供应中心</t>
    </r>
  </si>
  <si>
    <r>
      <rPr>
        <sz val="10"/>
        <rFont val="仿宋_GB2312"/>
        <family val="3"/>
        <charset val="134"/>
      </rPr>
      <t>粮油工程管理</t>
    </r>
  </si>
  <si>
    <r>
      <t>B</t>
    </r>
    <r>
      <rPr>
        <sz val="10"/>
        <rFont val="仿宋_GB2312"/>
        <family val="3"/>
        <charset val="134"/>
      </rPr>
      <t>类</t>
    </r>
  </si>
  <si>
    <r>
      <rPr>
        <sz val="10"/>
        <rFont val="仿宋_GB2312"/>
        <family val="3"/>
        <charset val="134"/>
      </rPr>
      <t>从事行政管理具体工作，承担有关政策文件、计划、总结、报告等文字材料起草，粮油行业指导等相关工作</t>
    </r>
  </si>
  <si>
    <r>
      <rPr>
        <sz val="10"/>
        <rFont val="仿宋_GB2312"/>
        <family val="3"/>
        <charset val="134"/>
      </rPr>
      <t>以本科报考的：食品科学与工程、食品质量与安全、粮食工程，及其近似专业；
以研究生报考的：食品科学与工程一级学科（不含水产品加工及贮藏工程方向），及其近似专业</t>
    </r>
  </si>
  <si>
    <r>
      <rPr>
        <sz val="10"/>
        <rFont val="仿宋_GB2312"/>
        <family val="3"/>
        <charset val="134"/>
      </rPr>
      <t>本科及以上</t>
    </r>
  </si>
  <si>
    <r>
      <rPr>
        <sz val="10"/>
        <rFont val="仿宋_GB2312"/>
        <family val="3"/>
        <charset val="134"/>
      </rPr>
      <t>学士及以上</t>
    </r>
  </si>
  <si>
    <r>
      <rPr>
        <sz val="10"/>
        <rFont val="仿宋_GB2312"/>
        <family val="3"/>
        <charset val="134"/>
      </rPr>
      <t>不限</t>
    </r>
  </si>
  <si>
    <t>不限</t>
    <phoneticPr fontId="4" type="noConversion"/>
  </si>
  <si>
    <t>0531-86403041</t>
  </si>
  <si>
    <r>
      <rPr>
        <sz val="10"/>
        <rFont val="仿宋_GB2312"/>
        <family val="3"/>
        <charset val="134"/>
      </rPr>
      <t>体检公告发布网址：</t>
    </r>
    <r>
      <rPr>
        <sz val="10"/>
        <rFont val="Times New Roman"/>
        <family val="1"/>
      </rPr>
      <t>http://lscb.shandong.gov.cn</t>
    </r>
    <phoneticPr fontId="4" type="noConversion"/>
  </si>
  <si>
    <r>
      <rPr>
        <sz val="10"/>
        <rFont val="仿宋_GB2312"/>
        <family val="3"/>
        <charset val="134"/>
      </rPr>
      <t>山东省监狱管理局</t>
    </r>
  </si>
  <si>
    <r>
      <rPr>
        <sz val="10"/>
        <rFont val="仿宋_GB2312"/>
        <family val="3"/>
        <charset val="134"/>
      </rPr>
      <t>山东省女子监狱</t>
    </r>
  </si>
  <si>
    <r>
      <rPr>
        <sz val="10"/>
        <rFont val="仿宋_GB2312"/>
        <family val="3"/>
        <charset val="134"/>
      </rPr>
      <t>监狱管理职位</t>
    </r>
    <r>
      <rPr>
        <sz val="10"/>
        <rFont val="Times New Roman"/>
        <family val="1"/>
      </rPr>
      <t>B</t>
    </r>
  </si>
  <si>
    <r>
      <t>1.</t>
    </r>
    <r>
      <rPr>
        <sz val="10"/>
        <rFont val="仿宋_GB2312"/>
        <family val="3"/>
        <charset val="134"/>
      </rPr>
      <t xml:space="preserve">女性；
</t>
    </r>
    <r>
      <rPr>
        <sz val="10"/>
        <rFont val="Times New Roman"/>
        <family val="1"/>
      </rPr>
      <t>2.</t>
    </r>
    <r>
      <rPr>
        <sz val="10"/>
        <rFont val="仿宋_GB2312"/>
        <family val="3"/>
        <charset val="134"/>
      </rPr>
      <t>身体条件符合《公务员录用体检特殊标准（试行）》有关规定。</t>
    </r>
  </si>
  <si>
    <t>0531-85838123</t>
  </si>
  <si>
    <r>
      <t>1.</t>
    </r>
    <r>
      <rPr>
        <sz val="10"/>
        <rFont val="仿宋_GB2312"/>
        <family val="3"/>
        <charset val="134"/>
      </rPr>
      <t xml:space="preserve">驻地：济南市高新区；
</t>
    </r>
    <r>
      <rPr>
        <sz val="10"/>
        <rFont val="Times New Roman"/>
        <family val="1"/>
      </rPr>
      <t>2.</t>
    </r>
    <r>
      <rPr>
        <sz val="10"/>
        <rFont val="仿宋_GB2312"/>
        <family val="3"/>
        <charset val="134"/>
      </rPr>
      <t>需参加体能测评，体测体检公告发布网址：</t>
    </r>
    <r>
      <rPr>
        <sz val="10"/>
        <rFont val="Times New Roman"/>
        <family val="1"/>
      </rPr>
      <t>www.sdjyj.gov.cn</t>
    </r>
  </si>
  <si>
    <r>
      <rPr>
        <sz val="10"/>
        <rFont val="仿宋_GB2312"/>
        <family val="3"/>
        <charset val="134"/>
      </rPr>
      <t>济南市中级人民法院</t>
    </r>
  </si>
  <si>
    <r>
      <rPr>
        <sz val="10"/>
        <rFont val="仿宋_GB2312"/>
        <family val="3"/>
        <charset val="134"/>
      </rPr>
      <t>济南市长清区人民法院</t>
    </r>
  </si>
  <si>
    <r>
      <rPr>
        <sz val="10"/>
        <rFont val="仿宋_GB2312"/>
        <family val="3"/>
        <charset val="134"/>
      </rPr>
      <t>信息化管理职位</t>
    </r>
    <phoneticPr fontId="4" type="noConversion"/>
  </si>
  <si>
    <r>
      <rPr>
        <sz val="10"/>
        <rFont val="仿宋_GB2312"/>
        <family val="3"/>
        <charset val="134"/>
      </rPr>
      <t>从事计算机、网络管理维护、维修等相关工作</t>
    </r>
  </si>
  <si>
    <r>
      <rPr>
        <sz val="10"/>
        <rFont val="仿宋_GB2312"/>
        <family val="3"/>
        <charset val="134"/>
      </rPr>
      <t>以本科学历报考的：计算机类、电子信息类、安全科学与工程类，及其近似专业；
以研究生学历报考的：计算机科学与技术一级学科、电子科学与技术一级学科、信息与通信工程一级学科，及其近似专业</t>
    </r>
    <phoneticPr fontId="4" type="noConversion"/>
  </si>
  <si>
    <r>
      <rPr>
        <sz val="11"/>
        <rFont val="仿宋_GB2312"/>
        <family val="3"/>
        <charset val="134"/>
      </rPr>
      <t>本科及以上</t>
    </r>
  </si>
  <si>
    <r>
      <t xml:space="preserve">0531-87229628  </t>
    </r>
    <r>
      <rPr>
        <sz val="10"/>
        <rFont val="仿宋_GB2312"/>
        <family val="3"/>
        <charset val="134"/>
      </rPr>
      <t>、</t>
    </r>
    <r>
      <rPr>
        <sz val="10"/>
        <rFont val="Times New Roman"/>
        <family val="1"/>
      </rPr>
      <t>89257315</t>
    </r>
    <phoneticPr fontId="4" type="noConversion"/>
  </si>
  <si>
    <r>
      <rPr>
        <sz val="10"/>
        <rFont val="仿宋_GB2312"/>
        <family val="3"/>
        <charset val="134"/>
      </rPr>
      <t>济南市章丘区人民法院</t>
    </r>
    <phoneticPr fontId="4" type="noConversion"/>
  </si>
  <si>
    <r>
      <t>B</t>
    </r>
    <r>
      <rPr>
        <sz val="10"/>
        <rFont val="仿宋_GB2312"/>
        <family val="3"/>
        <charset val="134"/>
      </rPr>
      <t>类</t>
    </r>
    <phoneticPr fontId="4" type="noConversion"/>
  </si>
  <si>
    <r>
      <rPr>
        <sz val="10"/>
        <rFont val="仿宋_GB2312"/>
        <family val="3"/>
        <charset val="134"/>
      </rPr>
      <t>本科及以上</t>
    </r>
    <phoneticPr fontId="4" type="noConversion"/>
  </si>
  <si>
    <r>
      <rPr>
        <sz val="10"/>
        <rFont val="仿宋_GB2312"/>
        <family val="3"/>
        <charset val="134"/>
      </rPr>
      <t>学士及以上</t>
    </r>
    <phoneticPr fontId="4" type="noConversion"/>
  </si>
  <si>
    <r>
      <rPr>
        <sz val="11"/>
        <rFont val="仿宋_GB2312"/>
        <family val="3"/>
        <charset val="134"/>
      </rPr>
      <t>不限</t>
    </r>
    <phoneticPr fontId="4" type="noConversion"/>
  </si>
  <si>
    <r>
      <rPr>
        <sz val="10"/>
        <rFont val="仿宋_GB2312"/>
        <family val="3"/>
        <charset val="134"/>
      </rPr>
      <t>不限</t>
    </r>
    <phoneticPr fontId="4" type="noConversion"/>
  </si>
  <si>
    <r>
      <t>0531-85833718</t>
    </r>
    <r>
      <rPr>
        <sz val="10"/>
        <rFont val="仿宋_GB2312"/>
        <family val="3"/>
        <charset val="134"/>
      </rPr>
      <t>、</t>
    </r>
    <r>
      <rPr>
        <sz val="10"/>
        <rFont val="Times New Roman"/>
        <family val="1"/>
      </rPr>
      <t>89257315</t>
    </r>
    <phoneticPr fontId="4" type="noConversion"/>
  </si>
  <si>
    <r>
      <t>外观无明显疾病特征（如五官畸形、不能自行矫正的斜颈、步态异常等），无影响面容且难以治愈的皮肤病（如白癜风、银屑病、血管瘤、斑痣等），无色盲，无嗅觉迟钝，无文身，无肢体功能障碍;</t>
    </r>
    <r>
      <rPr>
        <sz val="14"/>
        <color rgb="FFFF0000"/>
        <rFont val="Microsoft yahei"/>
        <family val="2"/>
        <charset val="134"/>
      </rPr>
      <t>单侧裸眼视力不低于4.8</t>
    </r>
    <r>
      <rPr>
        <sz val="14"/>
        <color rgb="FF333333"/>
        <rFont val="Microsoft yahei"/>
        <family val="2"/>
        <charset val="134"/>
      </rPr>
      <t>，报考财务管理、信息技术、监管信息管理、医疗技术、心理矫正职位的，单侧矫正视力不低于5.0；单侧耳语听力不低于5米。</t>
    </r>
  </si>
  <si>
    <t xml:space="preserve"> </t>
    <phoneticPr fontId="1" type="noConversion"/>
  </si>
  <si>
    <t>收入会低五千左右</t>
    <phoneticPr fontId="1" type="noConversion"/>
  </si>
  <si>
    <t>每月增加5K补贴</t>
    <phoneticPr fontId="1" type="noConversion"/>
  </si>
  <si>
    <t>18年未发放年终奖</t>
    <phoneticPr fontId="1" type="noConversion"/>
  </si>
  <si>
    <t>每月额外补助</t>
    <phoneticPr fontId="1" type="noConversion"/>
  </si>
  <si>
    <t>年终补贴</t>
    <phoneticPr fontId="1" type="noConversion"/>
  </si>
  <si>
    <t>公积金账户</t>
    <phoneticPr fontId="1" type="noConversion"/>
  </si>
  <si>
    <t>给刘明报销1531元</t>
    <phoneticPr fontId="1" type="noConversion"/>
  </si>
  <si>
    <t>等丛亭亭报销1734元</t>
    <phoneticPr fontId="1" type="noConversion"/>
  </si>
  <si>
    <t>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</si>
</sst>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0"/>
      <name val="仿宋_GB2312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Times New Roman"/>
      <family val="1"/>
    </font>
    <font>
      <sz val="11"/>
      <name val="仿宋_GB2312"/>
      <family val="3"/>
      <charset val="134"/>
    </font>
    <font>
      <sz val="14"/>
      <color rgb="FF333333"/>
      <name val="Microsoft yahei"/>
      <family val="2"/>
      <charset val="134"/>
    </font>
    <font>
      <sz val="14"/>
      <color rgb="FFFF0000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7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1" xfId="0" applyFill="1" applyBorder="1"/>
    <xf numFmtId="0" fontId="0" fillId="8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常规" xfId="0" builtinId="0"/>
    <cellStyle name="常规 16" xfId="2" xr:uid="{BB298B4D-EAB8-4839-9780-A7185DA859CE}"/>
    <cellStyle name="常规 2" xfId="3" xr:uid="{66DB3ECE-544A-4AF6-897A-C14319F4EF8D}"/>
    <cellStyle name="常规 3" xfId="1" xr:uid="{C4EB10AD-3255-4ABC-B83A-B0D9175C5B07}"/>
    <cellStyle name="常规 6" xfId="4" xr:uid="{B6353177-FC36-4B1A-9170-FB7F39B5D06D}"/>
  </cellStyles>
  <dxfs count="4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6D9B-4355-4720-AAFD-73F312CA3F11}">
  <dimension ref="A1:S30"/>
  <sheetViews>
    <sheetView showGridLines="0" tabSelected="1" workbookViewId="0">
      <selection activeCell="H29" sqref="H29"/>
    </sheetView>
  </sheetViews>
  <sheetFormatPr defaultRowHeight="14.25"/>
  <cols>
    <col min="4" max="4" width="17.375" bestFit="1" customWidth="1"/>
    <col min="16" max="16" width="11" bestFit="1" customWidth="1"/>
    <col min="19" max="19" width="36.75" customWidth="1"/>
  </cols>
  <sheetData>
    <row r="1" spans="1:17">
      <c r="A1" s="22" t="s">
        <v>22</v>
      </c>
      <c r="B1" s="22"/>
      <c r="D1" s="22" t="s">
        <v>21</v>
      </c>
      <c r="E1" s="22"/>
      <c r="G1" s="23" t="s">
        <v>42</v>
      </c>
      <c r="H1" s="24"/>
      <c r="I1" s="24"/>
      <c r="J1" s="24"/>
      <c r="K1" s="24"/>
      <c r="L1" s="24"/>
      <c r="M1" s="24"/>
      <c r="N1" s="24"/>
      <c r="O1" s="24"/>
      <c r="P1" s="24"/>
    </row>
    <row r="2" spans="1:17">
      <c r="A2" s="1" t="s">
        <v>20</v>
      </c>
      <c r="B2" s="1">
        <f>2671+2263+973</f>
        <v>5907</v>
      </c>
      <c r="D2" s="1" t="s">
        <v>19</v>
      </c>
      <c r="E2" s="1">
        <f>13362+1437+2.7</f>
        <v>14801.7</v>
      </c>
      <c r="G2" s="8" t="s">
        <v>43</v>
      </c>
      <c r="H2" s="8" t="s">
        <v>45</v>
      </c>
      <c r="I2" s="8" t="s">
        <v>44</v>
      </c>
      <c r="J2" s="8" t="s">
        <v>92</v>
      </c>
      <c r="K2" s="8" t="s">
        <v>46</v>
      </c>
      <c r="L2" s="8" t="s">
        <v>48</v>
      </c>
      <c r="M2" s="8" t="s">
        <v>49</v>
      </c>
      <c r="N2" s="8" t="s">
        <v>51</v>
      </c>
      <c r="O2" s="8" t="s">
        <v>53</v>
      </c>
      <c r="P2" s="8" t="s">
        <v>93</v>
      </c>
    </row>
    <row r="3" spans="1:17">
      <c r="A3" s="1" t="s">
        <v>17</v>
      </c>
      <c r="B3" s="1">
        <f>1774+1022-530.5</f>
        <v>2265.5</v>
      </c>
      <c r="D3" s="1" t="s">
        <v>16</v>
      </c>
      <c r="E3" s="1">
        <v>865</v>
      </c>
      <c r="G3" s="1" t="s">
        <v>18</v>
      </c>
      <c r="H3" s="1">
        <f>7039+145.6</f>
        <v>7184.6</v>
      </c>
      <c r="I3" s="1">
        <f>7448.1</f>
        <v>7448.1</v>
      </c>
      <c r="J3" s="1">
        <v>0</v>
      </c>
      <c r="K3" s="1">
        <f>H3-I3-J3</f>
        <v>-263.5</v>
      </c>
      <c r="L3" s="1">
        <f>E9+3000</f>
        <v>21120</v>
      </c>
      <c r="M3" s="1">
        <v>20069.2</v>
      </c>
      <c r="N3" s="1">
        <f>M3-E9</f>
        <v>1949.2000000000007</v>
      </c>
      <c r="O3" s="1">
        <f>M3-L3</f>
        <v>-1050.7999999999993</v>
      </c>
      <c r="P3" s="1">
        <v>34299.54</v>
      </c>
    </row>
    <row r="4" spans="1:17">
      <c r="A4" s="1" t="s">
        <v>14</v>
      </c>
      <c r="B4" s="1">
        <v>0</v>
      </c>
      <c r="D4" s="1" t="s">
        <v>13</v>
      </c>
      <c r="E4" s="1">
        <v>1500</v>
      </c>
      <c r="G4" s="1" t="s">
        <v>15</v>
      </c>
      <c r="H4" s="1">
        <v>6998</v>
      </c>
      <c r="I4" s="1">
        <v>4057</v>
      </c>
      <c r="J4" s="1">
        <v>0</v>
      </c>
      <c r="K4" s="1">
        <f t="shared" ref="K4:K13" si="0">H4-I4-J4</f>
        <v>2941</v>
      </c>
      <c r="L4" s="1">
        <f>L3+E14</f>
        <v>24120</v>
      </c>
      <c r="M4" s="1">
        <v>23272.44</v>
      </c>
      <c r="N4" s="1">
        <f>M4-M3</f>
        <v>3203.239999999998</v>
      </c>
      <c r="O4" s="1">
        <f t="shared" ref="O4:O13" si="1">M4-L4</f>
        <v>-847.56000000000131</v>
      </c>
      <c r="P4" s="1">
        <v>35451.54</v>
      </c>
    </row>
    <row r="5" spans="1:17">
      <c r="A5" s="1" t="s">
        <v>11</v>
      </c>
      <c r="B5" s="1">
        <v>490</v>
      </c>
      <c r="D5" s="1" t="s">
        <v>10</v>
      </c>
      <c r="E5" s="1">
        <f>29744.1-32000+1734</f>
        <v>-521.90000000000146</v>
      </c>
      <c r="G5" s="1" t="s">
        <v>12</v>
      </c>
      <c r="H5" s="1"/>
      <c r="I5" s="1"/>
      <c r="J5" s="1"/>
      <c r="K5" s="1">
        <f t="shared" si="0"/>
        <v>0</v>
      </c>
      <c r="L5" s="1">
        <f>L4+E14</f>
        <v>27120</v>
      </c>
      <c r="M5" s="1"/>
      <c r="N5" s="1">
        <f t="shared" ref="N5:N13" si="2">M5-M4</f>
        <v>-23272.44</v>
      </c>
      <c r="O5" s="1">
        <f t="shared" si="1"/>
        <v>-27120</v>
      </c>
      <c r="P5" s="1">
        <v>36603.54</v>
      </c>
    </row>
    <row r="6" spans="1:17">
      <c r="A6" s="1" t="s">
        <v>6</v>
      </c>
      <c r="B6" s="1">
        <f>SUM(B2:B5)</f>
        <v>8662.5</v>
      </c>
      <c r="D6" s="1" t="s">
        <v>8</v>
      </c>
      <c r="E6" s="1">
        <f>7965.14-10000</f>
        <v>-2034.8599999999997</v>
      </c>
      <c r="G6" s="1" t="s">
        <v>9</v>
      </c>
      <c r="H6" s="1"/>
      <c r="I6" s="1"/>
      <c r="J6" s="1"/>
      <c r="K6" s="1">
        <f t="shared" si="0"/>
        <v>0</v>
      </c>
      <c r="L6" s="1">
        <f>L5+E14</f>
        <v>30120</v>
      </c>
      <c r="M6" s="1"/>
      <c r="N6" s="1">
        <f t="shared" si="2"/>
        <v>0</v>
      </c>
      <c r="O6" s="1">
        <f t="shared" si="1"/>
        <v>-30120</v>
      </c>
      <c r="P6" s="1">
        <v>37755.54</v>
      </c>
    </row>
    <row r="7" spans="1:17">
      <c r="D7" s="1" t="s">
        <v>6</v>
      </c>
      <c r="E7" s="1">
        <f>SUM(E2:E6)</f>
        <v>14609.939999999999</v>
      </c>
      <c r="G7" s="1" t="s">
        <v>7</v>
      </c>
      <c r="H7" s="1"/>
      <c r="I7" s="1"/>
      <c r="J7" s="1"/>
      <c r="K7" s="1">
        <f t="shared" si="0"/>
        <v>0</v>
      </c>
      <c r="L7" s="1">
        <f>L6+E14</f>
        <v>33120</v>
      </c>
      <c r="M7" s="1"/>
      <c r="N7" s="1">
        <f t="shared" si="2"/>
        <v>0</v>
      </c>
      <c r="O7" s="1">
        <f t="shared" si="1"/>
        <v>-33120</v>
      </c>
      <c r="P7" s="1">
        <v>38907.54</v>
      </c>
    </row>
    <row r="8" spans="1:17">
      <c r="D8" s="1"/>
      <c r="E8" s="1"/>
      <c r="G8" s="1" t="s">
        <v>5</v>
      </c>
      <c r="H8" s="1"/>
      <c r="I8" s="1"/>
      <c r="J8" s="1"/>
      <c r="K8" s="1">
        <f t="shared" si="0"/>
        <v>0</v>
      </c>
      <c r="L8" s="1">
        <f>L7+E14</f>
        <v>36120</v>
      </c>
      <c r="M8" s="1"/>
      <c r="N8" s="1">
        <f t="shared" si="2"/>
        <v>0</v>
      </c>
      <c r="O8" s="1">
        <f t="shared" si="1"/>
        <v>-36120</v>
      </c>
      <c r="P8" s="1">
        <v>40059.54</v>
      </c>
    </row>
    <row r="9" spans="1:17">
      <c r="D9" s="1" t="s">
        <v>52</v>
      </c>
      <c r="E9" s="9">
        <f>18120</f>
        <v>18120</v>
      </c>
      <c r="G9" s="1" t="s">
        <v>4</v>
      </c>
      <c r="H9" s="1"/>
      <c r="I9" s="1"/>
      <c r="J9" s="1"/>
      <c r="K9" s="1">
        <f t="shared" si="0"/>
        <v>0</v>
      </c>
      <c r="L9" s="1">
        <f>L8+E14</f>
        <v>39120</v>
      </c>
      <c r="M9" s="1"/>
      <c r="N9" s="1">
        <f t="shared" si="2"/>
        <v>0</v>
      </c>
      <c r="O9" s="1">
        <f t="shared" si="1"/>
        <v>-39120</v>
      </c>
      <c r="P9" s="1">
        <v>41211.54</v>
      </c>
    </row>
    <row r="10" spans="1:17">
      <c r="D10" s="1" t="s">
        <v>41</v>
      </c>
      <c r="E10" s="1">
        <f>E7+B6</f>
        <v>23272.44</v>
      </c>
      <c r="G10" s="1" t="s">
        <v>3</v>
      </c>
      <c r="H10" s="1"/>
      <c r="I10" s="1"/>
      <c r="J10" s="1"/>
      <c r="K10" s="1">
        <f t="shared" si="0"/>
        <v>0</v>
      </c>
      <c r="L10" s="1">
        <f>L9+E14</f>
        <v>42120</v>
      </c>
      <c r="M10" s="1"/>
      <c r="N10" s="1">
        <f t="shared" si="2"/>
        <v>0</v>
      </c>
      <c r="O10" s="1">
        <f t="shared" si="1"/>
        <v>-42120</v>
      </c>
      <c r="P10" s="1">
        <v>42363.54</v>
      </c>
    </row>
    <row r="11" spans="1:17">
      <c r="D11" s="1" t="s">
        <v>90</v>
      </c>
      <c r="E11" s="1">
        <v>12000</v>
      </c>
      <c r="G11" s="1" t="s">
        <v>2</v>
      </c>
      <c r="H11" s="1"/>
      <c r="I11" s="1"/>
      <c r="J11" s="1"/>
      <c r="K11" s="1">
        <f t="shared" si="0"/>
        <v>0</v>
      </c>
      <c r="L11" s="1">
        <f>L10+E14</f>
        <v>45120</v>
      </c>
      <c r="M11" s="1"/>
      <c r="N11" s="1">
        <f t="shared" si="2"/>
        <v>0</v>
      </c>
      <c r="O11" s="1">
        <f t="shared" si="1"/>
        <v>-45120</v>
      </c>
      <c r="P11" s="1">
        <v>43515.54</v>
      </c>
    </row>
    <row r="12" spans="1:17">
      <c r="D12" s="1" t="s">
        <v>91</v>
      </c>
      <c r="E12" s="1">
        <v>5000</v>
      </c>
      <c r="G12" s="1" t="s">
        <v>1</v>
      </c>
      <c r="H12" s="1"/>
      <c r="I12" s="1"/>
      <c r="J12" s="1"/>
      <c r="K12" s="1">
        <f t="shared" si="0"/>
        <v>0</v>
      </c>
      <c r="L12" s="1">
        <f>L11+E14</f>
        <v>48120</v>
      </c>
      <c r="M12" s="1"/>
      <c r="N12" s="1">
        <f t="shared" si="2"/>
        <v>0</v>
      </c>
      <c r="O12" s="1">
        <f t="shared" si="1"/>
        <v>-48120</v>
      </c>
      <c r="P12" s="1">
        <v>44667.54</v>
      </c>
    </row>
    <row r="13" spans="1:17">
      <c r="D13" s="1"/>
      <c r="E13" s="1"/>
      <c r="G13" s="1" t="s">
        <v>0</v>
      </c>
      <c r="H13" s="1"/>
      <c r="I13" s="1"/>
      <c r="J13" s="1"/>
      <c r="K13" s="1">
        <f t="shared" si="0"/>
        <v>0</v>
      </c>
      <c r="L13" s="1">
        <f>L12+E14</f>
        <v>51120</v>
      </c>
      <c r="M13" s="1"/>
      <c r="N13" s="1">
        <f t="shared" si="2"/>
        <v>0</v>
      </c>
      <c r="O13" s="1">
        <f t="shared" si="1"/>
        <v>-51120</v>
      </c>
      <c r="P13" s="1">
        <v>45819.54</v>
      </c>
      <c r="Q13">
        <f>P13+L13+E11</f>
        <v>108939.54000000001</v>
      </c>
    </row>
    <row r="14" spans="1:17">
      <c r="D14" s="1" t="s">
        <v>50</v>
      </c>
      <c r="E14" s="1">
        <v>3000</v>
      </c>
      <c r="G14" s="1" t="s">
        <v>47</v>
      </c>
      <c r="H14" s="1">
        <f>SUM(H3:H13)</f>
        <v>14182.6</v>
      </c>
      <c r="I14" s="1">
        <f>SUM(I3:I13)</f>
        <v>11505.1</v>
      </c>
      <c r="J14" s="1">
        <f>SUM(J3:J13)</f>
        <v>0</v>
      </c>
      <c r="K14" s="1">
        <f>SUM(K3:K13)</f>
        <v>2677.5</v>
      </c>
      <c r="L14" s="1"/>
      <c r="M14" s="1"/>
      <c r="N14" s="1"/>
      <c r="O14" s="1"/>
      <c r="P14" s="1"/>
    </row>
    <row r="21" spans="7:19">
      <c r="G21" t="s">
        <v>87</v>
      </c>
      <c r="S21" s="21" t="s">
        <v>94</v>
      </c>
    </row>
    <row r="22" spans="7:19">
      <c r="S22" s="21" t="s">
        <v>95</v>
      </c>
    </row>
    <row r="28" spans="7:19">
      <c r="H28" t="s">
        <v>96</v>
      </c>
    </row>
    <row r="29" spans="7:19" ht="13.5" customHeight="1"/>
    <row r="30" spans="7:19" hidden="1"/>
  </sheetData>
  <mergeCells count="3">
    <mergeCell ref="A1:B1"/>
    <mergeCell ref="D1:E1"/>
    <mergeCell ref="G1:P1"/>
  </mergeCells>
  <phoneticPr fontId="1" type="noConversion"/>
  <conditionalFormatting sqref="N3:N13">
    <cfRule type="cellIs" dxfId="3" priority="2" operator="lessThan">
      <formula>3000</formula>
    </cfRule>
    <cfRule type="cellIs" dxfId="2" priority="4" operator="lessThan">
      <formula>0</formula>
    </cfRule>
  </conditionalFormatting>
  <conditionalFormatting sqref="N3">
    <cfRule type="cellIs" dxfId="1" priority="3" operator="lessThan">
      <formula>4000</formula>
    </cfRule>
  </conditionalFormatting>
  <conditionalFormatting sqref="O3:O1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showGridLines="0" workbookViewId="0">
      <selection activeCell="B22" sqref="B22"/>
    </sheetView>
  </sheetViews>
  <sheetFormatPr defaultRowHeight="14.25"/>
  <cols>
    <col min="1" max="1" width="40.125" bestFit="1" customWidth="1"/>
    <col min="2" max="2" width="56.75" bestFit="1" customWidth="1"/>
    <col min="5" max="5" width="19.25" style="6" bestFit="1" customWidth="1"/>
    <col min="6" max="6" width="29.625" bestFit="1" customWidth="1"/>
  </cols>
  <sheetData>
    <row r="1" spans="1:6">
      <c r="A1" s="2" t="s">
        <v>24</v>
      </c>
      <c r="B1" s="2" t="s">
        <v>25</v>
      </c>
      <c r="D1" s="1"/>
      <c r="E1" s="4" t="s">
        <v>28</v>
      </c>
      <c r="F1" s="2" t="s">
        <v>29</v>
      </c>
    </row>
    <row r="2" spans="1:6">
      <c r="A2" s="3" t="s">
        <v>23</v>
      </c>
      <c r="B2" s="1" t="s">
        <v>26</v>
      </c>
      <c r="D2" s="25" t="s">
        <v>30</v>
      </c>
      <c r="E2" s="5" t="s">
        <v>31</v>
      </c>
      <c r="F2" s="3" t="s">
        <v>33</v>
      </c>
    </row>
    <row r="3" spans="1:6">
      <c r="A3" s="1" t="s">
        <v>89</v>
      </c>
      <c r="B3" s="1" t="s">
        <v>27</v>
      </c>
      <c r="D3" s="26"/>
      <c r="E3" s="5" t="s">
        <v>32</v>
      </c>
      <c r="F3" s="20"/>
    </row>
    <row r="4" spans="1:6" ht="28.5">
      <c r="D4" s="27"/>
      <c r="E4" s="5" t="s">
        <v>38</v>
      </c>
      <c r="F4" s="1"/>
    </row>
    <row r="5" spans="1:6" ht="28.5">
      <c r="D5" s="25" t="s">
        <v>34</v>
      </c>
      <c r="E5" s="5" t="s">
        <v>40</v>
      </c>
      <c r="F5" s="3" t="s">
        <v>88</v>
      </c>
    </row>
    <row r="6" spans="1:6">
      <c r="D6" s="26"/>
      <c r="E6" s="7" t="s">
        <v>35</v>
      </c>
      <c r="F6" s="3" t="s">
        <v>36</v>
      </c>
    </row>
    <row r="7" spans="1:6">
      <c r="D7" s="26"/>
      <c r="E7" s="5"/>
      <c r="F7" s="1" t="s">
        <v>37</v>
      </c>
    </row>
    <row r="8" spans="1:6">
      <c r="D8" s="27"/>
      <c r="E8" s="5"/>
      <c r="F8" s="1" t="s">
        <v>39</v>
      </c>
    </row>
  </sheetData>
  <mergeCells count="2">
    <mergeCell ref="D2:D4"/>
    <mergeCell ref="D5:D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216D-EF60-4C02-B7DF-A83B1FE304BA}">
  <dimension ref="A1:O4"/>
  <sheetViews>
    <sheetView workbookViewId="0">
      <selection activeCell="M2" sqref="M2"/>
    </sheetView>
  </sheetViews>
  <sheetFormatPr defaultRowHeight="14.25"/>
  <cols>
    <col min="7" max="7" width="19.125" customWidth="1"/>
    <col min="14" max="14" width="44" customWidth="1"/>
  </cols>
  <sheetData>
    <row r="1" spans="1:15" ht="144">
      <c r="A1" s="10" t="s">
        <v>54</v>
      </c>
      <c r="B1" s="10" t="s">
        <v>55</v>
      </c>
      <c r="C1" s="10" t="s">
        <v>56</v>
      </c>
      <c r="D1" s="10" t="s">
        <v>57</v>
      </c>
      <c r="E1" s="11" t="s">
        <v>58</v>
      </c>
      <c r="F1" s="10">
        <v>1</v>
      </c>
      <c r="G1" s="11" t="s">
        <v>59</v>
      </c>
      <c r="H1" s="10" t="s">
        <v>60</v>
      </c>
      <c r="I1" s="10" t="s">
        <v>61</v>
      </c>
      <c r="J1" s="10" t="s">
        <v>62</v>
      </c>
      <c r="K1" s="12" t="s">
        <v>63</v>
      </c>
      <c r="L1" s="10" t="s">
        <v>64</v>
      </c>
      <c r="M1" s="11" t="s">
        <v>65</v>
      </c>
      <c r="O1">
        <v>1</v>
      </c>
    </row>
    <row r="2" spans="1:15" ht="182.25">
      <c r="A2" s="13" t="s">
        <v>66</v>
      </c>
      <c r="B2" s="13" t="s">
        <v>67</v>
      </c>
      <c r="C2" s="13" t="s">
        <v>68</v>
      </c>
      <c r="D2" s="13" t="s">
        <v>57</v>
      </c>
      <c r="E2" s="13"/>
      <c r="F2" s="13">
        <v>2</v>
      </c>
      <c r="G2" s="14" t="s">
        <v>62</v>
      </c>
      <c r="H2" s="13" t="s">
        <v>60</v>
      </c>
      <c r="I2" s="13" t="s">
        <v>61</v>
      </c>
      <c r="J2" s="13" t="s">
        <v>62</v>
      </c>
      <c r="K2" s="14" t="s">
        <v>69</v>
      </c>
      <c r="L2" s="13" t="s">
        <v>70</v>
      </c>
      <c r="M2" s="14" t="s">
        <v>71</v>
      </c>
      <c r="N2" s="19" t="s">
        <v>86</v>
      </c>
      <c r="O2">
        <v>2</v>
      </c>
    </row>
    <row r="3" spans="1:15" ht="120">
      <c r="A3" s="15" t="s">
        <v>72</v>
      </c>
      <c r="B3" s="15" t="s">
        <v>73</v>
      </c>
      <c r="C3" s="15" t="s">
        <v>74</v>
      </c>
      <c r="D3" s="15" t="s">
        <v>57</v>
      </c>
      <c r="E3" s="16" t="s">
        <v>75</v>
      </c>
      <c r="F3" s="15">
        <v>1</v>
      </c>
      <c r="G3" s="17" t="s">
        <v>76</v>
      </c>
      <c r="H3" s="18" t="s">
        <v>77</v>
      </c>
      <c r="I3" s="15" t="s">
        <v>61</v>
      </c>
      <c r="J3" s="15" t="s">
        <v>62</v>
      </c>
      <c r="K3" s="15" t="s">
        <v>62</v>
      </c>
      <c r="L3" s="15" t="s">
        <v>78</v>
      </c>
      <c r="M3" s="15"/>
      <c r="O3">
        <v>3</v>
      </c>
    </row>
    <row r="4" spans="1:15" ht="120">
      <c r="A4" s="15" t="s">
        <v>72</v>
      </c>
      <c r="B4" s="15" t="s">
        <v>79</v>
      </c>
      <c r="C4" s="15" t="s">
        <v>74</v>
      </c>
      <c r="D4" s="15" t="s">
        <v>80</v>
      </c>
      <c r="E4" s="16" t="s">
        <v>75</v>
      </c>
      <c r="F4" s="15">
        <v>1</v>
      </c>
      <c r="G4" s="17" t="s">
        <v>76</v>
      </c>
      <c r="H4" s="15" t="s">
        <v>81</v>
      </c>
      <c r="I4" s="16" t="s">
        <v>82</v>
      </c>
      <c r="J4" s="18" t="s">
        <v>83</v>
      </c>
      <c r="K4" s="15" t="s">
        <v>84</v>
      </c>
      <c r="L4" s="15" t="s">
        <v>85</v>
      </c>
      <c r="M4" s="15"/>
      <c r="O4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资金管理</vt:lpstr>
      <vt:lpstr>辞职考虑</vt:lpstr>
      <vt:lpstr>公务员报考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2019-04-28T12:41:56Z</dcterms:modified>
</cp:coreProperties>
</file>