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ocuments\GitHub\MIDI-Wind-Controller\"/>
    </mc:Choice>
  </mc:AlternateContent>
  <xr:revisionPtr revIDLastSave="0" documentId="13_ncr:1_{AA3B971E-7F4B-4BD6-BBAF-50129B65F2B9}" xr6:coauthVersionLast="47" xr6:coauthVersionMax="47" xr10:uidLastSave="{00000000-0000-0000-0000-000000000000}"/>
  <bookViews>
    <workbookView xWindow="28680" yWindow="-120" windowWidth="29040" windowHeight="17640" activeTab="2" xr2:uid="{37DECD7E-2A26-408F-B389-C3EB14E31A56}"/>
  </bookViews>
  <sheets>
    <sheet name="Leonardo" sheetId="1" r:id="rId1"/>
    <sheet name="Doppler" sheetId="2" r:id="rId2"/>
    <sheet name="PicoSax" sheetId="4" r:id="rId3"/>
    <sheet name="BOM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4" l="1"/>
  <c r="D21" i="4"/>
  <c r="B21" i="4"/>
  <c r="R40" i="4"/>
  <c r="J40" i="4"/>
  <c r="H57" i="4"/>
  <c r="I57" i="4"/>
  <c r="C57" i="4"/>
  <c r="D57" i="4"/>
  <c r="E57" i="4"/>
  <c r="G57" i="4"/>
  <c r="B57" i="4"/>
  <c r="G40" i="4"/>
  <c r="H40" i="4"/>
  <c r="I40" i="4"/>
  <c r="K40" i="4"/>
  <c r="L40" i="4"/>
  <c r="M40" i="4"/>
  <c r="N40" i="4"/>
  <c r="O40" i="4"/>
  <c r="P40" i="4"/>
  <c r="Q40" i="4"/>
  <c r="F40" i="4"/>
  <c r="D40" i="4"/>
  <c r="C40" i="4"/>
  <c r="B40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5" i="4"/>
  <c r="L50" i="2"/>
  <c r="K50" i="2"/>
  <c r="F36" i="2"/>
  <c r="C50" i="2"/>
  <c r="J50" i="2"/>
  <c r="H50" i="2"/>
  <c r="G50" i="2"/>
  <c r="B50" i="2"/>
  <c r="O36" i="2"/>
  <c r="N36" i="2"/>
  <c r="M36" i="2"/>
  <c r="L36" i="2"/>
  <c r="K36" i="2"/>
  <c r="H36" i="2"/>
  <c r="G36" i="2"/>
  <c r="E36" i="2"/>
  <c r="C36" i="2"/>
  <c r="B36" i="2"/>
  <c r="D50" i="2"/>
  <c r="E50" i="2"/>
  <c r="P13" i="2"/>
  <c r="D20" i="2"/>
  <c r="D18" i="2"/>
  <c r="U13" i="2"/>
  <c r="F3" i="3"/>
  <c r="F2" i="3"/>
  <c r="E21" i="2" l="1"/>
  <c r="E20" i="2"/>
  <c r="B19" i="2"/>
  <c r="D19" i="2" s="1"/>
  <c r="E19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3" i="2"/>
  <c r="E18" i="2" l="1"/>
  <c r="B20" i="2"/>
  <c r="H17" i="1"/>
  <c r="H18" i="1"/>
  <c r="H19" i="1"/>
  <c r="H20" i="1"/>
  <c r="H21" i="1"/>
  <c r="H22" i="1"/>
  <c r="H23" i="1"/>
  <c r="H24" i="1"/>
  <c r="H25" i="1"/>
  <c r="H26" i="1"/>
  <c r="H16" i="1"/>
  <c r="G27" i="1"/>
  <c r="F27" i="1"/>
  <c r="C27" i="1"/>
  <c r="H27" i="1"/>
  <c r="F16" i="1"/>
  <c r="G16" i="1"/>
  <c r="F17" i="1"/>
  <c r="G17" i="1"/>
  <c r="F18" i="1"/>
  <c r="G18" i="1"/>
  <c r="F19" i="1"/>
  <c r="G19" i="1"/>
  <c r="F20" i="1"/>
  <c r="G20" i="1"/>
  <c r="C16" i="1"/>
  <c r="C17" i="1"/>
  <c r="C18" i="1"/>
  <c r="C19" i="1"/>
  <c r="C20" i="1"/>
  <c r="C22" i="1"/>
  <c r="C23" i="1"/>
  <c r="F23" i="1" s="1"/>
  <c r="C24" i="1"/>
  <c r="F24" i="1" s="1"/>
  <c r="C25" i="1"/>
  <c r="F25" i="1" s="1"/>
  <c r="C26" i="1"/>
  <c r="F26" i="1" s="1"/>
  <c r="C28" i="1"/>
  <c r="F28" i="1" s="1"/>
  <c r="C29" i="1"/>
  <c r="C30" i="1"/>
  <c r="C31" i="1"/>
  <c r="C32" i="1"/>
  <c r="C33" i="1"/>
  <c r="C34" i="1"/>
  <c r="C35" i="1"/>
  <c r="C36" i="1"/>
  <c r="C37" i="1"/>
  <c r="C38" i="1"/>
  <c r="C21" i="1"/>
  <c r="G22" i="1"/>
  <c r="G23" i="1"/>
  <c r="G24" i="1"/>
  <c r="G25" i="1"/>
  <c r="G26" i="1"/>
  <c r="G21" i="1"/>
  <c r="F22" i="1"/>
  <c r="F21" i="1"/>
  <c r="B28" i="1"/>
  <c r="H28" i="1" l="1"/>
  <c r="G28" i="1"/>
  <c r="B29" i="1"/>
  <c r="B30" i="1"/>
  <c r="B31" i="1"/>
  <c r="B32" i="1"/>
  <c r="B33" i="1"/>
  <c r="B34" i="1"/>
  <c r="B35" i="1"/>
  <c r="B36" i="1"/>
  <c r="B37" i="1"/>
  <c r="B38" i="1"/>
  <c r="C11" i="1"/>
  <c r="D11" i="1"/>
  <c r="E11" i="1"/>
  <c r="F11" i="1"/>
  <c r="G11" i="1"/>
  <c r="H11" i="1"/>
  <c r="I11" i="1"/>
  <c r="J11" i="1"/>
  <c r="K11" i="1"/>
  <c r="L11" i="1"/>
  <c r="M11" i="1"/>
  <c r="B11" i="1"/>
  <c r="F34" i="1" l="1"/>
  <c r="G34" i="1"/>
  <c r="H34" i="1"/>
  <c r="G33" i="1"/>
  <c r="H33" i="1"/>
  <c r="F33" i="1"/>
  <c r="G32" i="1"/>
  <c r="H32" i="1"/>
  <c r="F32" i="1"/>
  <c r="G31" i="1"/>
  <c r="H31" i="1"/>
  <c r="F31" i="1"/>
  <c r="H29" i="1"/>
  <c r="F29" i="1"/>
  <c r="G29" i="1"/>
  <c r="F37" i="1"/>
  <c r="H37" i="1"/>
  <c r="G37" i="1"/>
  <c r="F36" i="1"/>
  <c r="G36" i="1"/>
  <c r="H36" i="1"/>
  <c r="F35" i="1"/>
  <c r="G35" i="1"/>
  <c r="H35" i="1"/>
  <c r="H30" i="1"/>
  <c r="F30" i="1"/>
  <c r="G30" i="1"/>
  <c r="F38" i="1" l="1"/>
  <c r="G38" i="1"/>
  <c r="H38" i="1"/>
</calcChain>
</file>

<file path=xl/sharedStrings.xml><?xml version="1.0" encoding="utf-8"?>
<sst xmlns="http://schemas.openxmlformats.org/spreadsheetml/2006/main" count="247" uniqueCount="85">
  <si>
    <t>C#</t>
  </si>
  <si>
    <t>C</t>
  </si>
  <si>
    <t>B</t>
  </si>
  <si>
    <t>A</t>
  </si>
  <si>
    <t>A#</t>
  </si>
  <si>
    <t>G#</t>
  </si>
  <si>
    <t>G</t>
  </si>
  <si>
    <t>F</t>
  </si>
  <si>
    <t>F#</t>
  </si>
  <si>
    <t>E</t>
  </si>
  <si>
    <t>D#</t>
  </si>
  <si>
    <t>D</t>
  </si>
  <si>
    <t>Midi Note (Dec)</t>
  </si>
  <si>
    <t>Note</t>
  </si>
  <si>
    <t>LSB</t>
  </si>
  <si>
    <t>MSB</t>
  </si>
  <si>
    <t>Note Byte Val</t>
  </si>
  <si>
    <t>Linear</t>
  </si>
  <si>
    <t>Float</t>
  </si>
  <si>
    <t>x</t>
  </si>
  <si>
    <t>float^0.5</t>
  </si>
  <si>
    <t>float^0.25</t>
  </si>
  <si>
    <t>float^2</t>
  </si>
  <si>
    <t>Using Negatives to allow for sqrt(negative)</t>
  </si>
  <si>
    <t>Bb</t>
  </si>
  <si>
    <t>Octave Calculations</t>
  </si>
  <si>
    <t>R1</t>
  </si>
  <si>
    <t>R2</t>
  </si>
  <si>
    <t>Vout</t>
  </si>
  <si>
    <t>AnalogRead</t>
  </si>
  <si>
    <t>Thresholds</t>
  </si>
  <si>
    <t>Midi Adjust</t>
  </si>
  <si>
    <t>+24</t>
  </si>
  <si>
    <t>+12</t>
  </si>
  <si>
    <t>+0</t>
  </si>
  <si>
    <t>Octave Adjust</t>
  </si>
  <si>
    <t>Part</t>
  </si>
  <si>
    <t>Part Number</t>
  </si>
  <si>
    <t>Cost / item</t>
  </si>
  <si>
    <t>Number</t>
  </si>
  <si>
    <t>Total Cost</t>
  </si>
  <si>
    <t>Link</t>
  </si>
  <si>
    <t>Breath Pressure Sensor</t>
  </si>
  <si>
    <t>Manufacturer</t>
  </si>
  <si>
    <t>NXP</t>
  </si>
  <si>
    <t>MP3V-5004G-C6U</t>
  </si>
  <si>
    <t>SMD</t>
  </si>
  <si>
    <t>Thru-hole</t>
  </si>
  <si>
    <t>https://au.element14.com/nxp/mp3v5004gc6u/pressure-sensor-3-92kpa-0-to-85deg/dp/3370172?st=mp3v%205004g</t>
  </si>
  <si>
    <t>MP3V-5004G-C7U</t>
  </si>
  <si>
    <t>VDD</t>
  </si>
  <si>
    <t>Octave Up</t>
  </si>
  <si>
    <t>Octave Down</t>
  </si>
  <si>
    <t>Input Pin</t>
  </si>
  <si>
    <t>Arduino</t>
  </si>
  <si>
    <t>Doppler</t>
  </si>
  <si>
    <t>+36</t>
  </si>
  <si>
    <t>+3 Octaves</t>
  </si>
  <si>
    <t>+2 Octave</t>
  </si>
  <si>
    <t>0 Octave</t>
  </si>
  <si>
    <t>+1 Home Octave With no buttons pressed</t>
  </si>
  <si>
    <t>MODES</t>
  </si>
  <si>
    <t>Semitone Up</t>
  </si>
  <si>
    <t>Semitone Down</t>
  </si>
  <si>
    <t>G# Held down alternative fingerings</t>
  </si>
  <si>
    <t>Enter Menu Mode</t>
  </si>
  <si>
    <t>Leave Menu Mode</t>
  </si>
  <si>
    <t>Concert</t>
  </si>
  <si>
    <t>Eb</t>
  </si>
  <si>
    <t>MP3V5004GP</t>
  </si>
  <si>
    <t>https://www.digikey.com.au/en/products/detail/nxp-usa-inc/MP3V5004GP/2186181</t>
  </si>
  <si>
    <t>Spr</t>
  </si>
  <si>
    <t>Gs</t>
  </si>
  <si>
    <t>8va</t>
  </si>
  <si>
    <t>Dup</t>
  </si>
  <si>
    <t>8vb</t>
  </si>
  <si>
    <t>Ctrl</t>
  </si>
  <si>
    <t>Octave Adjustments</t>
  </si>
  <si>
    <t>Alternate Fingering</t>
  </si>
  <si>
    <t>Midi Note</t>
  </si>
  <si>
    <t>G# fingerings</t>
  </si>
  <si>
    <t>Note Byte Value</t>
  </si>
  <si>
    <t>GPIO</t>
  </si>
  <si>
    <t>Can't Do either of these</t>
  </si>
  <si>
    <t>16va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</si>
</sst>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128"/>
        <bgColor rgb="FF000000"/>
      </patternFill>
    </fill>
    <fill>
      <patternFill patternType="solid">
        <fgColor rgb="FFFFEF9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Breath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Leonardo!$C$15</c:f>
              <c:strCache>
                <c:ptCount val="1"/>
                <c:pt idx="0">
                  <c:v>Float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Leonardo!$C$16:$C$38</c:f>
              <c:numCache>
                <c:formatCode>General</c:formatCode>
                <c:ptCount val="23"/>
                <c:pt idx="0">
                  <c:v>-1</c:v>
                </c:pt>
                <c:pt idx="1">
                  <c:v>-0.5</c:v>
                </c:pt>
                <c:pt idx="2">
                  <c:v>-0.25</c:v>
                </c:pt>
                <c:pt idx="3">
                  <c:v>-0.125</c:v>
                </c:pt>
                <c:pt idx="4">
                  <c:v>-6.25E-2</c:v>
                </c:pt>
                <c:pt idx="5">
                  <c:v>-3.125E-2</c:v>
                </c:pt>
                <c:pt idx="6">
                  <c:v>-1.5625E-2</c:v>
                </c:pt>
                <c:pt idx="7">
                  <c:v>-7.8125E-3</c:v>
                </c:pt>
                <c:pt idx="8">
                  <c:v>-3.90625E-3</c:v>
                </c:pt>
                <c:pt idx="9">
                  <c:v>-1.953125E-3</c:v>
                </c:pt>
                <c:pt idx="10">
                  <c:v>-9.765625E-4</c:v>
                </c:pt>
                <c:pt idx="11">
                  <c:v>0</c:v>
                </c:pt>
                <c:pt idx="12">
                  <c:v>9.765625E-4</c:v>
                </c:pt>
                <c:pt idx="13">
                  <c:v>1.953125E-3</c:v>
                </c:pt>
                <c:pt idx="14">
                  <c:v>3.90625E-3</c:v>
                </c:pt>
                <c:pt idx="15">
                  <c:v>7.8125E-3</c:v>
                </c:pt>
                <c:pt idx="16">
                  <c:v>1.5625E-2</c:v>
                </c:pt>
                <c:pt idx="17">
                  <c:v>3.125E-2</c:v>
                </c:pt>
                <c:pt idx="18">
                  <c:v>6.25E-2</c:v>
                </c:pt>
                <c:pt idx="19">
                  <c:v>0.125</c:v>
                </c:pt>
                <c:pt idx="20">
                  <c:v>0.25</c:v>
                </c:pt>
                <c:pt idx="21">
                  <c:v>0.5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C-40DB-B8A5-87774595522A}"/>
            </c:ext>
          </c:extLst>
        </c:ser>
        <c:ser>
          <c:idx val="1"/>
          <c:order val="1"/>
          <c:tx>
            <c:strRef>
              <c:f>Leonardo!$D$15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Leonardo!$D$16:$D$38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C-40DB-B8A5-87774595522A}"/>
            </c:ext>
          </c:extLst>
        </c:ser>
        <c:ser>
          <c:idx val="2"/>
          <c:order val="2"/>
          <c:tx>
            <c:strRef>
              <c:f>Leonardo!$E$15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Leonardo!$E$16:$E$38</c:f>
              <c:numCache>
                <c:formatCode>General</c:formatCode>
                <c:ptCount val="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7C-40DB-B8A5-87774595522A}"/>
            </c:ext>
          </c:extLst>
        </c:ser>
        <c:ser>
          <c:idx val="3"/>
          <c:order val="3"/>
          <c:tx>
            <c:strRef>
              <c:f>Leonardo!$F$15</c:f>
              <c:strCache>
                <c:ptCount val="1"/>
                <c:pt idx="0">
                  <c:v>float^0.5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Leonardo!$F$16:$F$38</c:f>
              <c:numCache>
                <c:formatCode>General</c:formatCode>
                <c:ptCount val="23"/>
                <c:pt idx="0">
                  <c:v>-1</c:v>
                </c:pt>
                <c:pt idx="1">
                  <c:v>-0.70710678118654757</c:v>
                </c:pt>
                <c:pt idx="2">
                  <c:v>-0.5</c:v>
                </c:pt>
                <c:pt idx="3">
                  <c:v>-0.35355339059327379</c:v>
                </c:pt>
                <c:pt idx="4">
                  <c:v>-0.25</c:v>
                </c:pt>
                <c:pt idx="5">
                  <c:v>-0.17677669529663689</c:v>
                </c:pt>
                <c:pt idx="6">
                  <c:v>-0.125</c:v>
                </c:pt>
                <c:pt idx="7">
                  <c:v>-8.8388347648318447E-2</c:v>
                </c:pt>
                <c:pt idx="8">
                  <c:v>-6.25E-2</c:v>
                </c:pt>
                <c:pt idx="9">
                  <c:v>-4.4194173824159223E-2</c:v>
                </c:pt>
                <c:pt idx="10">
                  <c:v>-3.125E-2</c:v>
                </c:pt>
                <c:pt idx="11">
                  <c:v>0</c:v>
                </c:pt>
                <c:pt idx="12">
                  <c:v>3.125E-2</c:v>
                </c:pt>
                <c:pt idx="13">
                  <c:v>4.4194173824159223E-2</c:v>
                </c:pt>
                <c:pt idx="14">
                  <c:v>6.25E-2</c:v>
                </c:pt>
                <c:pt idx="15">
                  <c:v>8.8388347648318447E-2</c:v>
                </c:pt>
                <c:pt idx="16">
                  <c:v>0.125</c:v>
                </c:pt>
                <c:pt idx="17">
                  <c:v>0.17677669529663689</c:v>
                </c:pt>
                <c:pt idx="18">
                  <c:v>0.25</c:v>
                </c:pt>
                <c:pt idx="19">
                  <c:v>0.35355339059327379</c:v>
                </c:pt>
                <c:pt idx="20">
                  <c:v>0.5</c:v>
                </c:pt>
                <c:pt idx="21">
                  <c:v>0.70710678118654757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6-4997-B603-1E901748EC98}"/>
            </c:ext>
          </c:extLst>
        </c:ser>
        <c:ser>
          <c:idx val="4"/>
          <c:order val="4"/>
          <c:tx>
            <c:strRef>
              <c:f>Leonardo!$G$15</c:f>
              <c:strCache>
                <c:ptCount val="1"/>
                <c:pt idx="0">
                  <c:v>float^0.25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Leonardo!$G$16:$G$38</c:f>
              <c:numCache>
                <c:formatCode>General</c:formatCode>
                <c:ptCount val="23"/>
                <c:pt idx="0">
                  <c:v>-1</c:v>
                </c:pt>
                <c:pt idx="1">
                  <c:v>-0.8408964152537145</c:v>
                </c:pt>
                <c:pt idx="2">
                  <c:v>-0.70710678118654757</c:v>
                </c:pt>
                <c:pt idx="3">
                  <c:v>-0.59460355750136051</c:v>
                </c:pt>
                <c:pt idx="4">
                  <c:v>-0.5</c:v>
                </c:pt>
                <c:pt idx="5">
                  <c:v>-0.42044820762685725</c:v>
                </c:pt>
                <c:pt idx="6">
                  <c:v>-0.35355339059327379</c:v>
                </c:pt>
                <c:pt idx="7">
                  <c:v>-0.29730177875068031</c:v>
                </c:pt>
                <c:pt idx="8">
                  <c:v>-0.25</c:v>
                </c:pt>
                <c:pt idx="9">
                  <c:v>-0.21022410381342865</c:v>
                </c:pt>
                <c:pt idx="10">
                  <c:v>-0.17677669529663689</c:v>
                </c:pt>
                <c:pt idx="11">
                  <c:v>0</c:v>
                </c:pt>
                <c:pt idx="12">
                  <c:v>0.17677669529663689</c:v>
                </c:pt>
                <c:pt idx="13">
                  <c:v>0.21022410381342865</c:v>
                </c:pt>
                <c:pt idx="14">
                  <c:v>0.25</c:v>
                </c:pt>
                <c:pt idx="15">
                  <c:v>0.29730177875068031</c:v>
                </c:pt>
                <c:pt idx="16">
                  <c:v>0.35355339059327379</c:v>
                </c:pt>
                <c:pt idx="17">
                  <c:v>0.42044820762685725</c:v>
                </c:pt>
                <c:pt idx="18">
                  <c:v>0.5</c:v>
                </c:pt>
                <c:pt idx="19">
                  <c:v>0.59460355750136051</c:v>
                </c:pt>
                <c:pt idx="20">
                  <c:v>0.70710678118654757</c:v>
                </c:pt>
                <c:pt idx="21">
                  <c:v>0.8408964152537145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6-4997-B603-1E901748EC98}"/>
            </c:ext>
          </c:extLst>
        </c:ser>
        <c:ser>
          <c:idx val="5"/>
          <c:order val="5"/>
          <c:tx>
            <c:strRef>
              <c:f>Leonardo!$H$15</c:f>
              <c:strCache>
                <c:ptCount val="1"/>
                <c:pt idx="0">
                  <c:v>float^2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Leonardo!$B$16:$B$38</c:f>
              <c:numCache>
                <c:formatCode>General</c:formatCode>
                <c:ptCount val="23"/>
                <c:pt idx="0">
                  <c:v>-1024</c:v>
                </c:pt>
                <c:pt idx="1">
                  <c:v>-512</c:v>
                </c:pt>
                <c:pt idx="2">
                  <c:v>-256</c:v>
                </c:pt>
                <c:pt idx="3">
                  <c:v>-128</c:v>
                </c:pt>
                <c:pt idx="4">
                  <c:v>-64</c:v>
                </c:pt>
                <c:pt idx="5">
                  <c:v>-32</c:v>
                </c:pt>
                <c:pt idx="6">
                  <c:v>-16</c:v>
                </c:pt>
                <c:pt idx="7">
                  <c:v>-8</c:v>
                </c:pt>
                <c:pt idx="8">
                  <c:v>-4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16</c:v>
                </c:pt>
                <c:pt idx="17">
                  <c:v>32</c:v>
                </c:pt>
                <c:pt idx="18">
                  <c:v>64</c:v>
                </c:pt>
                <c:pt idx="19">
                  <c:v>128</c:v>
                </c:pt>
                <c:pt idx="20">
                  <c:v>256</c:v>
                </c:pt>
                <c:pt idx="21">
                  <c:v>512</c:v>
                </c:pt>
                <c:pt idx="22">
                  <c:v>1024</c:v>
                </c:pt>
              </c:numCache>
            </c:numRef>
          </c:xVal>
          <c:yVal>
            <c:numRef>
              <c:f>Leonardo!$H$16:$H$38</c:f>
              <c:numCache>
                <c:formatCode>General</c:formatCode>
                <c:ptCount val="23"/>
                <c:pt idx="0">
                  <c:v>-1</c:v>
                </c:pt>
                <c:pt idx="1">
                  <c:v>-0.25</c:v>
                </c:pt>
                <c:pt idx="2">
                  <c:v>-6.25E-2</c:v>
                </c:pt>
                <c:pt idx="3">
                  <c:v>-1.5625E-2</c:v>
                </c:pt>
                <c:pt idx="4">
                  <c:v>-3.90625E-3</c:v>
                </c:pt>
                <c:pt idx="5">
                  <c:v>-9.765625E-4</c:v>
                </c:pt>
                <c:pt idx="6">
                  <c:v>-2.44140625E-4</c:v>
                </c:pt>
                <c:pt idx="7">
                  <c:v>-6.103515625E-5</c:v>
                </c:pt>
                <c:pt idx="8">
                  <c:v>-1.52587890625E-5</c:v>
                </c:pt>
                <c:pt idx="9">
                  <c:v>-3.814697265625E-6</c:v>
                </c:pt>
                <c:pt idx="10">
                  <c:v>-9.5367431640625E-7</c:v>
                </c:pt>
                <c:pt idx="11">
                  <c:v>0</c:v>
                </c:pt>
                <c:pt idx="12">
                  <c:v>9.5367431640625E-7</c:v>
                </c:pt>
                <c:pt idx="13">
                  <c:v>3.814697265625E-6</c:v>
                </c:pt>
                <c:pt idx="14">
                  <c:v>1.52587890625E-5</c:v>
                </c:pt>
                <c:pt idx="15">
                  <c:v>6.103515625E-5</c:v>
                </c:pt>
                <c:pt idx="16">
                  <c:v>2.44140625E-4</c:v>
                </c:pt>
                <c:pt idx="17">
                  <c:v>9.765625E-4</c:v>
                </c:pt>
                <c:pt idx="18">
                  <c:v>3.90625E-3</c:v>
                </c:pt>
                <c:pt idx="19">
                  <c:v>1.5625E-2</c:v>
                </c:pt>
                <c:pt idx="20">
                  <c:v>6.25E-2</c:v>
                </c:pt>
                <c:pt idx="21">
                  <c:v>0.25</c:v>
                </c:pt>
                <c:pt idx="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6-4997-B603-1E90174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217352"/>
        <c:axId val="622217680"/>
      </c:scatterChart>
      <c:valAx>
        <c:axId val="6222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680"/>
        <c:crosses val="autoZero"/>
        <c:crossBetween val="midCat"/>
      </c:valAx>
      <c:valAx>
        <c:axId val="6222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1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20</xdr:row>
      <xdr:rowOff>85725</xdr:rowOff>
    </xdr:from>
    <xdr:to>
      <xdr:col>18</xdr:col>
      <xdr:colOff>404812</xdr:colOff>
      <xdr:row>45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D6D00-ADE5-4C82-85DC-4210E41A5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63F9-C8C7-42DF-8462-CEECFF97E7F1}">
  <dimension ref="A1:N38"/>
  <sheetViews>
    <sheetView workbookViewId="0">
      <selection activeCell="C11" sqref="C11"/>
    </sheetView>
  </sheetViews>
  <sheetFormatPr defaultColWidth="8.85546875" defaultRowHeight="15" x14ac:dyDescent="0.25"/>
  <cols>
    <col min="1" max="1" width="15.140625" bestFit="1" customWidth="1"/>
    <col min="8" max="8" width="12.85546875" customWidth="1"/>
  </cols>
  <sheetData>
    <row r="1" spans="1:14" x14ac:dyDescent="0.25">
      <c r="A1" t="s">
        <v>12</v>
      </c>
      <c r="B1">
        <v>73</v>
      </c>
      <c r="C1">
        <v>72</v>
      </c>
      <c r="D1">
        <v>71</v>
      </c>
      <c r="E1">
        <v>70</v>
      </c>
      <c r="F1">
        <v>69</v>
      </c>
      <c r="G1">
        <v>68</v>
      </c>
      <c r="H1">
        <v>67</v>
      </c>
      <c r="I1">
        <v>66</v>
      </c>
      <c r="J1">
        <v>65</v>
      </c>
      <c r="K1">
        <v>64</v>
      </c>
      <c r="L1">
        <v>63</v>
      </c>
      <c r="M1">
        <v>62</v>
      </c>
    </row>
    <row r="2" spans="1:14" x14ac:dyDescent="0.25">
      <c r="A2" t="s">
        <v>13</v>
      </c>
      <c r="B2" t="s">
        <v>0</v>
      </c>
      <c r="C2" t="s">
        <v>1</v>
      </c>
      <c r="D2" t="s">
        <v>2</v>
      </c>
      <c r="E2" t="s">
        <v>4</v>
      </c>
      <c r="F2" t="s">
        <v>3</v>
      </c>
      <c r="G2" t="s">
        <v>5</v>
      </c>
      <c r="H2" t="s">
        <v>6</v>
      </c>
      <c r="I2" t="s">
        <v>8</v>
      </c>
      <c r="J2" t="s">
        <v>7</v>
      </c>
      <c r="K2" t="s">
        <v>9</v>
      </c>
      <c r="L2" t="s">
        <v>10</v>
      </c>
      <c r="M2" t="s">
        <v>11</v>
      </c>
    </row>
    <row r="3" spans="1:14" x14ac:dyDescent="0.25">
      <c r="A3" t="s">
        <v>2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 t="s">
        <v>14</v>
      </c>
    </row>
    <row r="4" spans="1:14" x14ac:dyDescent="0.25">
      <c r="A4" t="s">
        <v>3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4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4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 t="s">
        <v>7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</row>
    <row r="8" spans="1:14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</row>
    <row r="9" spans="1:14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</row>
    <row r="10" spans="1:14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 t="s">
        <v>15</v>
      </c>
    </row>
    <row r="11" spans="1:14" x14ac:dyDescent="0.25">
      <c r="A11" t="s">
        <v>16</v>
      </c>
      <c r="B11">
        <f>B3*1+B4*2+B5*4+B6*8+B7*16+B8*32+B9*64+B10*128</f>
        <v>0</v>
      </c>
      <c r="C11">
        <f t="shared" ref="C11:M11" si="0">C3*1+C4*2+C5*4+C6*8+C7*16+C8*32+C9*64+C10*128</f>
        <v>2</v>
      </c>
      <c r="D11">
        <f t="shared" si="0"/>
        <v>1</v>
      </c>
      <c r="E11">
        <f t="shared" si="0"/>
        <v>19</v>
      </c>
      <c r="F11">
        <f t="shared" si="0"/>
        <v>3</v>
      </c>
      <c r="G11">
        <f t="shared" si="0"/>
        <v>15</v>
      </c>
      <c r="H11">
        <f t="shared" si="0"/>
        <v>7</v>
      </c>
      <c r="I11">
        <f t="shared" si="0"/>
        <v>39</v>
      </c>
      <c r="J11">
        <f t="shared" si="0"/>
        <v>23</v>
      </c>
      <c r="K11">
        <f t="shared" si="0"/>
        <v>55</v>
      </c>
      <c r="L11">
        <f t="shared" si="0"/>
        <v>247</v>
      </c>
      <c r="M11">
        <f t="shared" si="0"/>
        <v>119</v>
      </c>
    </row>
    <row r="13" spans="1:14" x14ac:dyDescent="0.25">
      <c r="F13" t="s">
        <v>23</v>
      </c>
    </row>
    <row r="14" spans="1:14" x14ac:dyDescent="0.25">
      <c r="F14">
        <v>0.5</v>
      </c>
      <c r="G14">
        <v>0.25</v>
      </c>
      <c r="H14">
        <v>2</v>
      </c>
    </row>
    <row r="15" spans="1:14" x14ac:dyDescent="0.25">
      <c r="A15" t="s">
        <v>19</v>
      </c>
      <c r="B15" t="s">
        <v>17</v>
      </c>
      <c r="C15" t="s">
        <v>18</v>
      </c>
      <c r="F15" t="s">
        <v>20</v>
      </c>
      <c r="G15" t="s">
        <v>21</v>
      </c>
      <c r="H15" t="s">
        <v>22</v>
      </c>
    </row>
    <row r="16" spans="1:14" x14ac:dyDescent="0.25">
      <c r="B16">
        <v>-1024</v>
      </c>
      <c r="C16">
        <f t="shared" ref="C16:C20" si="1">B16/1024</f>
        <v>-1</v>
      </c>
      <c r="F16">
        <f t="shared" ref="F16:F17" si="2">-((-C16)^$F$14)</f>
        <v>-1</v>
      </c>
      <c r="G16">
        <f t="shared" ref="G16:G17" si="3">-(-C16^$G$14)</f>
        <v>-1</v>
      </c>
      <c r="H16">
        <f>-(C16^$H$14)</f>
        <v>-1</v>
      </c>
    </row>
    <row r="17" spans="1:8" x14ac:dyDescent="0.25">
      <c r="B17">
        <v>-512</v>
      </c>
      <c r="C17">
        <f t="shared" si="1"/>
        <v>-0.5</v>
      </c>
      <c r="F17">
        <f t="shared" si="2"/>
        <v>-0.70710678118654757</v>
      </c>
      <c r="G17">
        <f t="shared" si="3"/>
        <v>-0.8408964152537145</v>
      </c>
      <c r="H17">
        <f t="shared" ref="H17:H26" si="4">-(C17^$H$14)</f>
        <v>-0.25</v>
      </c>
    </row>
    <row r="18" spans="1:8" x14ac:dyDescent="0.25">
      <c r="B18">
        <v>-256</v>
      </c>
      <c r="C18">
        <f t="shared" si="1"/>
        <v>-0.25</v>
      </c>
      <c r="F18">
        <f t="shared" ref="F18:F20" si="5">-((-C18)^$F$14)</f>
        <v>-0.5</v>
      </c>
      <c r="G18">
        <f t="shared" ref="G18:G20" si="6">-(-C18^$G$14)</f>
        <v>-0.70710678118654757</v>
      </c>
      <c r="H18">
        <f t="shared" si="4"/>
        <v>-6.25E-2</v>
      </c>
    </row>
    <row r="19" spans="1:8" x14ac:dyDescent="0.25">
      <c r="B19">
        <v>-128</v>
      </c>
      <c r="C19">
        <f t="shared" si="1"/>
        <v>-0.125</v>
      </c>
      <c r="F19">
        <f t="shared" si="5"/>
        <v>-0.35355339059327379</v>
      </c>
      <c r="G19">
        <f t="shared" si="6"/>
        <v>-0.59460355750136051</v>
      </c>
      <c r="H19">
        <f t="shared" si="4"/>
        <v>-1.5625E-2</v>
      </c>
    </row>
    <row r="20" spans="1:8" x14ac:dyDescent="0.25">
      <c r="B20">
        <v>-64</v>
      </c>
      <c r="C20">
        <f t="shared" si="1"/>
        <v>-6.25E-2</v>
      </c>
      <c r="F20">
        <f t="shared" si="5"/>
        <v>-0.25</v>
      </c>
      <c r="G20">
        <f t="shared" si="6"/>
        <v>-0.5</v>
      </c>
      <c r="H20">
        <f t="shared" si="4"/>
        <v>-3.90625E-3</v>
      </c>
    </row>
    <row r="21" spans="1:8" x14ac:dyDescent="0.25">
      <c r="B21">
        <v>-32</v>
      </c>
      <c r="C21">
        <f>B21/1024</f>
        <v>-3.125E-2</v>
      </c>
      <c r="F21">
        <f>-((-C21)^$F$14)</f>
        <v>-0.17677669529663689</v>
      </c>
      <c r="G21">
        <f>-(-C21^$G$14)</f>
        <v>-0.42044820762685725</v>
      </c>
      <c r="H21">
        <f t="shared" si="4"/>
        <v>-9.765625E-4</v>
      </c>
    </row>
    <row r="22" spans="1:8" x14ac:dyDescent="0.25">
      <c r="B22">
        <v>-16</v>
      </c>
      <c r="C22">
        <f t="shared" ref="C22:C38" si="7">B22/1024</f>
        <v>-1.5625E-2</v>
      </c>
      <c r="F22">
        <f t="shared" ref="F22:F26" si="8">-((-C22)^$F$14)</f>
        <v>-0.125</v>
      </c>
      <c r="G22">
        <f t="shared" ref="G22:G26" si="9">-(-C22^$G$14)</f>
        <v>-0.35355339059327379</v>
      </c>
      <c r="H22">
        <f t="shared" si="4"/>
        <v>-2.44140625E-4</v>
      </c>
    </row>
    <row r="23" spans="1:8" x14ac:dyDescent="0.25">
      <c r="B23">
        <v>-8</v>
      </c>
      <c r="C23">
        <f t="shared" si="7"/>
        <v>-7.8125E-3</v>
      </c>
      <c r="F23">
        <f t="shared" si="8"/>
        <v>-8.8388347648318447E-2</v>
      </c>
      <c r="G23">
        <f t="shared" si="9"/>
        <v>-0.29730177875068031</v>
      </c>
      <c r="H23">
        <f t="shared" si="4"/>
        <v>-6.103515625E-5</v>
      </c>
    </row>
    <row r="24" spans="1:8" x14ac:dyDescent="0.25">
      <c r="B24">
        <v>-4</v>
      </c>
      <c r="C24">
        <f t="shared" si="7"/>
        <v>-3.90625E-3</v>
      </c>
      <c r="F24">
        <f t="shared" si="8"/>
        <v>-6.25E-2</v>
      </c>
      <c r="G24">
        <f t="shared" si="9"/>
        <v>-0.25</v>
      </c>
      <c r="H24">
        <f t="shared" si="4"/>
        <v>-1.52587890625E-5</v>
      </c>
    </row>
    <row r="25" spans="1:8" x14ac:dyDescent="0.25">
      <c r="A25">
        <v>-2</v>
      </c>
      <c r="B25">
        <v>-2</v>
      </c>
      <c r="C25">
        <f t="shared" si="7"/>
        <v>-1.953125E-3</v>
      </c>
      <c r="F25">
        <f t="shared" si="8"/>
        <v>-4.4194173824159223E-2</v>
      </c>
      <c r="G25">
        <f t="shared" si="9"/>
        <v>-0.21022410381342865</v>
      </c>
      <c r="H25">
        <f t="shared" si="4"/>
        <v>-3.814697265625E-6</v>
      </c>
    </row>
    <row r="26" spans="1:8" x14ac:dyDescent="0.25">
      <c r="A26">
        <v>-1</v>
      </c>
      <c r="B26">
        <v>-1</v>
      </c>
      <c r="C26">
        <f t="shared" si="7"/>
        <v>-9.765625E-4</v>
      </c>
      <c r="F26">
        <f t="shared" si="8"/>
        <v>-3.125E-2</v>
      </c>
      <c r="G26">
        <f t="shared" si="9"/>
        <v>-0.17677669529663689</v>
      </c>
      <c r="H26">
        <f t="shared" si="4"/>
        <v>-9.5367431640625E-7</v>
      </c>
    </row>
    <row r="27" spans="1:8" x14ac:dyDescent="0.25">
      <c r="B27">
        <v>0</v>
      </c>
      <c r="C27">
        <f t="shared" si="7"/>
        <v>0</v>
      </c>
      <c r="F27">
        <f>C27^$F$14</f>
        <v>0</v>
      </c>
      <c r="G27">
        <f>C27^$G$14</f>
        <v>0</v>
      </c>
      <c r="H27">
        <f t="shared" ref="H27" si="10">C27^$H$14</f>
        <v>0</v>
      </c>
    </row>
    <row r="28" spans="1:8" x14ac:dyDescent="0.25">
      <c r="A28">
        <v>0</v>
      </c>
      <c r="B28">
        <f>2^A28</f>
        <v>1</v>
      </c>
      <c r="C28">
        <f t="shared" si="7"/>
        <v>9.765625E-4</v>
      </c>
      <c r="F28">
        <f>C28^$F$14</f>
        <v>3.125E-2</v>
      </c>
      <c r="G28">
        <f>C28^$G$14</f>
        <v>0.17677669529663689</v>
      </c>
      <c r="H28">
        <f>C28^$H$14</f>
        <v>9.5367431640625E-7</v>
      </c>
    </row>
    <row r="29" spans="1:8" x14ac:dyDescent="0.25">
      <c r="A29">
        <v>1</v>
      </c>
      <c r="B29">
        <f t="shared" ref="B29:B38" si="11">2^A29</f>
        <v>2</v>
      </c>
      <c r="C29">
        <f t="shared" si="7"/>
        <v>1.953125E-3</v>
      </c>
      <c r="F29">
        <f t="shared" ref="F29:F38" si="12">C29^$F$14</f>
        <v>4.4194173824159223E-2</v>
      </c>
      <c r="G29">
        <f t="shared" ref="G29:G38" si="13">C29^$G$14</f>
        <v>0.21022410381342865</v>
      </c>
      <c r="H29">
        <f t="shared" ref="H29:H38" si="14">C29^$H$14</f>
        <v>3.814697265625E-6</v>
      </c>
    </row>
    <row r="30" spans="1:8" x14ac:dyDescent="0.25">
      <c r="A30">
        <v>2</v>
      </c>
      <c r="B30">
        <f t="shared" si="11"/>
        <v>4</v>
      </c>
      <c r="C30">
        <f t="shared" si="7"/>
        <v>3.90625E-3</v>
      </c>
      <c r="F30">
        <f t="shared" si="12"/>
        <v>6.25E-2</v>
      </c>
      <c r="G30">
        <f t="shared" si="13"/>
        <v>0.25</v>
      </c>
      <c r="H30">
        <f t="shared" si="14"/>
        <v>1.52587890625E-5</v>
      </c>
    </row>
    <row r="31" spans="1:8" x14ac:dyDescent="0.25">
      <c r="A31">
        <v>3</v>
      </c>
      <c r="B31">
        <f t="shared" si="11"/>
        <v>8</v>
      </c>
      <c r="C31">
        <f t="shared" si="7"/>
        <v>7.8125E-3</v>
      </c>
      <c r="F31">
        <f t="shared" si="12"/>
        <v>8.8388347648318447E-2</v>
      </c>
      <c r="G31">
        <f t="shared" si="13"/>
        <v>0.29730177875068031</v>
      </c>
      <c r="H31">
        <f t="shared" si="14"/>
        <v>6.103515625E-5</v>
      </c>
    </row>
    <row r="32" spans="1:8" x14ac:dyDescent="0.25">
      <c r="A32">
        <v>4</v>
      </c>
      <c r="B32">
        <f t="shared" si="11"/>
        <v>16</v>
      </c>
      <c r="C32">
        <f t="shared" si="7"/>
        <v>1.5625E-2</v>
      </c>
      <c r="F32">
        <f t="shared" si="12"/>
        <v>0.125</v>
      </c>
      <c r="G32">
        <f t="shared" si="13"/>
        <v>0.35355339059327379</v>
      </c>
      <c r="H32">
        <f t="shared" si="14"/>
        <v>2.44140625E-4</v>
      </c>
    </row>
    <row r="33" spans="1:8" x14ac:dyDescent="0.25">
      <c r="A33">
        <v>5</v>
      </c>
      <c r="B33">
        <f t="shared" si="11"/>
        <v>32</v>
      </c>
      <c r="C33">
        <f t="shared" si="7"/>
        <v>3.125E-2</v>
      </c>
      <c r="F33">
        <f t="shared" si="12"/>
        <v>0.17677669529663689</v>
      </c>
      <c r="G33">
        <f t="shared" si="13"/>
        <v>0.42044820762685725</v>
      </c>
      <c r="H33">
        <f t="shared" si="14"/>
        <v>9.765625E-4</v>
      </c>
    </row>
    <row r="34" spans="1:8" x14ac:dyDescent="0.25">
      <c r="A34">
        <v>6</v>
      </c>
      <c r="B34">
        <f t="shared" si="11"/>
        <v>64</v>
      </c>
      <c r="C34">
        <f t="shared" si="7"/>
        <v>6.25E-2</v>
      </c>
      <c r="F34">
        <f t="shared" si="12"/>
        <v>0.25</v>
      </c>
      <c r="G34">
        <f t="shared" si="13"/>
        <v>0.5</v>
      </c>
      <c r="H34">
        <f t="shared" si="14"/>
        <v>3.90625E-3</v>
      </c>
    </row>
    <row r="35" spans="1:8" x14ac:dyDescent="0.25">
      <c r="A35">
        <v>7</v>
      </c>
      <c r="B35">
        <f t="shared" si="11"/>
        <v>128</v>
      </c>
      <c r="C35">
        <f t="shared" si="7"/>
        <v>0.125</v>
      </c>
      <c r="F35">
        <f t="shared" si="12"/>
        <v>0.35355339059327379</v>
      </c>
      <c r="G35">
        <f t="shared" si="13"/>
        <v>0.59460355750136051</v>
      </c>
      <c r="H35">
        <f t="shared" si="14"/>
        <v>1.5625E-2</v>
      </c>
    </row>
    <row r="36" spans="1:8" x14ac:dyDescent="0.25">
      <c r="A36">
        <v>8</v>
      </c>
      <c r="B36">
        <f t="shared" si="11"/>
        <v>256</v>
      </c>
      <c r="C36">
        <f t="shared" si="7"/>
        <v>0.25</v>
      </c>
      <c r="F36">
        <f t="shared" si="12"/>
        <v>0.5</v>
      </c>
      <c r="G36">
        <f t="shared" si="13"/>
        <v>0.70710678118654757</v>
      </c>
      <c r="H36">
        <f t="shared" si="14"/>
        <v>6.25E-2</v>
      </c>
    </row>
    <row r="37" spans="1:8" x14ac:dyDescent="0.25">
      <c r="A37">
        <v>9</v>
      </c>
      <c r="B37">
        <f t="shared" si="11"/>
        <v>512</v>
      </c>
      <c r="C37">
        <f t="shared" si="7"/>
        <v>0.5</v>
      </c>
      <c r="F37">
        <f t="shared" si="12"/>
        <v>0.70710678118654757</v>
      </c>
      <c r="G37">
        <f t="shared" si="13"/>
        <v>0.8408964152537145</v>
      </c>
      <c r="H37">
        <f t="shared" si="14"/>
        <v>0.25</v>
      </c>
    </row>
    <row r="38" spans="1:8" x14ac:dyDescent="0.25">
      <c r="A38">
        <v>10</v>
      </c>
      <c r="B38">
        <f t="shared" si="11"/>
        <v>1024</v>
      </c>
      <c r="C38">
        <f t="shared" si="7"/>
        <v>1</v>
      </c>
      <c r="F38">
        <f t="shared" si="12"/>
        <v>1</v>
      </c>
      <c r="G38">
        <f t="shared" si="13"/>
        <v>1</v>
      </c>
      <c r="H38">
        <f t="shared" si="14"/>
        <v>1</v>
      </c>
    </row>
  </sheetData>
  <conditionalFormatting sqref="B3:M1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19528-146A-CE47-841B-7E3C7B7F9F62}">
  <dimension ref="A1:W50"/>
  <sheetViews>
    <sheetView topLeftCell="A12" workbookViewId="0">
      <selection activeCell="K39" sqref="K39"/>
    </sheetView>
  </sheetViews>
  <sheetFormatPr defaultColWidth="11.42578125" defaultRowHeight="15" x14ac:dyDescent="0.25"/>
  <sheetData>
    <row r="1" spans="1:23" x14ac:dyDescent="0.25">
      <c r="A1" s="5" t="s">
        <v>12</v>
      </c>
      <c r="B1" s="1">
        <v>49</v>
      </c>
      <c r="C1" s="1">
        <v>48</v>
      </c>
      <c r="D1" s="1">
        <v>48</v>
      </c>
      <c r="E1" s="1">
        <v>47</v>
      </c>
      <c r="F1" s="1">
        <v>46</v>
      </c>
      <c r="G1" s="1">
        <v>46</v>
      </c>
      <c r="H1" s="1">
        <v>45</v>
      </c>
      <c r="I1" s="1">
        <v>44</v>
      </c>
      <c r="J1" s="1">
        <v>43</v>
      </c>
      <c r="K1" s="1">
        <v>42</v>
      </c>
      <c r="L1" s="1">
        <v>41</v>
      </c>
      <c r="M1" s="1">
        <v>40</v>
      </c>
      <c r="N1" s="1">
        <v>39</v>
      </c>
      <c r="O1" s="1">
        <v>38</v>
      </c>
      <c r="P1" s="1">
        <v>37</v>
      </c>
      <c r="Q1" s="1">
        <v>36</v>
      </c>
      <c r="R1" s="1"/>
      <c r="S1" s="1"/>
      <c r="T1" s="1"/>
      <c r="V1" t="s">
        <v>54</v>
      </c>
      <c r="W1" t="s">
        <v>55</v>
      </c>
    </row>
    <row r="2" spans="1:23" x14ac:dyDescent="0.25">
      <c r="A2" s="1" t="s">
        <v>13</v>
      </c>
      <c r="B2" s="1" t="s">
        <v>0</v>
      </c>
      <c r="C2" s="1" t="s">
        <v>1</v>
      </c>
      <c r="D2" s="1" t="s">
        <v>1</v>
      </c>
      <c r="E2" s="1" t="s">
        <v>2</v>
      </c>
      <c r="F2" s="1" t="s">
        <v>4</v>
      </c>
      <c r="G2" s="1" t="s">
        <v>4</v>
      </c>
      <c r="H2" s="1" t="s">
        <v>3</v>
      </c>
      <c r="I2" s="1" t="s">
        <v>5</v>
      </c>
      <c r="J2" s="1" t="s">
        <v>6</v>
      </c>
      <c r="K2" s="1" t="s">
        <v>8</v>
      </c>
      <c r="L2" s="1" t="s">
        <v>7</v>
      </c>
      <c r="M2" s="1" t="s">
        <v>9</v>
      </c>
      <c r="N2" s="1" t="s">
        <v>10</v>
      </c>
      <c r="O2" s="1" t="s">
        <v>11</v>
      </c>
      <c r="P2" s="1" t="s">
        <v>0</v>
      </c>
      <c r="Q2" s="1" t="s">
        <v>1</v>
      </c>
      <c r="T2" s="1"/>
      <c r="V2" s="1" t="s">
        <v>53</v>
      </c>
      <c r="W2" s="1" t="s">
        <v>53</v>
      </c>
    </row>
    <row r="3" spans="1:23" x14ac:dyDescent="0.25">
      <c r="A3" s="1" t="s">
        <v>2</v>
      </c>
      <c r="B3" s="2">
        <v>0</v>
      </c>
      <c r="C3" s="2">
        <v>0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T3" s="1" t="s">
        <v>14</v>
      </c>
      <c r="U3" s="3">
        <v>0</v>
      </c>
      <c r="V3">
        <v>2</v>
      </c>
      <c r="W3">
        <v>0</v>
      </c>
    </row>
    <row r="4" spans="1:23" x14ac:dyDescent="0.25">
      <c r="A4" s="1" t="s">
        <v>3</v>
      </c>
      <c r="B4" s="2">
        <v>0</v>
      </c>
      <c r="C4" s="3">
        <v>1</v>
      </c>
      <c r="D4" s="3">
        <v>0</v>
      </c>
      <c r="E4" s="2">
        <v>0</v>
      </c>
      <c r="F4" s="2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T4" s="1"/>
      <c r="U4" s="3">
        <v>0</v>
      </c>
      <c r="V4">
        <v>3</v>
      </c>
      <c r="W4">
        <v>1</v>
      </c>
    </row>
    <row r="5" spans="1:23" x14ac:dyDescent="0.25">
      <c r="A5" s="1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T5" s="1"/>
      <c r="U5" s="3">
        <v>0</v>
      </c>
      <c r="V5">
        <v>4</v>
      </c>
      <c r="W5">
        <v>2</v>
      </c>
    </row>
    <row r="6" spans="1:23" x14ac:dyDescent="0.25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3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0</v>
      </c>
      <c r="T6" s="1"/>
      <c r="U6" s="2">
        <v>0</v>
      </c>
      <c r="V6">
        <v>5</v>
      </c>
      <c r="W6">
        <v>3</v>
      </c>
    </row>
    <row r="7" spans="1:23" x14ac:dyDescent="0.25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3">
        <v>1</v>
      </c>
      <c r="H7" s="2">
        <v>0</v>
      </c>
      <c r="I7" s="2">
        <v>0</v>
      </c>
      <c r="J7" s="2">
        <v>0</v>
      </c>
      <c r="K7" s="2">
        <v>0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T7" s="1"/>
      <c r="U7" s="3">
        <v>0</v>
      </c>
      <c r="V7">
        <v>6</v>
      </c>
      <c r="W7">
        <v>4</v>
      </c>
    </row>
    <row r="8" spans="1:23" x14ac:dyDescent="0.25">
      <c r="A8" s="1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1</v>
      </c>
      <c r="L8" s="2">
        <v>0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T8" s="1"/>
      <c r="U8" s="3">
        <v>0</v>
      </c>
      <c r="V8">
        <v>7</v>
      </c>
      <c r="W8">
        <v>5</v>
      </c>
    </row>
    <row r="9" spans="1:23" x14ac:dyDescent="0.25">
      <c r="A9" s="1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3">
        <v>1</v>
      </c>
      <c r="O9" s="3">
        <v>1</v>
      </c>
      <c r="P9" s="3">
        <v>1</v>
      </c>
      <c r="Q9" s="3">
        <v>1</v>
      </c>
      <c r="T9" s="1"/>
      <c r="U9" s="3">
        <v>0</v>
      </c>
      <c r="V9">
        <v>8</v>
      </c>
      <c r="W9">
        <v>6</v>
      </c>
    </row>
    <row r="10" spans="1:23" x14ac:dyDescent="0.25">
      <c r="A10" s="1" t="s">
        <v>10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3">
        <v>1</v>
      </c>
      <c r="O10" s="2">
        <v>0</v>
      </c>
      <c r="P10" s="2">
        <v>0</v>
      </c>
      <c r="Q10" s="2">
        <v>0</v>
      </c>
      <c r="T10" s="1" t="s">
        <v>15</v>
      </c>
      <c r="U10" s="2">
        <v>0</v>
      </c>
      <c r="V10">
        <v>9</v>
      </c>
      <c r="W10">
        <v>7</v>
      </c>
    </row>
    <row r="11" spans="1:23" x14ac:dyDescent="0.25">
      <c r="A11" s="1" t="s">
        <v>24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3">
        <v>0</v>
      </c>
      <c r="O11" s="2">
        <v>0</v>
      </c>
      <c r="P11" s="2">
        <v>0</v>
      </c>
      <c r="Q11" s="2">
        <v>0</v>
      </c>
      <c r="T11" s="1"/>
      <c r="U11" s="2">
        <v>0</v>
      </c>
      <c r="V11">
        <v>10</v>
      </c>
      <c r="W11">
        <v>8</v>
      </c>
    </row>
    <row r="12" spans="1:23" x14ac:dyDescent="0.25">
      <c r="A12" s="1" t="s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3">
        <v>0</v>
      </c>
      <c r="O12" s="2">
        <v>0</v>
      </c>
      <c r="P12" s="2">
        <v>1</v>
      </c>
      <c r="Q12" s="2">
        <v>1</v>
      </c>
      <c r="T12" s="1"/>
      <c r="U12" s="2">
        <v>1</v>
      </c>
      <c r="V12">
        <v>11</v>
      </c>
      <c r="W12">
        <v>9</v>
      </c>
    </row>
    <row r="13" spans="1:23" x14ac:dyDescent="0.25">
      <c r="A13" s="1" t="s">
        <v>16</v>
      </c>
      <c r="B13" s="1">
        <f>B3*1+B4*2+B5*4+B6*8+B7*16+B8*32+B9*64+B10*128+B11*256+B12*512</f>
        <v>0</v>
      </c>
      <c r="C13" s="1">
        <f t="shared" ref="C13:U13" si="0">C3*1+C4*2+C5*4+C6*8+C7*16+C8*32+C9*64+C10*128+C11*256+C12*512</f>
        <v>2</v>
      </c>
      <c r="D13" s="1">
        <f t="shared" si="0"/>
        <v>257</v>
      </c>
      <c r="E13" s="1">
        <f t="shared" si="0"/>
        <v>1</v>
      </c>
      <c r="F13" s="1">
        <f t="shared" si="0"/>
        <v>259</v>
      </c>
      <c r="G13" s="1">
        <f t="shared" si="0"/>
        <v>19</v>
      </c>
      <c r="H13" s="1">
        <f t="shared" si="0"/>
        <v>3</v>
      </c>
      <c r="I13" s="1">
        <f t="shared" si="0"/>
        <v>15</v>
      </c>
      <c r="J13" s="1">
        <f t="shared" si="0"/>
        <v>7</v>
      </c>
      <c r="K13" s="1">
        <f t="shared" si="0"/>
        <v>39</v>
      </c>
      <c r="L13" s="1">
        <f t="shared" si="0"/>
        <v>23</v>
      </c>
      <c r="M13" s="1">
        <f t="shared" si="0"/>
        <v>55</v>
      </c>
      <c r="N13" s="1">
        <f t="shared" si="0"/>
        <v>247</v>
      </c>
      <c r="O13" s="1">
        <f t="shared" si="0"/>
        <v>119</v>
      </c>
      <c r="P13" s="1">
        <f t="shared" si="0"/>
        <v>639</v>
      </c>
      <c r="Q13" s="1">
        <f t="shared" si="0"/>
        <v>631</v>
      </c>
      <c r="T13" s="1"/>
      <c r="U13" s="1">
        <f t="shared" si="0"/>
        <v>512</v>
      </c>
    </row>
    <row r="16" spans="1:23" x14ac:dyDescent="0.25">
      <c r="A16" s="5" t="s">
        <v>25</v>
      </c>
      <c r="C16" t="s">
        <v>50</v>
      </c>
      <c r="D16">
        <v>3.3</v>
      </c>
    </row>
    <row r="17" spans="1:17" x14ac:dyDescent="0.25">
      <c r="A17" s="1" t="s">
        <v>26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35</v>
      </c>
    </row>
    <row r="18" spans="1:17" x14ac:dyDescent="0.25">
      <c r="A18">
        <v>1000</v>
      </c>
      <c r="B18">
        <v>10000</v>
      </c>
      <c r="C18">
        <v>3.02</v>
      </c>
      <c r="D18">
        <f>1024*C18/D16</f>
        <v>937.11515151515152</v>
      </c>
      <c r="E18">
        <f>(D18+D19)/2</f>
        <v>726.10909090909092</v>
      </c>
      <c r="F18" s="4" t="s">
        <v>56</v>
      </c>
      <c r="G18" s="4" t="s">
        <v>57</v>
      </c>
    </row>
    <row r="19" spans="1:17" x14ac:dyDescent="0.25">
      <c r="A19">
        <v>10000</v>
      </c>
      <c r="B19">
        <f>B18</f>
        <v>10000</v>
      </c>
      <c r="C19">
        <v>1.66</v>
      </c>
      <c r="D19">
        <f>1024*C19/D16</f>
        <v>515.10303030303032</v>
      </c>
      <c r="E19">
        <f>(D19+D20)/2</f>
        <v>304.09696969696972</v>
      </c>
      <c r="F19" s="4" t="s">
        <v>32</v>
      </c>
      <c r="G19" s="4" t="s">
        <v>58</v>
      </c>
    </row>
    <row r="20" spans="1:17" x14ac:dyDescent="0.25">
      <c r="A20">
        <v>100000</v>
      </c>
      <c r="B20">
        <f>B19</f>
        <v>10000</v>
      </c>
      <c r="C20">
        <v>0.3</v>
      </c>
      <c r="D20">
        <f>1024*C20/D16</f>
        <v>93.090909090909093</v>
      </c>
      <c r="E20">
        <f t="shared" ref="E20:E21" si="1">(D20+D21)/2</f>
        <v>64.045454545454547</v>
      </c>
      <c r="F20" s="4" t="s">
        <v>34</v>
      </c>
      <c r="G20" s="4" t="s">
        <v>59</v>
      </c>
    </row>
    <row r="21" spans="1:17" x14ac:dyDescent="0.25">
      <c r="D21">
        <v>35</v>
      </c>
      <c r="E21">
        <f t="shared" si="1"/>
        <v>17.5</v>
      </c>
      <c r="F21" s="4" t="s">
        <v>33</v>
      </c>
      <c r="G21" s="4" t="s">
        <v>60</v>
      </c>
    </row>
    <row r="23" spans="1:17" x14ac:dyDescent="0.25">
      <c r="A23" s="6" t="s">
        <v>64</v>
      </c>
    </row>
    <row r="24" spans="1:17" x14ac:dyDescent="0.25">
      <c r="A24" s="1" t="s">
        <v>12</v>
      </c>
      <c r="B24" s="1">
        <v>49</v>
      </c>
      <c r="C24" s="1">
        <v>48</v>
      </c>
      <c r="D24" s="1"/>
      <c r="E24" s="1">
        <v>47</v>
      </c>
      <c r="F24" s="1">
        <v>46</v>
      </c>
      <c r="G24" s="1">
        <v>46</v>
      </c>
      <c r="H24" s="1">
        <v>45</v>
      </c>
      <c r="I24" s="1"/>
      <c r="J24" s="1"/>
      <c r="K24" s="1">
        <v>42</v>
      </c>
      <c r="L24" s="1">
        <v>41</v>
      </c>
      <c r="M24" s="1">
        <v>40</v>
      </c>
      <c r="N24" s="1">
        <v>39</v>
      </c>
      <c r="O24" s="1">
        <v>38</v>
      </c>
      <c r="P24" s="1"/>
      <c r="Q24" s="1"/>
    </row>
    <row r="25" spans="1:17" x14ac:dyDescent="0.25">
      <c r="A25" s="1" t="s">
        <v>13</v>
      </c>
      <c r="B25" s="1" t="s">
        <v>0</v>
      </c>
      <c r="C25" s="1" t="s">
        <v>1</v>
      </c>
      <c r="D25" s="1"/>
      <c r="E25" s="1" t="s">
        <v>2</v>
      </c>
      <c r="F25" s="1" t="s">
        <v>4</v>
      </c>
      <c r="G25" s="1" t="s">
        <v>4</v>
      </c>
      <c r="H25" s="1" t="s">
        <v>3</v>
      </c>
      <c r="I25" s="1"/>
      <c r="J25" s="1"/>
      <c r="K25" s="1" t="s">
        <v>8</v>
      </c>
      <c r="L25" s="1" t="s">
        <v>7</v>
      </c>
      <c r="M25" s="1" t="s">
        <v>9</v>
      </c>
      <c r="N25" s="1" t="s">
        <v>10</v>
      </c>
      <c r="O25" s="1" t="s">
        <v>11</v>
      </c>
      <c r="P25" s="1"/>
      <c r="Q25" s="1"/>
    </row>
    <row r="26" spans="1:17" x14ac:dyDescent="0.25">
      <c r="A26" s="1" t="s">
        <v>2</v>
      </c>
      <c r="B26" s="2">
        <v>0</v>
      </c>
      <c r="C26" s="2">
        <v>0</v>
      </c>
      <c r="D26" s="2"/>
      <c r="E26" s="3">
        <v>1</v>
      </c>
      <c r="F26" s="3">
        <v>1</v>
      </c>
      <c r="G26" s="3">
        <v>1</v>
      </c>
      <c r="H26" s="3">
        <v>1</v>
      </c>
      <c r="I26" s="3"/>
      <c r="J26" s="3"/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/>
      <c r="Q26" s="3"/>
    </row>
    <row r="27" spans="1:17" x14ac:dyDescent="0.25">
      <c r="A27" s="1" t="s">
        <v>3</v>
      </c>
      <c r="B27" s="2">
        <v>0</v>
      </c>
      <c r="C27" s="3">
        <v>1</v>
      </c>
      <c r="D27" s="3"/>
      <c r="E27" s="2">
        <v>0</v>
      </c>
      <c r="F27" s="3">
        <v>1</v>
      </c>
      <c r="G27" s="3">
        <v>1</v>
      </c>
      <c r="H27" s="3">
        <v>1</v>
      </c>
      <c r="I27" s="3"/>
      <c r="J27" s="3"/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/>
      <c r="Q27" s="3"/>
    </row>
    <row r="28" spans="1:17" x14ac:dyDescent="0.25">
      <c r="A28" s="1" t="s">
        <v>6</v>
      </c>
      <c r="B28" s="2">
        <v>0</v>
      </c>
      <c r="C28" s="2">
        <v>0</v>
      </c>
      <c r="D28" s="2"/>
      <c r="E28" s="2">
        <v>0</v>
      </c>
      <c r="F28" s="2">
        <v>0</v>
      </c>
      <c r="G28" s="2">
        <v>0</v>
      </c>
      <c r="H28" s="2">
        <v>0</v>
      </c>
      <c r="I28" s="3"/>
      <c r="J28" s="3"/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/>
      <c r="Q28" s="3"/>
    </row>
    <row r="29" spans="1:17" x14ac:dyDescent="0.25">
      <c r="A29" s="1" t="s">
        <v>5</v>
      </c>
      <c r="B29" s="2">
        <v>1</v>
      </c>
      <c r="C29" s="2">
        <v>1</v>
      </c>
      <c r="D29" s="2"/>
      <c r="E29" s="2">
        <v>1</v>
      </c>
      <c r="F29" s="2">
        <v>1</v>
      </c>
      <c r="G29" s="2">
        <v>1</v>
      </c>
      <c r="H29" s="2">
        <v>1</v>
      </c>
      <c r="I29" s="3"/>
      <c r="J29" s="2"/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</row>
    <row r="30" spans="1:17" x14ac:dyDescent="0.25">
      <c r="A30" s="1" t="s">
        <v>7</v>
      </c>
      <c r="B30" s="2">
        <v>0</v>
      </c>
      <c r="C30" s="2">
        <v>0</v>
      </c>
      <c r="D30" s="2"/>
      <c r="E30" s="2">
        <v>0</v>
      </c>
      <c r="F30" s="3">
        <v>0</v>
      </c>
      <c r="G30" s="3">
        <v>1</v>
      </c>
      <c r="H30" s="2">
        <v>0</v>
      </c>
      <c r="I30" s="2"/>
      <c r="J30" s="2"/>
      <c r="K30" s="2">
        <v>0</v>
      </c>
      <c r="L30" s="3">
        <v>1</v>
      </c>
      <c r="M30" s="3">
        <v>1</v>
      </c>
      <c r="N30" s="3">
        <v>1</v>
      </c>
      <c r="O30" s="3">
        <v>1</v>
      </c>
      <c r="P30" s="3"/>
      <c r="Q30" s="3"/>
    </row>
    <row r="31" spans="1:17" x14ac:dyDescent="0.25">
      <c r="A31" s="1" t="s">
        <v>9</v>
      </c>
      <c r="B31" s="2">
        <v>0</v>
      </c>
      <c r="C31" s="2">
        <v>0</v>
      </c>
      <c r="D31" s="2"/>
      <c r="E31" s="2">
        <v>0</v>
      </c>
      <c r="F31" s="2">
        <v>0</v>
      </c>
      <c r="G31" s="2">
        <v>0</v>
      </c>
      <c r="H31" s="2">
        <v>0</v>
      </c>
      <c r="I31" s="2"/>
      <c r="J31" s="2"/>
      <c r="K31" s="3">
        <v>1</v>
      </c>
      <c r="L31" s="2">
        <v>0</v>
      </c>
      <c r="M31" s="3">
        <v>1</v>
      </c>
      <c r="N31" s="3">
        <v>1</v>
      </c>
      <c r="O31" s="3">
        <v>1</v>
      </c>
      <c r="P31" s="3"/>
      <c r="Q31" s="3"/>
    </row>
    <row r="32" spans="1:17" x14ac:dyDescent="0.25">
      <c r="A32" s="1" t="s">
        <v>11</v>
      </c>
      <c r="B32" s="2">
        <v>0</v>
      </c>
      <c r="C32" s="2">
        <v>0</v>
      </c>
      <c r="D32" s="2"/>
      <c r="E32" s="2">
        <v>0</v>
      </c>
      <c r="F32" s="2">
        <v>0</v>
      </c>
      <c r="G32" s="2">
        <v>0</v>
      </c>
      <c r="H32" s="2">
        <v>0</v>
      </c>
      <c r="I32" s="2"/>
      <c r="J32" s="2"/>
      <c r="K32" s="2">
        <v>0</v>
      </c>
      <c r="L32" s="2">
        <v>0</v>
      </c>
      <c r="M32" s="2">
        <v>0</v>
      </c>
      <c r="N32" s="3">
        <v>1</v>
      </c>
      <c r="O32" s="3">
        <v>1</v>
      </c>
      <c r="P32" s="3"/>
      <c r="Q32" s="3"/>
    </row>
    <row r="33" spans="1:17" x14ac:dyDescent="0.25">
      <c r="A33" s="1" t="s">
        <v>10</v>
      </c>
      <c r="B33" s="2">
        <v>0</v>
      </c>
      <c r="C33" s="2">
        <v>0</v>
      </c>
      <c r="D33" s="2"/>
      <c r="E33" s="2">
        <v>0</v>
      </c>
      <c r="F33" s="2">
        <v>0</v>
      </c>
      <c r="G33" s="2">
        <v>0</v>
      </c>
      <c r="H33" s="2">
        <v>0</v>
      </c>
      <c r="I33" s="2"/>
      <c r="J33" s="2"/>
      <c r="K33" s="2">
        <v>0</v>
      </c>
      <c r="L33" s="2">
        <v>0</v>
      </c>
      <c r="M33" s="2">
        <v>0</v>
      </c>
      <c r="N33" s="3">
        <v>1</v>
      </c>
      <c r="O33" s="2">
        <v>0</v>
      </c>
      <c r="P33" s="2"/>
      <c r="Q33" s="2"/>
    </row>
    <row r="34" spans="1:17" x14ac:dyDescent="0.25">
      <c r="A34" s="1" t="s">
        <v>24</v>
      </c>
      <c r="B34" s="2">
        <v>0</v>
      </c>
      <c r="C34" s="2">
        <v>0</v>
      </c>
      <c r="D34" s="2"/>
      <c r="E34" s="2">
        <v>0</v>
      </c>
      <c r="F34" s="2">
        <v>1</v>
      </c>
      <c r="G34" s="2">
        <v>0</v>
      </c>
      <c r="H34" s="2">
        <v>0</v>
      </c>
      <c r="I34" s="2"/>
      <c r="J34" s="2"/>
      <c r="K34" s="2">
        <v>0</v>
      </c>
      <c r="L34" s="2">
        <v>0</v>
      </c>
      <c r="M34" s="2">
        <v>0</v>
      </c>
      <c r="N34" s="3">
        <v>0</v>
      </c>
      <c r="O34" s="2">
        <v>0</v>
      </c>
      <c r="P34" s="2"/>
      <c r="Q34" s="2"/>
    </row>
    <row r="35" spans="1:17" x14ac:dyDescent="0.25">
      <c r="A35" s="1" t="s">
        <v>1</v>
      </c>
      <c r="B35" s="2">
        <v>0</v>
      </c>
      <c r="C35" s="2">
        <v>0</v>
      </c>
      <c r="D35" s="2"/>
      <c r="E35" s="2">
        <v>0</v>
      </c>
      <c r="F35" s="2">
        <v>0</v>
      </c>
      <c r="G35" s="2">
        <v>0</v>
      </c>
      <c r="H35" s="2">
        <v>0</v>
      </c>
      <c r="I35" s="2"/>
      <c r="J35" s="2"/>
      <c r="K35" s="2">
        <v>0</v>
      </c>
      <c r="L35" s="2">
        <v>0</v>
      </c>
      <c r="M35" s="2">
        <v>0</v>
      </c>
      <c r="N35" s="3">
        <v>0</v>
      </c>
      <c r="O35" s="2">
        <v>0</v>
      </c>
      <c r="P35" s="2"/>
      <c r="Q35" s="2"/>
    </row>
    <row r="36" spans="1:17" x14ac:dyDescent="0.25">
      <c r="A36" s="1" t="s">
        <v>16</v>
      </c>
      <c r="B36" s="1">
        <f>B26*1+B27*2+B28*4+B29*8+B30*16+B31*32+B32*64+B33*128+B34*256+B35*512</f>
        <v>8</v>
      </c>
      <c r="C36" s="1">
        <f t="shared" ref="C36:O36" si="2">C26*1+C27*2+C28*4+C29*8+C30*16+C31*32+C32*64+C33*128+C34*256+C35*512</f>
        <v>10</v>
      </c>
      <c r="D36" s="1"/>
      <c r="E36" s="1">
        <f t="shared" si="2"/>
        <v>9</v>
      </c>
      <c r="F36" s="1">
        <f t="shared" ref="F36" si="3">F26*1+F27*2+F28*4+F29*8+F30*16+F31*32+F32*64+F33*128+F34*256+F35*512</f>
        <v>267</v>
      </c>
      <c r="G36" s="1">
        <f t="shared" si="2"/>
        <v>27</v>
      </c>
      <c r="H36" s="1">
        <f t="shared" si="2"/>
        <v>11</v>
      </c>
      <c r="I36" s="1"/>
      <c r="J36" s="1"/>
      <c r="K36" s="1">
        <f t="shared" si="2"/>
        <v>47</v>
      </c>
      <c r="L36" s="1">
        <f t="shared" si="2"/>
        <v>31</v>
      </c>
      <c r="M36" s="1">
        <f t="shared" si="2"/>
        <v>63</v>
      </c>
      <c r="N36" s="1">
        <f t="shared" si="2"/>
        <v>255</v>
      </c>
      <c r="O36" s="1">
        <f t="shared" si="2"/>
        <v>127</v>
      </c>
      <c r="P36" s="1"/>
      <c r="Q36" s="1"/>
    </row>
    <row r="38" spans="1:17" x14ac:dyDescent="0.25">
      <c r="A38" s="5" t="s">
        <v>61</v>
      </c>
    </row>
    <row r="39" spans="1:17" x14ac:dyDescent="0.25">
      <c r="A39" s="1" t="s">
        <v>13</v>
      </c>
      <c r="B39" s="1" t="s">
        <v>65</v>
      </c>
      <c r="C39" s="1" t="s">
        <v>66</v>
      </c>
      <c r="D39" s="1" t="s">
        <v>51</v>
      </c>
      <c r="E39" s="1" t="s">
        <v>52</v>
      </c>
      <c r="G39" s="1" t="s">
        <v>62</v>
      </c>
      <c r="H39" s="1" t="s">
        <v>63</v>
      </c>
      <c r="J39" s="1" t="s">
        <v>24</v>
      </c>
      <c r="K39" s="1" t="s">
        <v>67</v>
      </c>
      <c r="L39" s="1" t="s">
        <v>68</v>
      </c>
    </row>
    <row r="40" spans="1:17" x14ac:dyDescent="0.25">
      <c r="A40" s="1" t="s">
        <v>2</v>
      </c>
      <c r="B40" s="2">
        <v>0</v>
      </c>
      <c r="C40" s="2">
        <v>0</v>
      </c>
      <c r="D40" s="3">
        <v>0</v>
      </c>
      <c r="E40" s="3">
        <v>0</v>
      </c>
      <c r="G40" s="3">
        <v>0</v>
      </c>
      <c r="H40" s="3">
        <v>0</v>
      </c>
      <c r="J40" s="3">
        <v>1</v>
      </c>
      <c r="K40" s="3">
        <v>0</v>
      </c>
      <c r="L40" s="3">
        <v>0</v>
      </c>
    </row>
    <row r="41" spans="1:17" x14ac:dyDescent="0.25">
      <c r="A41" s="1" t="s">
        <v>3</v>
      </c>
      <c r="B41" s="2">
        <v>0</v>
      </c>
      <c r="C41" s="2">
        <v>0</v>
      </c>
      <c r="D41" s="3">
        <v>0</v>
      </c>
      <c r="E41" s="3">
        <v>0</v>
      </c>
      <c r="G41" s="3">
        <v>0</v>
      </c>
      <c r="H41" s="3">
        <v>0</v>
      </c>
      <c r="J41" s="3">
        <v>0</v>
      </c>
      <c r="K41" s="3">
        <v>1</v>
      </c>
      <c r="L41" s="3">
        <v>0</v>
      </c>
    </row>
    <row r="42" spans="1:17" x14ac:dyDescent="0.25">
      <c r="A42" s="1" t="s">
        <v>6</v>
      </c>
      <c r="B42" s="2">
        <v>0</v>
      </c>
      <c r="C42" s="2">
        <v>0</v>
      </c>
      <c r="D42" s="3">
        <v>0</v>
      </c>
      <c r="E42" s="3">
        <v>0</v>
      </c>
      <c r="G42" s="3">
        <v>0</v>
      </c>
      <c r="H42" s="3">
        <v>0</v>
      </c>
      <c r="J42" s="3">
        <v>0</v>
      </c>
      <c r="K42" s="3">
        <v>0</v>
      </c>
      <c r="L42" s="3">
        <v>1</v>
      </c>
    </row>
    <row r="43" spans="1:17" x14ac:dyDescent="0.25">
      <c r="A43" s="1" t="s">
        <v>5</v>
      </c>
      <c r="B43" s="2">
        <v>0</v>
      </c>
      <c r="C43" s="2">
        <v>0</v>
      </c>
      <c r="D43" s="2">
        <v>0</v>
      </c>
      <c r="E43" s="2">
        <v>0</v>
      </c>
      <c r="G43" s="2">
        <v>1</v>
      </c>
      <c r="H43" s="2">
        <v>0</v>
      </c>
      <c r="J43" s="2">
        <v>0</v>
      </c>
      <c r="K43" s="2">
        <v>0</v>
      </c>
      <c r="L43" s="2">
        <v>0</v>
      </c>
    </row>
    <row r="44" spans="1:17" x14ac:dyDescent="0.25">
      <c r="A44" s="1" t="s">
        <v>7</v>
      </c>
      <c r="B44" s="2">
        <v>0</v>
      </c>
      <c r="C44" s="2">
        <v>0</v>
      </c>
      <c r="D44" s="3">
        <v>0</v>
      </c>
      <c r="E44" s="3">
        <v>0</v>
      </c>
      <c r="G44" s="3">
        <v>0</v>
      </c>
      <c r="H44" s="3">
        <v>0</v>
      </c>
      <c r="J44" s="3">
        <v>0</v>
      </c>
      <c r="K44" s="3">
        <v>0</v>
      </c>
      <c r="L44" s="3">
        <v>0</v>
      </c>
    </row>
    <row r="45" spans="1:17" x14ac:dyDescent="0.25">
      <c r="A45" s="1" t="s">
        <v>9</v>
      </c>
      <c r="B45" s="2">
        <v>0</v>
      </c>
      <c r="C45" s="2">
        <v>0</v>
      </c>
      <c r="D45" s="3">
        <v>0</v>
      </c>
      <c r="E45" s="3">
        <v>0</v>
      </c>
      <c r="G45" s="3">
        <v>0</v>
      </c>
      <c r="H45" s="3">
        <v>0</v>
      </c>
      <c r="J45" s="3">
        <v>0</v>
      </c>
      <c r="K45" s="3">
        <v>0</v>
      </c>
      <c r="L45" s="3">
        <v>0</v>
      </c>
    </row>
    <row r="46" spans="1:17" x14ac:dyDescent="0.25">
      <c r="A46" s="1" t="s">
        <v>11</v>
      </c>
      <c r="B46" s="2">
        <v>0</v>
      </c>
      <c r="C46" s="2">
        <v>1</v>
      </c>
      <c r="D46" s="3">
        <v>0</v>
      </c>
      <c r="E46" s="3">
        <v>0</v>
      </c>
      <c r="G46" s="3">
        <v>0</v>
      </c>
      <c r="H46" s="3">
        <v>0</v>
      </c>
      <c r="J46" s="3">
        <v>0</v>
      </c>
      <c r="K46" s="3">
        <v>0</v>
      </c>
      <c r="L46" s="3">
        <v>0</v>
      </c>
    </row>
    <row r="47" spans="1:17" x14ac:dyDescent="0.25">
      <c r="A47" s="1" t="s">
        <v>10</v>
      </c>
      <c r="B47" s="2">
        <v>1</v>
      </c>
      <c r="C47" s="2">
        <v>0</v>
      </c>
      <c r="D47" s="2">
        <v>1</v>
      </c>
      <c r="E47" s="2">
        <v>0</v>
      </c>
      <c r="G47" s="2">
        <v>0</v>
      </c>
      <c r="H47" s="2">
        <v>0</v>
      </c>
      <c r="J47" s="2">
        <v>0</v>
      </c>
      <c r="K47" s="2">
        <v>0</v>
      </c>
      <c r="L47" s="2">
        <v>0</v>
      </c>
    </row>
    <row r="48" spans="1:17" x14ac:dyDescent="0.25">
      <c r="A48" s="1" t="s">
        <v>24</v>
      </c>
      <c r="B48" s="2">
        <v>0</v>
      </c>
      <c r="C48" s="2">
        <v>0</v>
      </c>
      <c r="D48" s="2">
        <v>0</v>
      </c>
      <c r="E48" s="2">
        <v>0</v>
      </c>
      <c r="G48" s="2">
        <v>0</v>
      </c>
      <c r="H48" s="2">
        <v>1</v>
      </c>
      <c r="J48" s="2">
        <v>0</v>
      </c>
      <c r="K48" s="2">
        <v>0</v>
      </c>
      <c r="L48" s="2">
        <v>0</v>
      </c>
    </row>
    <row r="49" spans="1:12" x14ac:dyDescent="0.25">
      <c r="A49" s="1" t="s">
        <v>1</v>
      </c>
      <c r="B49" s="2">
        <v>1</v>
      </c>
      <c r="C49" s="2">
        <v>0</v>
      </c>
      <c r="D49" s="2">
        <v>0</v>
      </c>
      <c r="E49" s="2">
        <v>1</v>
      </c>
      <c r="G49" s="2">
        <v>0</v>
      </c>
      <c r="H49" s="2">
        <v>0</v>
      </c>
      <c r="J49" s="2">
        <v>0</v>
      </c>
      <c r="K49" s="2">
        <v>0</v>
      </c>
      <c r="L49" s="2">
        <v>0</v>
      </c>
    </row>
    <row r="50" spans="1:12" x14ac:dyDescent="0.25">
      <c r="A50" s="1" t="s">
        <v>16</v>
      </c>
      <c r="B50" s="1">
        <f>B40*1+B41*2+B42*4+B43*8+B44*16+B45*32+B46*64+B47*128+B48*256+B49*512</f>
        <v>640</v>
      </c>
      <c r="C50" s="1">
        <f>C40*1+C41*2+C42*4+C43*8+C44*16+C45*32+C46*64+C47*128+C48*256+C49*512</f>
        <v>64</v>
      </c>
      <c r="D50" s="1">
        <f>D40*1+D41*2+D42*4+D43*8+D44*16+D45*32+D46*64+D47*128+D48*256+D49*512</f>
        <v>128</v>
      </c>
      <c r="E50" s="1">
        <f>E40*1+E41*2+E42*4+E43*8+E44*16+E45*32+E46*64+E47*128+E48*256+E49*512</f>
        <v>512</v>
      </c>
      <c r="G50" s="1">
        <f>G40*1+G41*2+G42*4+G43*8+G44*16+G45*32+G46*64+G47*128+G48*256+G49*512</f>
        <v>8</v>
      </c>
      <c r="H50" s="1">
        <f>H40*1+H41*2+H42*4+H43*8+H44*16+H45*32+H46*64+H47*128+H48*256+H49*512</f>
        <v>256</v>
      </c>
      <c r="J50" s="1">
        <f>J40*1+J41*2+J42*4+J43*8+J44*16+J45*32+J46*64+J47*128+J48*256+J49*512</f>
        <v>1</v>
      </c>
      <c r="K50" s="1">
        <f>K40*1+K41*2+K42*4+K43*8+K44*16+K45*32+K46*64+K47*128+K48*256+K49*512</f>
        <v>2</v>
      </c>
      <c r="L50" s="1">
        <f>L40*1+L41*2+L42*4+L43*8+L44*16+L45*32+L46*64+L47*128+L48*256+L49*512</f>
        <v>4</v>
      </c>
    </row>
  </sheetData>
  <conditionalFormatting sqref="B40:E49">
    <cfRule type="cellIs" dxfId="17" priority="7" operator="lessThan">
      <formula>1</formula>
    </cfRule>
    <cfRule type="cellIs" dxfId="16" priority="8" operator="greaterThan">
      <formula>0</formula>
    </cfRule>
  </conditionalFormatting>
  <conditionalFormatting sqref="B3:Q12 U3:U12">
    <cfRule type="cellIs" dxfId="15" priority="19" operator="lessThan">
      <formula>1</formula>
    </cfRule>
    <cfRule type="cellIs" dxfId="14" priority="20" operator="greaterThan">
      <formula>0</formula>
    </cfRule>
  </conditionalFormatting>
  <conditionalFormatting sqref="B26:Q35">
    <cfRule type="cellIs" dxfId="13" priority="5" operator="lessThan">
      <formula>1</formula>
    </cfRule>
    <cfRule type="cellIs" dxfId="12" priority="6" operator="greaterThan">
      <formula>0</formula>
    </cfRule>
  </conditionalFormatting>
  <conditionalFormatting sqref="G40:H49">
    <cfRule type="cellIs" dxfId="11" priority="11" operator="lessThan">
      <formula>1</formula>
    </cfRule>
    <cfRule type="cellIs" dxfId="10" priority="12" operator="greaterThan">
      <formula>0</formula>
    </cfRule>
  </conditionalFormatting>
  <conditionalFormatting sqref="J40:L49">
    <cfRule type="cellIs" dxfId="9" priority="1" operator="lessThan">
      <formula>1</formula>
    </cfRule>
    <cfRule type="cellIs" dxfId="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8562-CFA2-4449-8B4B-3672136A3745}">
  <dimension ref="A1:W5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1" sqref="B21:D21"/>
    </sheetView>
  </sheetViews>
  <sheetFormatPr defaultColWidth="11.42578125" defaultRowHeight="15" x14ac:dyDescent="0.25"/>
  <cols>
    <col min="1" max="1" width="19.140625" bestFit="1" customWidth="1"/>
  </cols>
  <sheetData>
    <row r="1" spans="1:23" x14ac:dyDescent="0.25">
      <c r="A1" s="5" t="s">
        <v>12</v>
      </c>
      <c r="B1" s="1">
        <v>49</v>
      </c>
      <c r="C1" s="1">
        <v>48</v>
      </c>
      <c r="D1" s="1">
        <v>47</v>
      </c>
      <c r="E1" s="1">
        <v>46</v>
      </c>
      <c r="F1" s="1">
        <v>45</v>
      </c>
      <c r="G1" s="1">
        <v>44</v>
      </c>
      <c r="H1" s="1">
        <v>43</v>
      </c>
      <c r="I1" s="1">
        <v>42</v>
      </c>
      <c r="J1" s="1">
        <v>41</v>
      </c>
      <c r="K1" s="1">
        <v>40</v>
      </c>
      <c r="L1" s="1">
        <v>39</v>
      </c>
      <c r="M1" s="1">
        <v>38</v>
      </c>
      <c r="N1" s="1">
        <v>37</v>
      </c>
      <c r="O1" s="1">
        <v>36</v>
      </c>
      <c r="R1" s="1"/>
      <c r="S1" s="1"/>
      <c r="T1" s="1"/>
    </row>
    <row r="2" spans="1:23" x14ac:dyDescent="0.25">
      <c r="A2" s="1" t="s">
        <v>13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  <c r="H2" s="1" t="s">
        <v>6</v>
      </c>
      <c r="I2" s="1" t="s">
        <v>8</v>
      </c>
      <c r="J2" s="1" t="s">
        <v>7</v>
      </c>
      <c r="K2" s="1" t="s">
        <v>9</v>
      </c>
      <c r="L2" s="1" t="s">
        <v>10</v>
      </c>
      <c r="M2" s="1" t="s">
        <v>11</v>
      </c>
      <c r="N2" s="1" t="s">
        <v>0</v>
      </c>
      <c r="O2" s="1" t="s">
        <v>1</v>
      </c>
      <c r="T2" s="1"/>
      <c r="V2" s="1"/>
      <c r="W2" s="1"/>
    </row>
    <row r="3" spans="1:23" x14ac:dyDescent="0.25">
      <c r="A3" s="1" t="s">
        <v>74</v>
      </c>
      <c r="B3" s="2">
        <v>0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T3" s="1"/>
    </row>
    <row r="4" spans="1:23" x14ac:dyDescent="0.25">
      <c r="A4" s="1" t="s">
        <v>2</v>
      </c>
      <c r="B4" s="2">
        <v>0</v>
      </c>
      <c r="C4" s="3"/>
      <c r="D4" s="2">
        <v>1</v>
      </c>
      <c r="E4" s="2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T4" s="1"/>
    </row>
    <row r="5" spans="1:23" x14ac:dyDescent="0.25">
      <c r="A5" s="1" t="s">
        <v>3</v>
      </c>
      <c r="B5" s="2">
        <v>0</v>
      </c>
      <c r="C5" s="2">
        <v>1</v>
      </c>
      <c r="D5" s="2"/>
      <c r="E5" s="2">
        <v>1</v>
      </c>
      <c r="F5" s="2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T5" s="1"/>
    </row>
    <row r="6" spans="1:23" x14ac:dyDescent="0.25">
      <c r="A6" s="1" t="s">
        <v>6</v>
      </c>
      <c r="B6" s="2">
        <v>0</v>
      </c>
      <c r="C6" s="2"/>
      <c r="D6" s="2"/>
      <c r="E6" s="2"/>
      <c r="F6" s="2"/>
      <c r="G6" s="3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T6" s="1"/>
    </row>
    <row r="7" spans="1:23" x14ac:dyDescent="0.25">
      <c r="A7" s="1" t="s">
        <v>72</v>
      </c>
      <c r="B7" s="2">
        <v>0</v>
      </c>
      <c r="C7" s="2"/>
      <c r="D7" s="2"/>
      <c r="E7" s="2"/>
      <c r="F7" s="2"/>
      <c r="G7" s="2">
        <v>1</v>
      </c>
      <c r="H7" s="2"/>
      <c r="I7" s="2"/>
      <c r="J7" s="3"/>
      <c r="K7" s="3"/>
      <c r="L7" s="3"/>
      <c r="M7" s="3"/>
      <c r="N7" s="3">
        <v>1</v>
      </c>
      <c r="O7" s="3"/>
      <c r="T7" s="1"/>
    </row>
    <row r="8" spans="1:23" x14ac:dyDescent="0.25">
      <c r="A8" s="1" t="s">
        <v>71</v>
      </c>
      <c r="B8" s="2">
        <v>0</v>
      </c>
      <c r="C8" s="2"/>
      <c r="D8" s="2"/>
      <c r="E8" s="2"/>
      <c r="F8" s="2"/>
      <c r="G8" s="2"/>
      <c r="H8" s="2"/>
      <c r="I8" s="3"/>
      <c r="J8" s="2"/>
      <c r="K8" s="3"/>
      <c r="L8" s="3"/>
      <c r="M8" s="3"/>
      <c r="N8" s="3"/>
      <c r="O8" s="3"/>
      <c r="T8" s="1"/>
    </row>
    <row r="9" spans="1:23" x14ac:dyDescent="0.25">
      <c r="A9" s="1" t="s">
        <v>24</v>
      </c>
      <c r="B9" s="2">
        <v>0</v>
      </c>
      <c r="C9" s="2"/>
      <c r="D9" s="2"/>
      <c r="E9" s="2">
        <v>1</v>
      </c>
      <c r="F9" s="2"/>
      <c r="G9" s="2"/>
      <c r="H9" s="2"/>
      <c r="I9" s="2"/>
      <c r="J9" s="2"/>
      <c r="K9" s="2"/>
      <c r="L9" s="3"/>
      <c r="M9" s="3"/>
      <c r="N9" s="3"/>
      <c r="O9" s="3"/>
      <c r="T9" s="1"/>
    </row>
    <row r="10" spans="1:23" x14ac:dyDescent="0.25">
      <c r="A10" s="1" t="s">
        <v>7</v>
      </c>
      <c r="B10" s="2">
        <v>0</v>
      </c>
      <c r="C10" s="2"/>
      <c r="D10" s="2"/>
      <c r="E10" s="2"/>
      <c r="F10" s="2"/>
      <c r="G10" s="2"/>
      <c r="H10" s="2"/>
      <c r="I10" s="2"/>
      <c r="J10" s="2">
        <v>1</v>
      </c>
      <c r="K10" s="2">
        <v>1</v>
      </c>
      <c r="L10" s="3">
        <v>1</v>
      </c>
      <c r="M10" s="2">
        <v>1</v>
      </c>
      <c r="N10" s="2">
        <v>1</v>
      </c>
      <c r="O10" s="2">
        <v>1</v>
      </c>
      <c r="T10" s="1"/>
    </row>
    <row r="11" spans="1:23" x14ac:dyDescent="0.25">
      <c r="A11" s="1" t="s">
        <v>9</v>
      </c>
      <c r="B11" s="2">
        <v>0</v>
      </c>
      <c r="C11" s="2"/>
      <c r="D11" s="2"/>
      <c r="E11" s="2"/>
      <c r="F11" s="2"/>
      <c r="G11" s="2"/>
      <c r="H11" s="2"/>
      <c r="I11" s="2">
        <v>1</v>
      </c>
      <c r="J11" s="2"/>
      <c r="K11" s="2">
        <v>1</v>
      </c>
      <c r="L11" s="3">
        <v>1</v>
      </c>
      <c r="M11" s="2">
        <v>1</v>
      </c>
      <c r="N11" s="2">
        <v>1</v>
      </c>
      <c r="O11" s="2">
        <v>1</v>
      </c>
      <c r="T11" s="1"/>
    </row>
    <row r="12" spans="1:23" x14ac:dyDescent="0.25">
      <c r="A12" s="1" t="s">
        <v>11</v>
      </c>
      <c r="B12" s="2">
        <v>0</v>
      </c>
      <c r="C12" s="2"/>
      <c r="D12" s="2"/>
      <c r="E12" s="2"/>
      <c r="F12" s="2"/>
      <c r="G12" s="2"/>
      <c r="H12" s="2"/>
      <c r="I12" s="2"/>
      <c r="J12" s="2"/>
      <c r="K12" s="2"/>
      <c r="L12" s="3">
        <v>1</v>
      </c>
      <c r="M12" s="2">
        <v>1</v>
      </c>
      <c r="N12" s="2">
        <v>1</v>
      </c>
      <c r="O12" s="2">
        <v>1</v>
      </c>
      <c r="T12" s="1"/>
    </row>
    <row r="13" spans="1:23" x14ac:dyDescent="0.25">
      <c r="A13" s="1" t="s">
        <v>68</v>
      </c>
      <c r="B13" s="2">
        <v>0</v>
      </c>
      <c r="C13" s="2"/>
      <c r="D13" s="2"/>
      <c r="E13" s="2"/>
      <c r="F13" s="2"/>
      <c r="G13" s="2"/>
      <c r="H13" s="2"/>
      <c r="I13" s="2"/>
      <c r="J13" s="2"/>
      <c r="K13" s="2"/>
      <c r="L13" s="3">
        <v>1</v>
      </c>
      <c r="M13" s="2"/>
      <c r="N13" s="2"/>
      <c r="O13" s="2"/>
      <c r="T13" s="1"/>
    </row>
    <row r="14" spans="1:23" x14ac:dyDescent="0.25">
      <c r="A14" s="1" t="s">
        <v>1</v>
      </c>
      <c r="B14" s="2">
        <v>0</v>
      </c>
      <c r="C14" s="2"/>
      <c r="D14" s="2"/>
      <c r="E14" s="2"/>
      <c r="F14" s="2"/>
      <c r="G14" s="2"/>
      <c r="H14" s="2"/>
      <c r="I14" s="2"/>
      <c r="J14" s="2"/>
      <c r="K14" s="2"/>
      <c r="L14" s="3"/>
      <c r="M14" s="2"/>
      <c r="N14" s="2">
        <v>1</v>
      </c>
      <c r="O14" s="2">
        <v>1</v>
      </c>
      <c r="T14" s="1"/>
    </row>
    <row r="15" spans="1:23" x14ac:dyDescent="0.25">
      <c r="A15" s="1" t="s">
        <v>16</v>
      </c>
      <c r="B15" s="1">
        <f>B3*1+B4*2+B5*4+B6*8+B7*16+B8*32+B9*64+B10*128+B11*256+B12*512+B13*1024+B14*2048</f>
        <v>0</v>
      </c>
      <c r="C15" s="1">
        <f t="shared" ref="C15:O15" si="0">C3*1+C4*2+C5*4+C6*8+C7*16+C8*32+C9*64+C10*128+C11*256+C12*512+C13*1024+C14*2048</f>
        <v>4</v>
      </c>
      <c r="D15" s="1">
        <f t="shared" si="0"/>
        <v>2</v>
      </c>
      <c r="E15" s="1">
        <f t="shared" si="0"/>
        <v>70</v>
      </c>
      <c r="F15" s="1">
        <f t="shared" si="0"/>
        <v>6</v>
      </c>
      <c r="G15" s="1">
        <f t="shared" si="0"/>
        <v>30</v>
      </c>
      <c r="H15" s="1">
        <f t="shared" si="0"/>
        <v>14</v>
      </c>
      <c r="I15" s="1">
        <f t="shared" si="0"/>
        <v>270</v>
      </c>
      <c r="J15" s="1">
        <f t="shared" si="0"/>
        <v>142</v>
      </c>
      <c r="K15" s="1">
        <f t="shared" si="0"/>
        <v>398</v>
      </c>
      <c r="L15" s="1">
        <f t="shared" si="0"/>
        <v>1934</v>
      </c>
      <c r="M15" s="1">
        <f t="shared" si="0"/>
        <v>910</v>
      </c>
      <c r="N15" s="1">
        <f t="shared" si="0"/>
        <v>2974</v>
      </c>
      <c r="O15" s="1">
        <f t="shared" si="0"/>
        <v>2958</v>
      </c>
      <c r="T15" s="1"/>
      <c r="U15" s="1"/>
    </row>
    <row r="18" spans="1:18" x14ac:dyDescent="0.25">
      <c r="A18" s="5" t="s">
        <v>77</v>
      </c>
      <c r="B18" t="s">
        <v>75</v>
      </c>
      <c r="C18" t="s">
        <v>73</v>
      </c>
      <c r="D18" t="s">
        <v>84</v>
      </c>
    </row>
    <row r="19" spans="1:18" x14ac:dyDescent="0.25">
      <c r="A19" s="1" t="s">
        <v>73</v>
      </c>
      <c r="C19">
        <v>1</v>
      </c>
      <c r="D19">
        <v>1</v>
      </c>
    </row>
    <row r="20" spans="1:18" x14ac:dyDescent="0.25">
      <c r="A20" t="s">
        <v>75</v>
      </c>
      <c r="B20">
        <v>1</v>
      </c>
      <c r="D20">
        <v>1</v>
      </c>
      <c r="F20" s="4"/>
      <c r="G20" s="4"/>
    </row>
    <row r="21" spans="1:18" x14ac:dyDescent="0.25">
      <c r="B21">
        <f>B19+B20*2</f>
        <v>2</v>
      </c>
      <c r="C21">
        <f t="shared" ref="C21:D21" si="1">C19+C20*2</f>
        <v>1</v>
      </c>
      <c r="D21">
        <f t="shared" si="1"/>
        <v>3</v>
      </c>
      <c r="F21" s="4"/>
      <c r="G21" s="4"/>
    </row>
    <row r="22" spans="1:18" x14ac:dyDescent="0.25">
      <c r="F22" s="4"/>
      <c r="G22" s="4"/>
    </row>
    <row r="23" spans="1:18" x14ac:dyDescent="0.25">
      <c r="A23" t="s">
        <v>76</v>
      </c>
      <c r="F23" s="4"/>
      <c r="G23" s="4"/>
    </row>
    <row r="25" spans="1:18" x14ac:dyDescent="0.25">
      <c r="A25" s="1" t="s">
        <v>78</v>
      </c>
      <c r="F25" t="s">
        <v>80</v>
      </c>
      <c r="Q25" s="7" t="s">
        <v>83</v>
      </c>
      <c r="R25" s="7"/>
    </row>
    <row r="26" spans="1:18" x14ac:dyDescent="0.25">
      <c r="A26" t="s">
        <v>79</v>
      </c>
      <c r="B26" s="1">
        <v>48</v>
      </c>
      <c r="C26" s="1">
        <v>46</v>
      </c>
      <c r="D26" s="1">
        <v>50</v>
      </c>
      <c r="E26" s="1"/>
      <c r="F26" s="1">
        <v>49</v>
      </c>
      <c r="G26" s="1">
        <v>48</v>
      </c>
      <c r="H26" s="1">
        <v>47</v>
      </c>
      <c r="I26" s="1">
        <v>46</v>
      </c>
      <c r="J26" s="1">
        <v>46</v>
      </c>
      <c r="K26" s="1">
        <v>45</v>
      </c>
      <c r="L26" s="1">
        <v>42</v>
      </c>
      <c r="M26" s="1">
        <v>41</v>
      </c>
      <c r="N26" s="1">
        <v>40</v>
      </c>
      <c r="O26" s="1">
        <v>39</v>
      </c>
      <c r="P26" s="1">
        <v>38</v>
      </c>
      <c r="Q26" s="1">
        <v>37</v>
      </c>
      <c r="R26" s="1">
        <v>36</v>
      </c>
    </row>
    <row r="27" spans="1:18" x14ac:dyDescent="0.25">
      <c r="A27" t="s">
        <v>13</v>
      </c>
      <c r="B27" s="1" t="s">
        <v>1</v>
      </c>
      <c r="C27" s="1" t="s">
        <v>24</v>
      </c>
      <c r="D27" s="1" t="s">
        <v>74</v>
      </c>
      <c r="E27" s="1"/>
      <c r="F27" s="1" t="s">
        <v>0</v>
      </c>
      <c r="G27" s="1" t="s">
        <v>1</v>
      </c>
      <c r="H27" s="1" t="s">
        <v>2</v>
      </c>
      <c r="I27" s="1" t="s">
        <v>4</v>
      </c>
      <c r="J27" s="1" t="s">
        <v>4</v>
      </c>
      <c r="K27" s="1" t="s">
        <v>3</v>
      </c>
      <c r="L27" s="1" t="s">
        <v>8</v>
      </c>
      <c r="M27" s="1" t="s">
        <v>7</v>
      </c>
      <c r="N27" s="1" t="s">
        <v>9</v>
      </c>
      <c r="O27" s="1" t="s">
        <v>10</v>
      </c>
      <c r="P27" s="1" t="s">
        <v>11</v>
      </c>
      <c r="Q27" s="1" t="s">
        <v>0</v>
      </c>
      <c r="R27" s="1" t="s">
        <v>1</v>
      </c>
    </row>
    <row r="28" spans="1:18" x14ac:dyDescent="0.25">
      <c r="A28" s="1" t="s">
        <v>74</v>
      </c>
      <c r="B28" s="2"/>
      <c r="C28" s="2"/>
      <c r="D28" s="2">
        <v>1</v>
      </c>
      <c r="F28" s="2">
        <v>0</v>
      </c>
      <c r="G28" s="2"/>
      <c r="H28" s="3"/>
      <c r="I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1" t="s">
        <v>2</v>
      </c>
      <c r="B29" s="2">
        <v>1</v>
      </c>
      <c r="C29" s="3">
        <v>1</v>
      </c>
      <c r="D29" s="3"/>
      <c r="F29" s="2">
        <v>0</v>
      </c>
      <c r="G29" s="3"/>
      <c r="H29" s="2">
        <v>1</v>
      </c>
      <c r="I29" s="2">
        <v>1</v>
      </c>
      <c r="J29" s="2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</row>
    <row r="30" spans="1:18" x14ac:dyDescent="0.25">
      <c r="A30" s="1" t="s">
        <v>3</v>
      </c>
      <c r="B30" s="2"/>
      <c r="C30" s="2"/>
      <c r="D30" s="2"/>
      <c r="F30" s="2">
        <v>0</v>
      </c>
      <c r="G30" s="2">
        <v>1</v>
      </c>
      <c r="H30" s="2"/>
      <c r="I30" s="2">
        <v>1</v>
      </c>
      <c r="K30" s="2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</row>
    <row r="31" spans="1:18" x14ac:dyDescent="0.25">
      <c r="A31" s="1" t="s">
        <v>6</v>
      </c>
      <c r="B31" s="2"/>
      <c r="C31" s="2"/>
      <c r="D31" s="2"/>
      <c r="F31" s="2">
        <v>0</v>
      </c>
      <c r="G31" s="2"/>
      <c r="H31" s="2"/>
      <c r="I31" s="2"/>
      <c r="K31" s="2"/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</row>
    <row r="32" spans="1:18" x14ac:dyDescent="0.25">
      <c r="A32" s="1" t="s">
        <v>72</v>
      </c>
      <c r="B32" s="2"/>
      <c r="C32" s="2"/>
      <c r="D32" s="2"/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</row>
    <row r="33" spans="1:18" x14ac:dyDescent="0.25">
      <c r="A33" s="1" t="s">
        <v>71</v>
      </c>
      <c r="B33" s="2"/>
      <c r="C33" s="2"/>
      <c r="D33" s="2"/>
      <c r="F33" s="2">
        <v>0</v>
      </c>
      <c r="G33" s="2"/>
      <c r="H33" s="2"/>
      <c r="I33" s="2"/>
      <c r="K33" s="2"/>
      <c r="L33" s="3"/>
      <c r="M33" s="2"/>
      <c r="N33" s="3"/>
      <c r="O33" s="3"/>
      <c r="P33" s="3"/>
      <c r="Q33" s="3"/>
      <c r="R33" s="3"/>
    </row>
    <row r="34" spans="1:18" x14ac:dyDescent="0.25">
      <c r="A34" s="1" t="s">
        <v>24</v>
      </c>
      <c r="B34" s="2">
        <v>1</v>
      </c>
      <c r="C34" s="2"/>
      <c r="D34" s="2"/>
      <c r="F34" s="2">
        <v>0</v>
      </c>
      <c r="G34" s="2"/>
      <c r="H34" s="2"/>
      <c r="I34" s="2">
        <v>1</v>
      </c>
      <c r="J34">
        <v>1</v>
      </c>
      <c r="K34" s="2"/>
      <c r="L34" s="2"/>
      <c r="M34" s="2"/>
      <c r="N34" s="2"/>
      <c r="O34" s="3"/>
      <c r="P34" s="3"/>
      <c r="Q34" s="3"/>
      <c r="R34" s="3"/>
    </row>
    <row r="35" spans="1:18" x14ac:dyDescent="0.25">
      <c r="A35" s="1" t="s">
        <v>7</v>
      </c>
      <c r="B35" s="2"/>
      <c r="C35" s="2">
        <v>1</v>
      </c>
      <c r="D35" s="2"/>
      <c r="F35" s="2">
        <v>0</v>
      </c>
      <c r="G35" s="2"/>
      <c r="H35" s="2"/>
      <c r="I35" s="2"/>
      <c r="K35" s="2"/>
      <c r="L35" s="2"/>
      <c r="M35" s="2">
        <v>1</v>
      </c>
      <c r="N35" s="2">
        <v>1</v>
      </c>
      <c r="O35" s="3">
        <v>1</v>
      </c>
      <c r="P35" s="2">
        <v>1</v>
      </c>
      <c r="Q35" s="2">
        <v>1</v>
      </c>
      <c r="R35" s="2">
        <v>1</v>
      </c>
    </row>
    <row r="36" spans="1:18" x14ac:dyDescent="0.25">
      <c r="A36" s="1" t="s">
        <v>9</v>
      </c>
      <c r="B36" s="2"/>
      <c r="C36" s="2"/>
      <c r="D36" s="2"/>
      <c r="F36" s="2">
        <v>0</v>
      </c>
      <c r="G36" s="2"/>
      <c r="H36" s="2"/>
      <c r="I36" s="2"/>
      <c r="K36" s="2"/>
      <c r="L36" s="2">
        <v>1</v>
      </c>
      <c r="M36" s="2"/>
      <c r="N36" s="2">
        <v>1</v>
      </c>
      <c r="O36" s="3">
        <v>1</v>
      </c>
      <c r="P36" s="2">
        <v>1</v>
      </c>
      <c r="Q36" s="2">
        <v>1</v>
      </c>
      <c r="R36" s="2">
        <v>1</v>
      </c>
    </row>
    <row r="37" spans="1:18" x14ac:dyDescent="0.25">
      <c r="A37" s="1" t="s">
        <v>11</v>
      </c>
      <c r="B37" s="2"/>
      <c r="C37" s="2"/>
      <c r="D37" s="2"/>
      <c r="F37" s="2">
        <v>0</v>
      </c>
      <c r="G37" s="2"/>
      <c r="H37" s="2"/>
      <c r="I37" s="2"/>
      <c r="K37" s="2"/>
      <c r="L37" s="2"/>
      <c r="M37" s="2"/>
      <c r="N37" s="2"/>
      <c r="O37" s="3">
        <v>1</v>
      </c>
      <c r="P37" s="2">
        <v>1</v>
      </c>
      <c r="Q37" s="2">
        <v>1</v>
      </c>
      <c r="R37" s="2">
        <v>1</v>
      </c>
    </row>
    <row r="38" spans="1:18" x14ac:dyDescent="0.25">
      <c r="A38" s="1" t="s">
        <v>68</v>
      </c>
      <c r="B38" s="1"/>
      <c r="C38" s="1"/>
      <c r="D38" s="1"/>
      <c r="F38" s="2">
        <v>0</v>
      </c>
      <c r="G38" s="2"/>
      <c r="H38" s="2"/>
      <c r="I38" s="2"/>
      <c r="K38" s="2"/>
      <c r="L38" s="2"/>
      <c r="M38" s="2"/>
      <c r="N38" s="2"/>
      <c r="O38" s="3">
        <v>1</v>
      </c>
      <c r="P38" s="2"/>
      <c r="Q38" s="2"/>
      <c r="R38" s="2"/>
    </row>
    <row r="39" spans="1:18" x14ac:dyDescent="0.25">
      <c r="A39" s="1" t="s">
        <v>1</v>
      </c>
      <c r="F39" s="2">
        <v>0</v>
      </c>
      <c r="G39" s="2"/>
      <c r="H39" s="2"/>
      <c r="I39" s="2"/>
      <c r="K39" s="2"/>
      <c r="L39" s="2"/>
      <c r="M39" s="2"/>
      <c r="N39" s="2"/>
      <c r="O39" s="3"/>
      <c r="P39" s="2"/>
      <c r="Q39" s="2">
        <v>1</v>
      </c>
      <c r="R39" s="2">
        <v>1</v>
      </c>
    </row>
    <row r="40" spans="1:18" x14ac:dyDescent="0.25">
      <c r="A40" s="1" t="s">
        <v>81</v>
      </c>
      <c r="B40" s="1">
        <f>B28*1+B29*2+B30*4+B31*8+B32*16+B33*32+B34*64+B35*128+B36*256+B37*512+B38*1024+B39*2048</f>
        <v>66</v>
      </c>
      <c r="C40" s="1">
        <f>C28*1+C29*2+C30*4+C31*8+C32*16+C33*32+C34*64+C35*128+C36*256+C37*512+C38*1024+C39*2048</f>
        <v>130</v>
      </c>
      <c r="D40" s="1">
        <f>D28*1+D29*2+D30*4+D31*8+D32*16+D33*32+D34*64+D35*128+D36*256+D37*512+D38*1024+D39*2048</f>
        <v>1</v>
      </c>
      <c r="F40" s="1">
        <f>F28*1+F29*2+F30*4+F31*8+F32*16+F33*32+F34*64+F35*128+F36*256+F37*512+F38*1024+F39*2048</f>
        <v>16</v>
      </c>
      <c r="G40" s="1">
        <f t="shared" ref="G40:Q40" si="2">G28*1+G29*2+G30*4+G31*8+G32*16+G33*32+G34*64+G35*128+G36*256+G37*512+G38*1024+G39*2048</f>
        <v>20</v>
      </c>
      <c r="H40" s="1">
        <f t="shared" si="2"/>
        <v>18</v>
      </c>
      <c r="I40" s="1">
        <f t="shared" si="2"/>
        <v>86</v>
      </c>
      <c r="J40" s="1">
        <f t="shared" si="2"/>
        <v>82</v>
      </c>
      <c r="K40" s="1">
        <f>K28*1+K29*2+K30*4+K31*8+K32*16+K33*32+K34*64+K35*128+K36*256+K37*512+K38*1024+K39*2048</f>
        <v>22</v>
      </c>
      <c r="L40" s="1">
        <f>L28*1+L29*2+L30*4+L31*8+L32*16+L33*32+L34*64+L35*128+L36*256+L37*512+L38*1024+L39*2048</f>
        <v>286</v>
      </c>
      <c r="M40" s="1">
        <f>M28*1+M29*2+M30*4+M31*8+M32*16+M33*32+M34*64+M35*128+M36*256+M37*512+M38*1024+M39*2048</f>
        <v>158</v>
      </c>
      <c r="N40" s="1">
        <f>N28*1+N29*2+N30*4+N31*8+N32*16+N33*32+N34*64+N35*128+N36*256+N37*512+N38*1024+N39*2048</f>
        <v>414</v>
      </c>
      <c r="O40" s="1">
        <f>O28*1+O29*2+O30*4+O31*8+O32*16+O33*32+O34*64+O35*128+O36*256+O37*512+O38*1024+O39*2048</f>
        <v>1950</v>
      </c>
      <c r="P40" s="1">
        <f>P28*1+P29*2+P30*4+P31*8+P32*16+P33*32+P34*64+P35*128+P36*256+P37*512+P38*1024+P39*2048</f>
        <v>926</v>
      </c>
      <c r="Q40" s="1">
        <f>Q28*1+Q29*2+Q30*4+Q31*8+Q32*16+Q33*32+Q34*64+Q35*128+Q36*256+Q37*512+Q38*1024+Q39*2048</f>
        <v>2974</v>
      </c>
      <c r="R40" s="1">
        <f>R28*1+R29*2+R30*4+R31*8+R32*16+R33*32+R34*64+R35*128+R36*256+R37*512+R38*1024+R39*2048</f>
        <v>2974</v>
      </c>
    </row>
    <row r="41" spans="1:18" x14ac:dyDescent="0.25">
      <c r="A41" s="1"/>
    </row>
    <row r="42" spans="1:18" x14ac:dyDescent="0.25">
      <c r="A42" s="5" t="s">
        <v>61</v>
      </c>
    </row>
    <row r="43" spans="1:18" x14ac:dyDescent="0.25">
      <c r="A43" s="1" t="s">
        <v>13</v>
      </c>
      <c r="B43" s="1" t="s">
        <v>65</v>
      </c>
      <c r="C43" s="1" t="s">
        <v>66</v>
      </c>
      <c r="D43" s="1" t="s">
        <v>51</v>
      </c>
      <c r="E43" s="1" t="s">
        <v>52</v>
      </c>
      <c r="G43" s="1" t="s">
        <v>24</v>
      </c>
      <c r="H43" s="1" t="s">
        <v>67</v>
      </c>
      <c r="I43" s="1" t="s">
        <v>68</v>
      </c>
      <c r="L43" t="s">
        <v>82</v>
      </c>
    </row>
    <row r="44" spans="1:18" x14ac:dyDescent="0.25">
      <c r="A44" s="1" t="s">
        <v>74</v>
      </c>
      <c r="B44" s="2">
        <v>0</v>
      </c>
      <c r="C44">
        <v>0</v>
      </c>
      <c r="D44">
        <v>0</v>
      </c>
      <c r="E44">
        <v>0</v>
      </c>
      <c r="G44" s="3">
        <v>0</v>
      </c>
      <c r="H44" s="3">
        <v>0</v>
      </c>
      <c r="I44" s="3">
        <v>0</v>
      </c>
      <c r="L44">
        <v>14</v>
      </c>
    </row>
    <row r="45" spans="1:18" x14ac:dyDescent="0.25">
      <c r="A45" s="1" t="s">
        <v>2</v>
      </c>
      <c r="B45" s="2">
        <v>0</v>
      </c>
      <c r="C45">
        <v>0</v>
      </c>
      <c r="D45">
        <v>0</v>
      </c>
      <c r="E45">
        <v>0</v>
      </c>
      <c r="G45" s="3">
        <v>0</v>
      </c>
      <c r="H45" s="3">
        <v>0</v>
      </c>
      <c r="I45" s="3">
        <v>0</v>
      </c>
      <c r="L45" s="3">
        <v>12</v>
      </c>
    </row>
    <row r="46" spans="1:18" x14ac:dyDescent="0.25">
      <c r="A46" s="1" t="s">
        <v>3</v>
      </c>
      <c r="B46" s="2">
        <v>0</v>
      </c>
      <c r="C46">
        <v>0</v>
      </c>
      <c r="D46">
        <v>0</v>
      </c>
      <c r="E46">
        <v>0</v>
      </c>
      <c r="G46" s="3">
        <v>0</v>
      </c>
      <c r="H46" s="3">
        <v>1</v>
      </c>
      <c r="I46" s="3">
        <v>0</v>
      </c>
      <c r="L46" s="3">
        <v>11</v>
      </c>
    </row>
    <row r="47" spans="1:18" x14ac:dyDescent="0.25">
      <c r="A47" s="1" t="s">
        <v>6</v>
      </c>
      <c r="B47" s="2">
        <v>0</v>
      </c>
      <c r="C47">
        <v>0</v>
      </c>
      <c r="D47">
        <v>0</v>
      </c>
      <c r="E47">
        <v>0</v>
      </c>
      <c r="G47" s="2">
        <v>0</v>
      </c>
      <c r="H47" s="2">
        <v>0</v>
      </c>
      <c r="I47" s="2">
        <v>0</v>
      </c>
      <c r="L47" s="2">
        <v>10</v>
      </c>
    </row>
    <row r="48" spans="1:18" x14ac:dyDescent="0.25">
      <c r="A48" s="1" t="s">
        <v>72</v>
      </c>
      <c r="B48" s="2">
        <v>0</v>
      </c>
      <c r="C48">
        <v>0</v>
      </c>
      <c r="D48">
        <v>0</v>
      </c>
      <c r="E48">
        <v>0</v>
      </c>
      <c r="G48" s="3">
        <v>0</v>
      </c>
      <c r="H48" s="3">
        <v>0</v>
      </c>
      <c r="I48" s="3">
        <v>0</v>
      </c>
      <c r="L48" s="3">
        <v>9</v>
      </c>
    </row>
    <row r="49" spans="1:13" x14ac:dyDescent="0.25">
      <c r="A49" s="1" t="s">
        <v>71</v>
      </c>
      <c r="B49" s="2">
        <v>1</v>
      </c>
      <c r="C49">
        <v>0</v>
      </c>
      <c r="D49">
        <v>1</v>
      </c>
      <c r="E49">
        <v>0</v>
      </c>
      <c r="G49" s="3">
        <v>0</v>
      </c>
      <c r="H49" s="3">
        <v>0</v>
      </c>
      <c r="I49" s="3">
        <v>0</v>
      </c>
      <c r="L49" s="3">
        <v>8</v>
      </c>
    </row>
    <row r="50" spans="1:13" x14ac:dyDescent="0.25">
      <c r="A50" s="1" t="s">
        <v>24</v>
      </c>
      <c r="B50" s="2">
        <v>0</v>
      </c>
      <c r="C50">
        <v>0</v>
      </c>
      <c r="D50">
        <v>0</v>
      </c>
      <c r="E50">
        <v>0</v>
      </c>
      <c r="G50" s="3">
        <v>1</v>
      </c>
      <c r="H50" s="3">
        <v>0</v>
      </c>
      <c r="I50" s="3">
        <v>0</v>
      </c>
      <c r="L50" s="3">
        <v>15</v>
      </c>
    </row>
    <row r="51" spans="1:13" x14ac:dyDescent="0.25">
      <c r="A51" s="1" t="s">
        <v>7</v>
      </c>
      <c r="B51" s="2">
        <v>0</v>
      </c>
      <c r="C51">
        <v>0</v>
      </c>
      <c r="D51">
        <v>0</v>
      </c>
      <c r="E51">
        <v>0</v>
      </c>
      <c r="G51" s="2">
        <v>0</v>
      </c>
      <c r="H51" s="2">
        <v>0</v>
      </c>
      <c r="I51" s="2">
        <v>0</v>
      </c>
      <c r="L51" s="3">
        <v>17</v>
      </c>
    </row>
    <row r="52" spans="1:13" x14ac:dyDescent="0.25">
      <c r="A52" s="1" t="s">
        <v>9</v>
      </c>
      <c r="B52" s="2">
        <v>0</v>
      </c>
      <c r="C52">
        <v>0</v>
      </c>
      <c r="D52">
        <v>0</v>
      </c>
      <c r="E52">
        <v>0</v>
      </c>
      <c r="G52" s="2">
        <v>0</v>
      </c>
      <c r="H52" s="2">
        <v>0</v>
      </c>
      <c r="I52" s="2">
        <v>0</v>
      </c>
      <c r="L52" s="3">
        <v>18</v>
      </c>
    </row>
    <row r="53" spans="1:13" x14ac:dyDescent="0.25">
      <c r="A53" s="1" t="s">
        <v>11</v>
      </c>
      <c r="B53" s="2">
        <v>0</v>
      </c>
      <c r="C53">
        <v>0</v>
      </c>
      <c r="D53">
        <v>0</v>
      </c>
      <c r="E53">
        <v>0</v>
      </c>
      <c r="G53" s="2">
        <v>0</v>
      </c>
      <c r="H53" s="2">
        <v>0</v>
      </c>
      <c r="I53" s="2">
        <v>0</v>
      </c>
      <c r="L53" s="3">
        <v>19</v>
      </c>
    </row>
    <row r="54" spans="1:13" x14ac:dyDescent="0.25">
      <c r="A54" s="1" t="s">
        <v>68</v>
      </c>
      <c r="B54" s="1">
        <v>0</v>
      </c>
      <c r="C54">
        <v>0</v>
      </c>
      <c r="D54">
        <v>0</v>
      </c>
      <c r="E54">
        <v>0</v>
      </c>
      <c r="G54" s="1">
        <v>0</v>
      </c>
      <c r="H54" s="1">
        <v>0</v>
      </c>
      <c r="I54" s="1">
        <v>1</v>
      </c>
      <c r="L54" s="3">
        <v>20</v>
      </c>
      <c r="M54" s="1"/>
    </row>
    <row r="55" spans="1:13" x14ac:dyDescent="0.25">
      <c r="A55" s="1" t="s">
        <v>1</v>
      </c>
      <c r="B55" s="2">
        <v>0</v>
      </c>
      <c r="C55">
        <v>0</v>
      </c>
      <c r="D55">
        <v>0</v>
      </c>
      <c r="E55">
        <v>1</v>
      </c>
      <c r="G55" s="2">
        <v>0</v>
      </c>
      <c r="H55" s="2">
        <v>0</v>
      </c>
      <c r="I55" s="2">
        <v>0</v>
      </c>
      <c r="L55" s="3">
        <v>21</v>
      </c>
    </row>
    <row r="56" spans="1:13" x14ac:dyDescent="0.25">
      <c r="A56" s="1" t="s">
        <v>76</v>
      </c>
      <c r="B56">
        <v>1</v>
      </c>
      <c r="C56">
        <v>1</v>
      </c>
      <c r="D56">
        <v>1</v>
      </c>
      <c r="E56">
        <v>1</v>
      </c>
      <c r="G56" s="2">
        <v>1</v>
      </c>
      <c r="H56" s="2">
        <v>1</v>
      </c>
      <c r="I56" s="2">
        <v>1</v>
      </c>
      <c r="L56" s="3">
        <v>22</v>
      </c>
    </row>
    <row r="57" spans="1:13" x14ac:dyDescent="0.25">
      <c r="A57" s="1" t="s">
        <v>81</v>
      </c>
      <c r="B57" s="1">
        <f>B44*1+B45*2+B46*4+B47*8+B48*16+B49*32+B50*64+B51*128+B52*256+B53*512+B54*1024+B55*2048+B56*4096</f>
        <v>4128</v>
      </c>
      <c r="C57" s="1">
        <f t="shared" ref="C57:E57" si="3">C44*1+C45*2+C46*4+C47*8+C48*16+C49*32+C50*64+C51*128+C52*256+C53*512+C54*1024+C55*2048+C56*4096</f>
        <v>4096</v>
      </c>
      <c r="D57" s="1">
        <f t="shared" si="3"/>
        <v>4128</v>
      </c>
      <c r="E57" s="1">
        <f t="shared" si="3"/>
        <v>6144</v>
      </c>
      <c r="F57" s="1"/>
      <c r="G57" s="1">
        <f>G44*1+G45*2+G46*4+G47*8+G48*16+G49*32+G50*64+G51*128+G52*256+G53*512+G54*1024+G55*2048+G56*4096</f>
        <v>4160</v>
      </c>
      <c r="H57" s="1">
        <f t="shared" ref="H57" si="4">H44*1+H45*2+H46*4+H47*8+H48*16+H49*32+H50*64+H51*128+H52*256+H53*512+H54*1024+H55*2048+H56*4096</f>
        <v>4100</v>
      </c>
      <c r="I57" s="1">
        <f t="shared" ref="I57" si="5">I44*1+I45*2+I46*4+I47*8+I48*16+I49*32+I50*64+I51*128+I52*256+I53*512+I54*1024+I55*2048+I56*4096</f>
        <v>5120</v>
      </c>
    </row>
  </sheetData>
  <mergeCells count="1">
    <mergeCell ref="Q25:R25"/>
  </mergeCells>
  <conditionalFormatting sqref="B28:D39 F28:I39 K28:R39 J29 J32">
    <cfRule type="cellIs" dxfId="7" priority="7" operator="lessThan">
      <formula>1</formula>
    </cfRule>
    <cfRule type="cellIs" dxfId="6" priority="8" operator="greaterThan">
      <formula>0</formula>
    </cfRule>
  </conditionalFormatting>
  <conditionalFormatting sqref="B44:E56">
    <cfRule type="cellIs" dxfId="5" priority="1" operator="lessThan">
      <formula>1</formula>
    </cfRule>
    <cfRule type="cellIs" dxfId="4" priority="2" operator="greaterThan">
      <formula>0</formula>
    </cfRule>
  </conditionalFormatting>
  <conditionalFormatting sqref="B3:O14 L45:L56">
    <cfRule type="cellIs" dxfId="3" priority="9" operator="lessThan">
      <formula>1</formula>
    </cfRule>
    <cfRule type="cellIs" dxfId="2" priority="10" operator="greaterThan">
      <formula>0</formula>
    </cfRule>
  </conditionalFormatting>
  <conditionalFormatting sqref="G44:I56">
    <cfRule type="cellIs" dxfId="1" priority="5" operator="lessThan">
      <formula>1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6131-CF93-3347-A38E-D68F81AD74C7}">
  <dimension ref="A1:H5"/>
  <sheetViews>
    <sheetView workbookViewId="0">
      <selection activeCell="B10" sqref="B10"/>
    </sheetView>
  </sheetViews>
  <sheetFormatPr defaultColWidth="11.42578125" defaultRowHeight="15" x14ac:dyDescent="0.25"/>
  <cols>
    <col min="1" max="1" width="18.28515625" bestFit="1" customWidth="1"/>
    <col min="2" max="2" width="18.28515625" customWidth="1"/>
    <col min="3" max="3" width="15" bestFit="1" customWidth="1"/>
  </cols>
  <sheetData>
    <row r="1" spans="1:8" x14ac:dyDescent="0.25">
      <c r="A1" t="s">
        <v>36</v>
      </c>
      <c r="B1" t="s">
        <v>43</v>
      </c>
      <c r="C1" t="s">
        <v>37</v>
      </c>
      <c r="D1" t="s">
        <v>38</v>
      </c>
      <c r="E1" t="s">
        <v>39</v>
      </c>
      <c r="F1" t="s">
        <v>40</v>
      </c>
      <c r="G1" t="s">
        <v>13</v>
      </c>
      <c r="H1" t="s">
        <v>41</v>
      </c>
    </row>
    <row r="2" spans="1:8" x14ac:dyDescent="0.25">
      <c r="A2" t="s">
        <v>42</v>
      </c>
      <c r="B2" t="s">
        <v>44</v>
      </c>
      <c r="C2" t="s">
        <v>45</v>
      </c>
      <c r="D2">
        <v>21.36</v>
      </c>
      <c r="E2">
        <v>1</v>
      </c>
      <c r="F2">
        <f>D2*E2</f>
        <v>21.36</v>
      </c>
      <c r="G2" t="s">
        <v>46</v>
      </c>
      <c r="H2" t="s">
        <v>48</v>
      </c>
    </row>
    <row r="3" spans="1:8" x14ac:dyDescent="0.25">
      <c r="A3" t="s">
        <v>42</v>
      </c>
      <c r="B3" t="s">
        <v>44</v>
      </c>
      <c r="C3" t="s">
        <v>49</v>
      </c>
      <c r="E3">
        <v>1</v>
      </c>
      <c r="F3">
        <f>D3*E3</f>
        <v>0</v>
      </c>
      <c r="G3" t="s">
        <v>47</v>
      </c>
    </row>
    <row r="5" spans="1:8" x14ac:dyDescent="0.25">
      <c r="A5" t="s">
        <v>42</v>
      </c>
      <c r="B5" t="s">
        <v>44</v>
      </c>
      <c r="C5" t="s">
        <v>69</v>
      </c>
      <c r="D5">
        <v>15.39</v>
      </c>
      <c r="E5">
        <v>1</v>
      </c>
      <c r="G5" t="s">
        <v>46</v>
      </c>
      <c r="H5" t="s">
        <v>70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Leonardo</vt:lpstr>
      <vt:lpstr>Doppler</vt:lpstr>
      <vt:lpstr>PicoSax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Roberts</cp:lastModifiedBy>
  <dcterms:created xsi:type="dcterms:W3CDTF">2020-10-21T10:04:34Z</dcterms:created>
  <dcterms:modified xsi:type="dcterms:W3CDTF">2025-05-12T14:41:22Z</dcterms:modified>
</cp:coreProperties>
</file>