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ivotTables/pivotTable1.xml" ContentType="application/vnd.openxmlformats-officedocument.spreadsheetml.pivotTable+xml"/>
  <Override PartName="/xl/drawings/drawing1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C:\Users\Leon\Downloads\"/>
    </mc:Choice>
  </mc:AlternateContent>
  <xr:revisionPtr revIDLastSave="0" documentId="8_{58283667-6D55-4142-815E-3EFAEB96D8C0}" xr6:coauthVersionLast="47" xr6:coauthVersionMax="47" xr10:uidLastSave="{00000000-0000-0000-0000-000000000000}"/>
  <bookViews>
    <workbookView xWindow="-120" yWindow="-120" windowWidth="29040" windowHeight="16440" tabRatio="708" firstSheet="4" activeTab="11" xr2:uid="{D4B6DAB4-985F-4F03-BE15-5E1A7D6F2C0E}"/>
  </bookViews>
  <sheets>
    <sheet name="Q1 Bonuses" sheetId="1" r:id="rId1"/>
    <sheet name="Q2 Investment Amounts" sheetId="3" r:id="rId2"/>
    <sheet name="Q3 Portfolios" sheetId="4" r:id="rId3"/>
    <sheet name="Q3 Maximisation" sheetId="5" r:id="rId4"/>
    <sheet name="Q4 q Values" sheetId="6" r:id="rId5"/>
    <sheet name="Q5 Investment 1" sheetId="7" r:id="rId6"/>
    <sheet name="Q6 VAS" sheetId="8" r:id="rId7"/>
    <sheet name="Q7 VAS Trajectories" sheetId="9" r:id="rId8"/>
    <sheet name="Q8 Investment 2" sheetId="10" r:id="rId9"/>
    <sheet name="Q8 Investment 3" sheetId="11" r:id="rId10"/>
    <sheet name="Q8 Plot + Summary" sheetId="12" r:id="rId11"/>
    <sheet name="Q9 Recommendation " sheetId="13" r:id="rId12"/>
    <sheet name="Q10 Limitations" sheetId="14" r:id="rId13"/>
  </sheets>
  <definedNames>
    <definedName name="solver_adj" localSheetId="3" hidden="1">'Q3 Maximisation'!$H$5:$H$7</definedName>
    <definedName name="solver_adj" localSheetId="4" hidden="1">'Q4 q Values'!$D$6:$D$8</definedName>
    <definedName name="solver_cvg" localSheetId="3" hidden="1">0.0001</definedName>
    <definedName name="solver_cvg" localSheetId="4" hidden="1">0.0001</definedName>
    <definedName name="solver_drv" localSheetId="3" hidden="1">1</definedName>
    <definedName name="solver_drv" localSheetId="4" hidden="1">1</definedName>
    <definedName name="solver_eng" localSheetId="3" hidden="1">1</definedName>
    <definedName name="solver_eng" localSheetId="4" hidden="1">1</definedName>
    <definedName name="solver_est" localSheetId="3" hidden="1">1</definedName>
    <definedName name="solver_est" localSheetId="4" hidden="1">1</definedName>
    <definedName name="solver_itr" localSheetId="3" hidden="1">2147483647</definedName>
    <definedName name="solver_itr" localSheetId="4" hidden="1">2147483647</definedName>
    <definedName name="solver_lhs1" localSheetId="3" hidden="1">'Q3 Maximisation'!$H$8</definedName>
    <definedName name="solver_lhs1" localSheetId="4" hidden="1">'Q4 q Values'!$D$9</definedName>
    <definedName name="solver_mip" localSheetId="3" hidden="1">2147483647</definedName>
    <definedName name="solver_mip" localSheetId="4" hidden="1">2147483647</definedName>
    <definedName name="solver_mni" localSheetId="3" hidden="1">30</definedName>
    <definedName name="solver_mni" localSheetId="4" hidden="1">30</definedName>
    <definedName name="solver_mrt" localSheetId="3" hidden="1">0.075</definedName>
    <definedName name="solver_mrt" localSheetId="4" hidden="1">0.075</definedName>
    <definedName name="solver_msl" localSheetId="3" hidden="1">2</definedName>
    <definedName name="solver_msl" localSheetId="4" hidden="1">2</definedName>
    <definedName name="solver_neg" localSheetId="3" hidden="1">1</definedName>
    <definedName name="solver_neg" localSheetId="4" hidden="1">1</definedName>
    <definedName name="solver_nod" localSheetId="3" hidden="1">2147483647</definedName>
    <definedName name="solver_nod" localSheetId="4" hidden="1">2147483647</definedName>
    <definedName name="solver_num" localSheetId="3" hidden="1">1</definedName>
    <definedName name="solver_num" localSheetId="4" hidden="1">1</definedName>
    <definedName name="solver_nwt" localSheetId="3" hidden="1">1</definedName>
    <definedName name="solver_nwt" localSheetId="4" hidden="1">1</definedName>
    <definedName name="solver_opt" localSheetId="3" hidden="1">'Q3 Maximisation'!$H$11</definedName>
    <definedName name="solver_opt" localSheetId="4" hidden="1">'Q4 q Values'!$D$12</definedName>
    <definedName name="solver_pre" localSheetId="3" hidden="1">0.000001</definedName>
    <definedName name="solver_pre" localSheetId="4" hidden="1">0.000001</definedName>
    <definedName name="solver_rbv" localSheetId="3" hidden="1">1</definedName>
    <definedName name="solver_rbv" localSheetId="4" hidden="1">1</definedName>
    <definedName name="solver_rel1" localSheetId="3" hidden="1">2</definedName>
    <definedName name="solver_rel1" localSheetId="4" hidden="1">2</definedName>
    <definedName name="solver_rhs1" localSheetId="3" hidden="1">1</definedName>
    <definedName name="solver_rhs1" localSheetId="4" hidden="1">1</definedName>
    <definedName name="solver_rlx" localSheetId="3" hidden="1">2</definedName>
    <definedName name="solver_rlx" localSheetId="4" hidden="1">2</definedName>
    <definedName name="solver_rsd" localSheetId="3" hidden="1">0</definedName>
    <definedName name="solver_rsd" localSheetId="4" hidden="1">0</definedName>
    <definedName name="solver_scl" localSheetId="3" hidden="1">1</definedName>
    <definedName name="solver_scl" localSheetId="4" hidden="1">1</definedName>
    <definedName name="solver_sho" localSheetId="3" hidden="1">2</definedName>
    <definedName name="solver_sho" localSheetId="4" hidden="1">2</definedName>
    <definedName name="solver_ssz" localSheetId="3" hidden="1">100</definedName>
    <definedName name="solver_ssz" localSheetId="4" hidden="1">100</definedName>
    <definedName name="solver_tim" localSheetId="3" hidden="1">2147483647</definedName>
    <definedName name="solver_tim" localSheetId="4" hidden="1">2147483647</definedName>
    <definedName name="solver_tol" localSheetId="3" hidden="1">0.01</definedName>
    <definedName name="solver_tol" localSheetId="4" hidden="1">0.01</definedName>
    <definedName name="solver_typ" localSheetId="3" hidden="1">1</definedName>
    <definedName name="solver_typ" localSheetId="4" hidden="1">1</definedName>
    <definedName name="solver_val" localSheetId="3" hidden="1">0</definedName>
    <definedName name="solver_val" localSheetId="4" hidden="1">0</definedName>
    <definedName name="solver_ver" localSheetId="3" hidden="1">3</definedName>
    <definedName name="solver_ver" localSheetId="4" hidden="1">3</definedName>
  </definedNames>
  <calcPr calcId="191029" calcMode="manual"/>
  <pivotCaches>
    <pivotCache cacheId="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8" l="1"/>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5" i="8"/>
  <c r="F8" i="12"/>
  <c r="L12" i="6" a="1"/>
  <c r="L12" i="6" s="1"/>
  <c r="K12" i="6" a="1"/>
  <c r="K12" i="6" s="1"/>
  <c r="K11" i="6" a="1"/>
  <c r="K11" i="6" s="1"/>
  <c r="J12" i="6" a="1"/>
  <c r="J12" i="6" s="1"/>
  <c r="J11" i="6" a="1"/>
  <c r="J11" i="6"/>
  <c r="I12" i="6" a="1"/>
  <c r="I12" i="6"/>
  <c r="I11" i="6" a="1"/>
  <c r="I11" i="6" s="1"/>
  <c r="F11" i="6" a="1"/>
  <c r="F11" i="6" s="1"/>
  <c r="F10" i="6" a="1"/>
  <c r="F10" i="6" s="1"/>
  <c r="E11" i="6" a="1"/>
  <c r="E11" i="6" s="1"/>
  <c r="E10" i="6" a="1"/>
  <c r="E10" i="6"/>
  <c r="D11" i="6" a="1"/>
  <c r="D11" i="6" s="1"/>
  <c r="D10" i="6" a="1"/>
  <c r="D10" i="6" s="1"/>
  <c r="C11" i="6" a="1"/>
  <c r="C11" i="6" s="1"/>
  <c r="C10" i="6" a="1"/>
  <c r="C10" i="6" s="1"/>
  <c r="M9" i="4"/>
  <c r="E10" i="7"/>
  <c r="M12" i="11"/>
  <c r="G2" i="7"/>
  <c r="M6" i="4"/>
  <c r="J16" i="1"/>
  <c r="J15" i="1"/>
  <c r="J14" i="1"/>
  <c r="J10" i="1"/>
  <c r="J9" i="1"/>
  <c r="I3" i="1"/>
  <c r="J20" i="1" s="1"/>
  <c r="C34" i="12"/>
  <c r="C33" i="12"/>
  <c r="C32" i="12"/>
  <c r="C23" i="12"/>
  <c r="C22" i="12"/>
  <c r="C21" i="12"/>
  <c r="C12" i="12"/>
  <c r="C10" i="12"/>
  <c r="C11" i="12"/>
  <c r="U5" i="12"/>
  <c r="U6" i="12"/>
  <c r="U7" i="12"/>
  <c r="U8" i="12"/>
  <c r="U9" i="12"/>
  <c r="U10" i="12"/>
  <c r="U11" i="12"/>
  <c r="U12" i="12"/>
  <c r="U13" i="12"/>
  <c r="U14" i="12"/>
  <c r="U15" i="12"/>
  <c r="U16" i="12"/>
  <c r="U17" i="12"/>
  <c r="U18" i="12"/>
  <c r="U19" i="12"/>
  <c r="U20" i="12"/>
  <c r="U21" i="12"/>
  <c r="U22" i="12"/>
  <c r="U23" i="12"/>
  <c r="U24" i="12"/>
  <c r="U25" i="12"/>
  <c r="U26" i="12"/>
  <c r="U27" i="12"/>
  <c r="U28" i="12"/>
  <c r="U29" i="12"/>
  <c r="U30" i="12"/>
  <c r="U31" i="12"/>
  <c r="U32" i="12"/>
  <c r="U33" i="12"/>
  <c r="U34" i="12"/>
  <c r="U35" i="12"/>
  <c r="U36" i="12"/>
  <c r="U37" i="12"/>
  <c r="U38" i="12"/>
  <c r="U39" i="12"/>
  <c r="U40" i="12"/>
  <c r="U41" i="12"/>
  <c r="U42" i="12"/>
  <c r="U43" i="12"/>
  <c r="U44" i="12"/>
  <c r="U45" i="12"/>
  <c r="U46" i="12"/>
  <c r="U47" i="12"/>
  <c r="U48" i="12"/>
  <c r="U49" i="12"/>
  <c r="U50" i="12"/>
  <c r="U51" i="12"/>
  <c r="U52" i="12"/>
  <c r="U53" i="12"/>
  <c r="U54" i="12"/>
  <c r="U55" i="12"/>
  <c r="U56" i="12"/>
  <c r="U57" i="12"/>
  <c r="U58" i="12"/>
  <c r="U59" i="12"/>
  <c r="U60" i="12"/>
  <c r="U61" i="12"/>
  <c r="U62" i="12"/>
  <c r="U63" i="12"/>
  <c r="U64" i="12"/>
  <c r="U65" i="12"/>
  <c r="U66" i="12"/>
  <c r="U67" i="12"/>
  <c r="U68" i="12"/>
  <c r="U69" i="12"/>
  <c r="U70" i="12"/>
  <c r="U71" i="12"/>
  <c r="U72" i="12"/>
  <c r="U73" i="12"/>
  <c r="U74" i="12"/>
  <c r="U75" i="12"/>
  <c r="U76" i="12"/>
  <c r="U77" i="12"/>
  <c r="U78" i="12"/>
  <c r="U79" i="12"/>
  <c r="U80" i="12"/>
  <c r="U81" i="12"/>
  <c r="U82" i="12"/>
  <c r="U83" i="12"/>
  <c r="U84" i="12"/>
  <c r="U85" i="12"/>
  <c r="U86" i="12"/>
  <c r="U87" i="12"/>
  <c r="U88" i="12"/>
  <c r="U89" i="12"/>
  <c r="U90" i="12"/>
  <c r="U91" i="12"/>
  <c r="U92" i="12"/>
  <c r="U93" i="12"/>
  <c r="U94" i="12"/>
  <c r="U95" i="12"/>
  <c r="U96" i="12"/>
  <c r="U97" i="12"/>
  <c r="U98" i="12"/>
  <c r="U99" i="12"/>
  <c r="U100" i="12"/>
  <c r="U101" i="12"/>
  <c r="U102" i="12"/>
  <c r="U103" i="12"/>
  <c r="U104" i="12"/>
  <c r="U105" i="12"/>
  <c r="U106" i="12"/>
  <c r="U107" i="12"/>
  <c r="U108" i="12"/>
  <c r="U109" i="12"/>
  <c r="U110" i="12"/>
  <c r="U111" i="12"/>
  <c r="U112" i="12"/>
  <c r="U113" i="12"/>
  <c r="U114" i="12"/>
  <c r="U115" i="12"/>
  <c r="U116" i="12"/>
  <c r="U117" i="12"/>
  <c r="U118" i="12"/>
  <c r="U119" i="12"/>
  <c r="U120" i="12"/>
  <c r="U121" i="12"/>
  <c r="U122" i="12"/>
  <c r="U123" i="12"/>
  <c r="U124" i="12"/>
  <c r="U125" i="12"/>
  <c r="U126" i="12"/>
  <c r="U127" i="12"/>
  <c r="U128" i="12"/>
  <c r="U129" i="12"/>
  <c r="U130" i="12"/>
  <c r="U131" i="12"/>
  <c r="U132" i="12"/>
  <c r="U133" i="12"/>
  <c r="U134" i="12"/>
  <c r="U135" i="12"/>
  <c r="U136" i="12"/>
  <c r="U137" i="12"/>
  <c r="U138" i="12"/>
  <c r="U139" i="12"/>
  <c r="U140" i="12"/>
  <c r="U141" i="12"/>
  <c r="U142" i="12"/>
  <c r="U143" i="12"/>
  <c r="U144" i="12"/>
  <c r="U145" i="12"/>
  <c r="U146" i="12"/>
  <c r="U147" i="12"/>
  <c r="U148" i="12"/>
  <c r="U149" i="12"/>
  <c r="U150" i="12"/>
  <c r="U151" i="12"/>
  <c r="U152" i="12"/>
  <c r="U153" i="12"/>
  <c r="U154" i="12"/>
  <c r="U155" i="12"/>
  <c r="U156" i="12"/>
  <c r="U157" i="12"/>
  <c r="U158" i="12"/>
  <c r="U159" i="12"/>
  <c r="U160" i="12"/>
  <c r="U161" i="12"/>
  <c r="U162" i="12"/>
  <c r="U163" i="12"/>
  <c r="U164" i="12"/>
  <c r="U165" i="12"/>
  <c r="U166" i="12"/>
  <c r="U167" i="12"/>
  <c r="U168" i="12"/>
  <c r="U169" i="12"/>
  <c r="U170" i="12"/>
  <c r="U171" i="12"/>
  <c r="U172" i="12"/>
  <c r="U173" i="12"/>
  <c r="U174" i="12"/>
  <c r="U175" i="12"/>
  <c r="U176" i="12"/>
  <c r="U177" i="12"/>
  <c r="U178" i="12"/>
  <c r="U179" i="12"/>
  <c r="U180" i="12"/>
  <c r="U181" i="12"/>
  <c r="U182" i="12"/>
  <c r="U183" i="12"/>
  <c r="U184" i="12"/>
  <c r="U185" i="12"/>
  <c r="U186" i="12"/>
  <c r="U187" i="12"/>
  <c r="U188" i="12"/>
  <c r="U189" i="12"/>
  <c r="U190" i="12"/>
  <c r="U191" i="12"/>
  <c r="U192" i="12"/>
  <c r="U193" i="12"/>
  <c r="U194" i="12"/>
  <c r="U195" i="12"/>
  <c r="U196" i="12"/>
  <c r="U197" i="12"/>
  <c r="U198" i="12"/>
  <c r="U199" i="12"/>
  <c r="U200" i="12"/>
  <c r="U201" i="12"/>
  <c r="U202" i="12"/>
  <c r="U203" i="12"/>
  <c r="U204" i="12"/>
  <c r="U205" i="12"/>
  <c r="U206" i="12"/>
  <c r="U207" i="12"/>
  <c r="U208" i="12"/>
  <c r="U209" i="12"/>
  <c r="U210" i="12"/>
  <c r="U211" i="12"/>
  <c r="U212" i="12"/>
  <c r="U213" i="12"/>
  <c r="U214" i="12"/>
  <c r="U215" i="12"/>
  <c r="U216" i="12"/>
  <c r="U217" i="12"/>
  <c r="U218" i="12"/>
  <c r="U219" i="12"/>
  <c r="U220" i="12"/>
  <c r="U221" i="12"/>
  <c r="U222" i="12"/>
  <c r="U223" i="12"/>
  <c r="U224" i="12"/>
  <c r="U225" i="12"/>
  <c r="U226" i="12"/>
  <c r="U227" i="12"/>
  <c r="U228" i="12"/>
  <c r="U229" i="12"/>
  <c r="U230" i="12"/>
  <c r="U231" i="12"/>
  <c r="U232" i="12"/>
  <c r="U233" i="12"/>
  <c r="U234" i="12"/>
  <c r="U235" i="12"/>
  <c r="U236" i="12"/>
  <c r="U237" i="12"/>
  <c r="U238" i="12"/>
  <c r="U239" i="12"/>
  <c r="U240" i="12"/>
  <c r="U241" i="12"/>
  <c r="U242" i="12"/>
  <c r="U243" i="12"/>
  <c r="U244" i="12"/>
  <c r="U245" i="12"/>
  <c r="U246" i="12"/>
  <c r="U247" i="12"/>
  <c r="U248" i="12"/>
  <c r="U249" i="12"/>
  <c r="U250" i="12"/>
  <c r="U251" i="12"/>
  <c r="U252" i="12"/>
  <c r="U253" i="12"/>
  <c r="U254" i="12"/>
  <c r="U255" i="12"/>
  <c r="U256" i="12"/>
  <c r="U257" i="12"/>
  <c r="U258" i="12"/>
  <c r="U259" i="12"/>
  <c r="U260" i="12"/>
  <c r="U261" i="12"/>
  <c r="U262" i="12"/>
  <c r="U263" i="12"/>
  <c r="U264" i="12"/>
  <c r="U265" i="12"/>
  <c r="U266" i="12"/>
  <c r="U267" i="12"/>
  <c r="U268" i="12"/>
  <c r="U269" i="12"/>
  <c r="U270" i="12"/>
  <c r="U271" i="12"/>
  <c r="U272" i="12"/>
  <c r="U273" i="12"/>
  <c r="U274" i="12"/>
  <c r="U275" i="12"/>
  <c r="U276" i="12"/>
  <c r="U277" i="12"/>
  <c r="U278" i="12"/>
  <c r="U279" i="12"/>
  <c r="U280" i="12"/>
  <c r="U281" i="12"/>
  <c r="U282" i="12"/>
  <c r="U283" i="12"/>
  <c r="U284" i="12"/>
  <c r="U285" i="12"/>
  <c r="U286" i="12"/>
  <c r="U287" i="12"/>
  <c r="U288" i="12"/>
  <c r="U289" i="12"/>
  <c r="U290" i="12"/>
  <c r="U291" i="12"/>
  <c r="U292" i="12"/>
  <c r="U293" i="12"/>
  <c r="U294" i="12"/>
  <c r="U295" i="12"/>
  <c r="U296" i="12"/>
  <c r="U297" i="12"/>
  <c r="U298" i="12"/>
  <c r="U299" i="12"/>
  <c r="U300" i="12"/>
  <c r="U301" i="12"/>
  <c r="U302" i="12"/>
  <c r="U303" i="12"/>
  <c r="U304" i="12"/>
  <c r="I28" i="12"/>
  <c r="I7" i="12"/>
  <c r="I18" i="12"/>
  <c r="I29" i="12"/>
  <c r="F31" i="12"/>
  <c r="F30" i="12"/>
  <c r="F29" i="12"/>
  <c r="F28" i="12"/>
  <c r="C30" i="12"/>
  <c r="C29" i="12"/>
  <c r="C28" i="12"/>
  <c r="I17" i="12"/>
  <c r="F20" i="12"/>
  <c r="F19" i="12"/>
  <c r="F18" i="12"/>
  <c r="F17" i="12"/>
  <c r="C19" i="12"/>
  <c r="C18" i="12"/>
  <c r="C17" i="12"/>
  <c r="I6" i="12"/>
  <c r="F9" i="12"/>
  <c r="F7" i="12"/>
  <c r="F6" i="12"/>
  <c r="C8" i="12"/>
  <c r="C7" i="12"/>
  <c r="C6" i="12"/>
  <c r="P3" i="7"/>
  <c r="G16" i="11"/>
  <c r="G17" i="11" s="1"/>
  <c r="G18" i="11" s="1"/>
  <c r="G19" i="11" s="1"/>
  <c r="G20" i="11" s="1"/>
  <c r="G21" i="11" s="1"/>
  <c r="G22" i="11" s="1"/>
  <c r="G23" i="11" s="1"/>
  <c r="G24" i="11" s="1"/>
  <c r="G25" i="11" s="1"/>
  <c r="G26" i="11" s="1"/>
  <c r="G27" i="11" s="1"/>
  <c r="G28" i="11"/>
  <c r="G29" i="11" s="1"/>
  <c r="G30" i="11" s="1"/>
  <c r="G31" i="11" s="1"/>
  <c r="G32" i="11" s="1"/>
  <c r="G33" i="11" s="1"/>
  <c r="G34" i="11" s="1"/>
  <c r="G35" i="11" s="1"/>
  <c r="G36" i="11" s="1"/>
  <c r="G37" i="11" s="1"/>
  <c r="G38" i="11" s="1"/>
  <c r="G39" i="11" s="1"/>
  <c r="G40" i="11"/>
  <c r="G41" i="11" s="1"/>
  <c r="G42" i="11" s="1"/>
  <c r="G43" i="11" s="1"/>
  <c r="G44" i="11" s="1"/>
  <c r="G45" i="11" s="1"/>
  <c r="G46" i="11" s="1"/>
  <c r="G47" i="11" s="1"/>
  <c r="G48" i="11" s="1"/>
  <c r="G49" i="11" s="1"/>
  <c r="G50" i="11" s="1"/>
  <c r="G51" i="11" s="1"/>
  <c r="G52" i="11"/>
  <c r="G53" i="11" s="1"/>
  <c r="G54" i="11" s="1"/>
  <c r="G55" i="11" s="1"/>
  <c r="G56" i="11" s="1"/>
  <c r="G57" i="11" s="1"/>
  <c r="G58" i="11" s="1"/>
  <c r="G59" i="11" s="1"/>
  <c r="G60" i="11" s="1"/>
  <c r="G61" i="11" s="1"/>
  <c r="G62" i="11" s="1"/>
  <c r="G63" i="11" s="1"/>
  <c r="G64" i="11"/>
  <c r="G65" i="11" s="1"/>
  <c r="G77" i="11"/>
  <c r="G78" i="11" s="1"/>
  <c r="G79" i="11" s="1"/>
  <c r="G80" i="11" s="1"/>
  <c r="G81" i="11" s="1"/>
  <c r="G82" i="11" s="1"/>
  <c r="G83" i="11" s="1"/>
  <c r="G84" i="11" s="1"/>
  <c r="G85" i="11" s="1"/>
  <c r="G86" i="11" s="1"/>
  <c r="G87" i="11" s="1"/>
  <c r="G88" i="11" s="1"/>
  <c r="G89" i="11"/>
  <c r="G90" i="11" s="1"/>
  <c r="G91" i="11" s="1"/>
  <c r="G92" i="11" s="1"/>
  <c r="G93" i="11" s="1"/>
  <c r="G94" i="11" s="1"/>
  <c r="G95" i="11" s="1"/>
  <c r="G96" i="11" s="1"/>
  <c r="G97" i="11" s="1"/>
  <c r="G98" i="11" s="1"/>
  <c r="G99" i="11" s="1"/>
  <c r="G100" i="11" s="1"/>
  <c r="G101" i="11"/>
  <c r="G102" i="11" s="1"/>
  <c r="G103" i="11" s="1"/>
  <c r="G104" i="11" s="1"/>
  <c r="G105" i="11" s="1"/>
  <c r="G106" i="11" s="1"/>
  <c r="G107" i="11" s="1"/>
  <c r="G108" i="11" s="1"/>
  <c r="G109" i="11" s="1"/>
  <c r="G110" i="11" s="1"/>
  <c r="G111" i="11" s="1"/>
  <c r="G112" i="11" s="1"/>
  <c r="G113" i="11"/>
  <c r="G114" i="11" s="1"/>
  <c r="G115" i="11" s="1"/>
  <c r="G116" i="11" s="1"/>
  <c r="G117" i="11" s="1"/>
  <c r="G118" i="11" s="1"/>
  <c r="G119" i="11" s="1"/>
  <c r="G120" i="11" s="1"/>
  <c r="G121" i="11" s="1"/>
  <c r="G122" i="11" s="1"/>
  <c r="G123" i="11" s="1"/>
  <c r="L30" i="11"/>
  <c r="G5" i="11"/>
  <c r="G6" i="11" s="1"/>
  <c r="G7" i="11" s="1"/>
  <c r="G8" i="11" s="1"/>
  <c r="G9" i="11" s="1"/>
  <c r="G10" i="11" s="1"/>
  <c r="G11" i="11" s="1"/>
  <c r="G12" i="11" s="1"/>
  <c r="G13" i="11" s="1"/>
  <c r="G14" i="11" s="1"/>
  <c r="G15" i="11" s="1"/>
  <c r="F5" i="11"/>
  <c r="E6" i="10"/>
  <c r="M5" i="7"/>
  <c r="M4" i="7"/>
  <c r="J4" i="7"/>
  <c r="M3" i="7"/>
  <c r="J3" i="7"/>
  <c r="P2" i="7"/>
  <c r="M2" i="7"/>
  <c r="J2" i="7"/>
  <c r="L10" i="6"/>
  <c r="K10" i="6"/>
  <c r="J10" i="6"/>
  <c r="I10" i="6"/>
  <c r="F9" i="6"/>
  <c r="E9" i="6"/>
  <c r="D9" i="6"/>
  <c r="C9" i="6"/>
  <c r="L9" i="5"/>
  <c r="H8" i="5"/>
  <c r="G7" i="5"/>
  <c r="G6" i="5"/>
  <c r="K5" i="5"/>
  <c r="K9" i="5" s="1"/>
  <c r="G5" i="5"/>
  <c r="I249" i="4"/>
  <c r="U62" i="4" s="1"/>
  <c r="I248" i="4"/>
  <c r="I247" i="4"/>
  <c r="U60" i="4" s="1"/>
  <c r="I246" i="4"/>
  <c r="U59" i="4" s="1"/>
  <c r="I245" i="4"/>
  <c r="U58" i="4" s="1"/>
  <c r="I244" i="4"/>
  <c r="I243" i="4"/>
  <c r="U56" i="4" s="1"/>
  <c r="I242" i="4"/>
  <c r="U55" i="4" s="1"/>
  <c r="I241" i="4"/>
  <c r="I240" i="4"/>
  <c r="U53" i="4" s="1"/>
  <c r="I239" i="4"/>
  <c r="U52" i="4" s="1"/>
  <c r="I238" i="4"/>
  <c r="U51" i="4" s="1"/>
  <c r="I237" i="4"/>
  <c r="U50" i="4" s="1"/>
  <c r="I236" i="4"/>
  <c r="I235" i="4"/>
  <c r="U48" i="4" s="1"/>
  <c r="I234" i="4"/>
  <c r="U47" i="4" s="1"/>
  <c r="I233" i="4"/>
  <c r="U46" i="4" s="1"/>
  <c r="I232" i="4"/>
  <c r="I231" i="4"/>
  <c r="U44" i="4" s="1"/>
  <c r="I230" i="4"/>
  <c r="U43" i="4" s="1"/>
  <c r="I229" i="4"/>
  <c r="I228" i="4"/>
  <c r="U41" i="4" s="1"/>
  <c r="I227" i="4"/>
  <c r="U40" i="4" s="1"/>
  <c r="I226" i="4"/>
  <c r="U39" i="4" s="1"/>
  <c r="I225" i="4"/>
  <c r="U38" i="4" s="1"/>
  <c r="I224" i="4"/>
  <c r="U37" i="4" s="1"/>
  <c r="I223" i="4"/>
  <c r="U36" i="4" s="1"/>
  <c r="I222" i="4"/>
  <c r="I221" i="4"/>
  <c r="U34" i="4" s="1"/>
  <c r="I220" i="4"/>
  <c r="U33" i="4" s="1"/>
  <c r="I219" i="4"/>
  <c r="I218" i="4"/>
  <c r="U31" i="4" s="1"/>
  <c r="I217" i="4"/>
  <c r="U30" i="4" s="1"/>
  <c r="I216" i="4"/>
  <c r="U29" i="4" s="1"/>
  <c r="I215" i="4"/>
  <c r="U28" i="4" s="1"/>
  <c r="I214" i="4"/>
  <c r="U27" i="4" s="1"/>
  <c r="I213" i="4"/>
  <c r="U26" i="4" s="1"/>
  <c r="I212" i="4"/>
  <c r="I211" i="4"/>
  <c r="U24" i="4" s="1"/>
  <c r="I210" i="4"/>
  <c r="I209" i="4"/>
  <c r="U22" i="4" s="1"/>
  <c r="I208" i="4"/>
  <c r="U21" i="4" s="1"/>
  <c r="I207" i="4"/>
  <c r="I206" i="4"/>
  <c r="I205" i="4"/>
  <c r="U18" i="4" s="1"/>
  <c r="I204" i="4"/>
  <c r="U17" i="4" s="1"/>
  <c r="I203" i="4"/>
  <c r="U16" i="4" s="1"/>
  <c r="I202" i="4"/>
  <c r="U15" i="4" s="1"/>
  <c r="I201" i="4"/>
  <c r="U14" i="4" s="1"/>
  <c r="I200" i="4"/>
  <c r="I199" i="4"/>
  <c r="U12" i="4" s="1"/>
  <c r="I198" i="4"/>
  <c r="I197" i="4"/>
  <c r="U10" i="4" s="1"/>
  <c r="I196" i="4"/>
  <c r="U9" i="4" s="1"/>
  <c r="I195" i="4"/>
  <c r="U8" i="4" s="1"/>
  <c r="I194" i="4"/>
  <c r="U7" i="4" s="1"/>
  <c r="I193" i="4"/>
  <c r="I192" i="4"/>
  <c r="U5" i="4" s="1"/>
  <c r="I187" i="4"/>
  <c r="T62" i="4" s="1"/>
  <c r="I186" i="4"/>
  <c r="I185" i="4"/>
  <c r="T60" i="4" s="1"/>
  <c r="I184" i="4"/>
  <c r="T59" i="4" s="1"/>
  <c r="I183" i="4"/>
  <c r="T58" i="4" s="1"/>
  <c r="I182" i="4"/>
  <c r="T57" i="4" s="1"/>
  <c r="I181" i="4"/>
  <c r="T56" i="4" s="1"/>
  <c r="I180" i="4"/>
  <c r="T55" i="4" s="1"/>
  <c r="I179" i="4"/>
  <c r="T54" i="4" s="1"/>
  <c r="I178" i="4"/>
  <c r="T53" i="4" s="1"/>
  <c r="I177" i="4"/>
  <c r="T52" i="4" s="1"/>
  <c r="I176" i="4"/>
  <c r="T51" i="4" s="1"/>
  <c r="I175" i="4"/>
  <c r="T50" i="4" s="1"/>
  <c r="I174" i="4"/>
  <c r="I173" i="4"/>
  <c r="T48" i="4" s="1"/>
  <c r="I172" i="4"/>
  <c r="T47" i="4" s="1"/>
  <c r="I171" i="4"/>
  <c r="T46" i="4" s="1"/>
  <c r="I170" i="4"/>
  <c r="T45" i="4" s="1"/>
  <c r="I169" i="4"/>
  <c r="T44" i="4" s="1"/>
  <c r="I168" i="4"/>
  <c r="T43" i="4" s="1"/>
  <c r="I167" i="4"/>
  <c r="T42" i="4" s="1"/>
  <c r="I166" i="4"/>
  <c r="T41" i="4" s="1"/>
  <c r="I165" i="4"/>
  <c r="I164" i="4"/>
  <c r="T39" i="4" s="1"/>
  <c r="I163" i="4"/>
  <c r="T38" i="4" s="1"/>
  <c r="I162" i="4"/>
  <c r="T37" i="4" s="1"/>
  <c r="I161" i="4"/>
  <c r="T36" i="4" s="1"/>
  <c r="I160" i="4"/>
  <c r="I159" i="4"/>
  <c r="T34" i="4" s="1"/>
  <c r="I158" i="4"/>
  <c r="T33" i="4" s="1"/>
  <c r="I157" i="4"/>
  <c r="T32" i="4" s="1"/>
  <c r="I156" i="4"/>
  <c r="T31" i="4" s="1"/>
  <c r="I155" i="4"/>
  <c r="T30" i="4" s="1"/>
  <c r="I154" i="4"/>
  <c r="T29" i="4" s="1"/>
  <c r="I153" i="4"/>
  <c r="I152" i="4"/>
  <c r="T27" i="4" s="1"/>
  <c r="I151" i="4"/>
  <c r="T26" i="4" s="1"/>
  <c r="I150" i="4"/>
  <c r="I149" i="4"/>
  <c r="T24" i="4" s="1"/>
  <c r="I148" i="4"/>
  <c r="T23" i="4" s="1"/>
  <c r="I147" i="4"/>
  <c r="T22" i="4" s="1"/>
  <c r="I146" i="4"/>
  <c r="T21" i="4" s="1"/>
  <c r="I145" i="4"/>
  <c r="I144" i="4"/>
  <c r="T19" i="4" s="1"/>
  <c r="I143" i="4"/>
  <c r="T18" i="4" s="1"/>
  <c r="I142" i="4"/>
  <c r="T17" i="4" s="1"/>
  <c r="I141" i="4"/>
  <c r="I140" i="4"/>
  <c r="T15" i="4" s="1"/>
  <c r="I139" i="4"/>
  <c r="T14" i="4" s="1"/>
  <c r="I138" i="4"/>
  <c r="I137" i="4"/>
  <c r="T12" i="4" s="1"/>
  <c r="I136" i="4"/>
  <c r="I135" i="4"/>
  <c r="T10" i="4" s="1"/>
  <c r="I134" i="4"/>
  <c r="T9" i="4" s="1"/>
  <c r="I133" i="4"/>
  <c r="T8" i="4" s="1"/>
  <c r="I132" i="4"/>
  <c r="I131" i="4"/>
  <c r="T6" i="4" s="1"/>
  <c r="I130" i="4"/>
  <c r="T5" i="4" s="1"/>
  <c r="W6" i="5" s="1"/>
  <c r="I125" i="4"/>
  <c r="I124" i="4"/>
  <c r="S61" i="4" s="1"/>
  <c r="I123" i="4"/>
  <c r="S60" i="4" s="1"/>
  <c r="I122" i="4"/>
  <c r="S59" i="4" s="1"/>
  <c r="I121" i="4"/>
  <c r="S58" i="4" s="1"/>
  <c r="I120" i="4"/>
  <c r="I119" i="4"/>
  <c r="S56" i="4" s="1"/>
  <c r="I118" i="4"/>
  <c r="I117" i="4"/>
  <c r="S54" i="4" s="1"/>
  <c r="I116" i="4"/>
  <c r="S53" i="4" s="1"/>
  <c r="I115" i="4"/>
  <c r="S52" i="4" s="1"/>
  <c r="I114" i="4"/>
  <c r="S51" i="4" s="1"/>
  <c r="I113" i="4"/>
  <c r="I112" i="4"/>
  <c r="S49" i="4" s="1"/>
  <c r="I111" i="4"/>
  <c r="S48" i="4" s="1"/>
  <c r="I110" i="4"/>
  <c r="S47" i="4" s="1"/>
  <c r="I109" i="4"/>
  <c r="S46" i="4" s="1"/>
  <c r="I108" i="4"/>
  <c r="S45" i="4" s="1"/>
  <c r="I107" i="4"/>
  <c r="S44" i="4" s="1"/>
  <c r="I106" i="4"/>
  <c r="S43" i="4" s="1"/>
  <c r="I105" i="4"/>
  <c r="I104" i="4"/>
  <c r="S41" i="4" s="1"/>
  <c r="I103" i="4"/>
  <c r="S40" i="4" s="1"/>
  <c r="I102" i="4"/>
  <c r="S39" i="4" s="1"/>
  <c r="I101" i="4"/>
  <c r="S38" i="4" s="1"/>
  <c r="I100" i="4"/>
  <c r="S37" i="4" s="1"/>
  <c r="I99" i="4"/>
  <c r="S36" i="4" s="1"/>
  <c r="I98" i="4"/>
  <c r="I97" i="4"/>
  <c r="S34" i="4" s="1"/>
  <c r="I96" i="4"/>
  <c r="S33" i="4" s="1"/>
  <c r="I95" i="4"/>
  <c r="I94" i="4"/>
  <c r="S31" i="4" s="1"/>
  <c r="I93" i="4"/>
  <c r="S30" i="4" s="1"/>
  <c r="I92" i="4"/>
  <c r="S29" i="4" s="1"/>
  <c r="I91" i="4"/>
  <c r="I90" i="4"/>
  <c r="S27" i="4" s="1"/>
  <c r="I89" i="4"/>
  <c r="S26" i="4" s="1"/>
  <c r="I88" i="4"/>
  <c r="S25" i="4" s="1"/>
  <c r="I87" i="4"/>
  <c r="S24" i="4" s="1"/>
  <c r="I86" i="4"/>
  <c r="S23" i="4" s="1"/>
  <c r="I85" i="4"/>
  <c r="S22" i="4" s="1"/>
  <c r="I84" i="4"/>
  <c r="I83" i="4"/>
  <c r="S20" i="4" s="1"/>
  <c r="I82" i="4"/>
  <c r="S19" i="4" s="1"/>
  <c r="I81" i="4"/>
  <c r="S18" i="4" s="1"/>
  <c r="I80" i="4"/>
  <c r="S17" i="4" s="1"/>
  <c r="I79" i="4"/>
  <c r="I78" i="4"/>
  <c r="S15" i="4" s="1"/>
  <c r="I77" i="4"/>
  <c r="S14" i="4" s="1"/>
  <c r="I76" i="4"/>
  <c r="S13" i="4" s="1"/>
  <c r="I75" i="4"/>
  <c r="S12" i="4" s="1"/>
  <c r="I74" i="4"/>
  <c r="S11" i="4" s="1"/>
  <c r="I73" i="4"/>
  <c r="S10" i="4" s="1"/>
  <c r="I72" i="4"/>
  <c r="S9" i="4" s="1"/>
  <c r="I71" i="4"/>
  <c r="S8" i="4" s="1"/>
  <c r="I70" i="4"/>
  <c r="S7" i="4" s="1"/>
  <c r="I69" i="4"/>
  <c r="S6" i="4" s="1"/>
  <c r="I68" i="4"/>
  <c r="S5" i="4" s="1"/>
  <c r="S62" i="4"/>
  <c r="R62" i="4"/>
  <c r="I63" i="4"/>
  <c r="U61" i="4"/>
  <c r="T61" i="4"/>
  <c r="I62" i="4"/>
  <c r="R61" i="4" s="1"/>
  <c r="I61" i="4"/>
  <c r="R60" i="4" s="1"/>
  <c r="I60" i="4"/>
  <c r="R59" i="4" s="1"/>
  <c r="I59" i="4"/>
  <c r="R58" i="4" s="1"/>
  <c r="U57" i="4"/>
  <c r="S57" i="4"/>
  <c r="I58" i="4"/>
  <c r="R57" i="4" s="1"/>
  <c r="I57" i="4"/>
  <c r="R56" i="4" s="1"/>
  <c r="S55" i="4"/>
  <c r="I56" i="4"/>
  <c r="R55" i="4" s="1"/>
  <c r="U54" i="4"/>
  <c r="I55" i="4"/>
  <c r="R54" i="4" s="1"/>
  <c r="I54" i="4"/>
  <c r="R53" i="4" s="1"/>
  <c r="I53" i="4"/>
  <c r="R52" i="4" s="1"/>
  <c r="I52" i="4"/>
  <c r="R51" i="4" s="1"/>
  <c r="S50" i="4"/>
  <c r="I51" i="4"/>
  <c r="R50" i="4" s="1"/>
  <c r="U49" i="4"/>
  <c r="T49" i="4"/>
  <c r="I50" i="4"/>
  <c r="R49" i="4" s="1"/>
  <c r="I49" i="4"/>
  <c r="R48" i="4" s="1"/>
  <c r="I48" i="4"/>
  <c r="R47" i="4" s="1"/>
  <c r="I47" i="4"/>
  <c r="R46" i="4" s="1"/>
  <c r="U45" i="4"/>
  <c r="I46" i="4"/>
  <c r="R45" i="4" s="1"/>
  <c r="I45" i="4"/>
  <c r="R44" i="4" s="1"/>
  <c r="I44" i="4"/>
  <c r="R43" i="4" s="1"/>
  <c r="U42" i="4"/>
  <c r="S42" i="4"/>
  <c r="I43" i="4"/>
  <c r="R42" i="4" s="1"/>
  <c r="I42" i="4"/>
  <c r="R41" i="4" s="1"/>
  <c r="T40" i="4"/>
  <c r="I41" i="4"/>
  <c r="R40" i="4" s="1"/>
  <c r="I40" i="4"/>
  <c r="R39" i="4" s="1"/>
  <c r="I39" i="4"/>
  <c r="R38" i="4" s="1"/>
  <c r="R37" i="4"/>
  <c r="I38" i="4"/>
  <c r="I37" i="4"/>
  <c r="R36" i="4" s="1"/>
  <c r="U35" i="4"/>
  <c r="T35" i="4"/>
  <c r="S35" i="4"/>
  <c r="I36" i="4"/>
  <c r="R35" i="4" s="1"/>
  <c r="I35" i="4"/>
  <c r="R34" i="4" s="1"/>
  <c r="I34" i="4"/>
  <c r="R33" i="4" s="1"/>
  <c r="U32" i="4"/>
  <c r="S32" i="4"/>
  <c r="I33" i="4"/>
  <c r="R32" i="4" s="1"/>
  <c r="I32" i="4"/>
  <c r="R31" i="4" s="1"/>
  <c r="I31" i="4"/>
  <c r="R30" i="4" s="1"/>
  <c r="I30" i="4"/>
  <c r="R29" i="4" s="1"/>
  <c r="T28" i="4"/>
  <c r="S28" i="4"/>
  <c r="I29" i="4"/>
  <c r="R28" i="4" s="1"/>
  <c r="I28" i="4"/>
  <c r="R27" i="4" s="1"/>
  <c r="I27" i="4"/>
  <c r="R26" i="4" s="1"/>
  <c r="U25" i="4"/>
  <c r="T25" i="4"/>
  <c r="I26" i="4"/>
  <c r="R25" i="4" s="1"/>
  <c r="I25" i="4"/>
  <c r="R24" i="4" s="1"/>
  <c r="U23" i="4"/>
  <c r="I24" i="4"/>
  <c r="R23" i="4" s="1"/>
  <c r="I23" i="4"/>
  <c r="R22" i="4" s="1"/>
  <c r="S21" i="4"/>
  <c r="R21" i="4"/>
  <c r="I22" i="4"/>
  <c r="U20" i="4"/>
  <c r="T20" i="4"/>
  <c r="R20" i="4"/>
  <c r="I21" i="4"/>
  <c r="U19" i="4"/>
  <c r="I20" i="4"/>
  <c r="R19" i="4" s="1"/>
  <c r="I19" i="4"/>
  <c r="R18" i="4" s="1"/>
  <c r="R17" i="4"/>
  <c r="I18" i="4"/>
  <c r="T16" i="4"/>
  <c r="S16" i="4"/>
  <c r="I17" i="4"/>
  <c r="R16" i="4" s="1"/>
  <c r="I16" i="4"/>
  <c r="R15" i="4" s="1"/>
  <c r="I15" i="4"/>
  <c r="R14" i="4" s="1"/>
  <c r="U13" i="4"/>
  <c r="T13" i="4"/>
  <c r="I14" i="4"/>
  <c r="R13" i="4" s="1"/>
  <c r="I13" i="4"/>
  <c r="R12" i="4" s="1"/>
  <c r="U11" i="4"/>
  <c r="T11" i="4"/>
  <c r="I12" i="4"/>
  <c r="R11" i="4" s="1"/>
  <c r="I11" i="4"/>
  <c r="R10" i="4" s="1"/>
  <c r="I10" i="4"/>
  <c r="R9" i="4" s="1"/>
  <c r="I9" i="4"/>
  <c r="T7" i="4"/>
  <c r="I8" i="4"/>
  <c r="R7" i="4" s="1"/>
  <c r="U6" i="4"/>
  <c r="I7" i="4"/>
  <c r="R6" i="4" s="1"/>
  <c r="I6" i="4"/>
  <c r="D122" i="3"/>
  <c r="G122" i="3" s="1"/>
  <c r="H122" i="3" s="1"/>
  <c r="D121" i="3"/>
  <c r="G121" i="3" s="1"/>
  <c r="H121" i="3" s="1"/>
  <c r="D127" i="7" s="1"/>
  <c r="D120" i="3"/>
  <c r="G120" i="3" s="1"/>
  <c r="H120" i="3" s="1"/>
  <c r="D126" i="7" s="1"/>
  <c r="D119" i="3"/>
  <c r="G119" i="3" s="1"/>
  <c r="H119" i="3" s="1"/>
  <c r="D125" i="7" s="1"/>
  <c r="D118" i="3"/>
  <c r="G118" i="3" s="1"/>
  <c r="H118" i="3" s="1"/>
  <c r="D120" i="11" s="1"/>
  <c r="D117" i="3"/>
  <c r="G117" i="3" s="1"/>
  <c r="H117" i="3" s="1"/>
  <c r="D123" i="7" s="1"/>
  <c r="D116" i="3"/>
  <c r="G116" i="3" s="1"/>
  <c r="H116" i="3" s="1"/>
  <c r="D118" i="11" s="1"/>
  <c r="D115" i="3"/>
  <c r="G115" i="3" s="1"/>
  <c r="H115" i="3" s="1"/>
  <c r="D117" i="11" s="1"/>
  <c r="D114" i="3"/>
  <c r="G114" i="3" s="1"/>
  <c r="H114" i="3" s="1"/>
  <c r="D116" i="11" s="1"/>
  <c r="D113" i="3"/>
  <c r="G113" i="3" s="1"/>
  <c r="H113" i="3" s="1"/>
  <c r="D115" i="11" s="1"/>
  <c r="D112" i="3"/>
  <c r="D111" i="3"/>
  <c r="G111" i="3" s="1"/>
  <c r="H111" i="3" s="1"/>
  <c r="D117" i="7" s="1"/>
  <c r="D110" i="3"/>
  <c r="D109" i="3"/>
  <c r="G109" i="3" s="1"/>
  <c r="H109" i="3" s="1"/>
  <c r="D108" i="3"/>
  <c r="G108" i="3" s="1"/>
  <c r="H108" i="3" s="1"/>
  <c r="D114" i="7" s="1"/>
  <c r="D107" i="3"/>
  <c r="G107" i="3" s="1"/>
  <c r="H107" i="3" s="1"/>
  <c r="G106" i="3"/>
  <c r="H106" i="3" s="1"/>
  <c r="D108" i="11" s="1"/>
  <c r="D106" i="3"/>
  <c r="D105" i="3"/>
  <c r="G105" i="3" s="1"/>
  <c r="H105" i="3" s="1"/>
  <c r="G104" i="3"/>
  <c r="H104" i="3" s="1"/>
  <c r="D106" i="11" s="1"/>
  <c r="D104" i="3"/>
  <c r="D103" i="3"/>
  <c r="G103" i="3" s="1"/>
  <c r="H103" i="3" s="1"/>
  <c r="D102" i="3"/>
  <c r="G102" i="3" s="1"/>
  <c r="H102" i="3" s="1"/>
  <c r="D104" i="11" s="1"/>
  <c r="D101" i="3"/>
  <c r="D100" i="3"/>
  <c r="G100" i="3" s="1"/>
  <c r="H100" i="3" s="1"/>
  <c r="D102" i="11" s="1"/>
  <c r="D99" i="3"/>
  <c r="G99" i="3" s="1"/>
  <c r="H99" i="3" s="1"/>
  <c r="D98" i="3"/>
  <c r="G98" i="3" s="1"/>
  <c r="H98" i="3" s="1"/>
  <c r="D104" i="7" s="1"/>
  <c r="D97" i="3"/>
  <c r="G97" i="3" s="1"/>
  <c r="H97" i="3" s="1"/>
  <c r="G96" i="3"/>
  <c r="H96" i="3" s="1"/>
  <c r="D102" i="7" s="1"/>
  <c r="D96" i="3"/>
  <c r="D95" i="3"/>
  <c r="G95" i="3" s="1"/>
  <c r="H95" i="3" s="1"/>
  <c r="D94" i="3"/>
  <c r="G94" i="3" s="1"/>
  <c r="H94" i="3" s="1"/>
  <c r="D96" i="11" s="1"/>
  <c r="D93" i="3"/>
  <c r="G93" i="3" s="1"/>
  <c r="H93" i="3" s="1"/>
  <c r="D92" i="3"/>
  <c r="G92" i="3" s="1"/>
  <c r="H92" i="3" s="1"/>
  <c r="D94" i="11" s="1"/>
  <c r="D91" i="3"/>
  <c r="G91" i="3" s="1"/>
  <c r="H91" i="3" s="1"/>
  <c r="D90" i="3"/>
  <c r="G90" i="3" s="1"/>
  <c r="H90" i="3" s="1"/>
  <c r="D89" i="3"/>
  <c r="D88" i="3"/>
  <c r="G88" i="3" s="1"/>
  <c r="H88" i="3" s="1"/>
  <c r="D87" i="3"/>
  <c r="G87" i="3" s="1"/>
  <c r="H87" i="3" s="1"/>
  <c r="D86" i="3"/>
  <c r="G86" i="3" s="1"/>
  <c r="H86" i="3" s="1"/>
  <c r="D92" i="7" s="1"/>
  <c r="D85" i="3"/>
  <c r="G85" i="3" s="1"/>
  <c r="H85" i="3" s="1"/>
  <c r="D84" i="3"/>
  <c r="G84" i="3" s="1"/>
  <c r="H84" i="3" s="1"/>
  <c r="D83" i="3"/>
  <c r="G83" i="3" s="1"/>
  <c r="H83" i="3" s="1"/>
  <c r="D82" i="3"/>
  <c r="G82" i="3" s="1"/>
  <c r="H82" i="3" s="1"/>
  <c r="D81" i="3"/>
  <c r="G81" i="3" s="1"/>
  <c r="H81" i="3" s="1"/>
  <c r="D80" i="3"/>
  <c r="G80" i="3" s="1"/>
  <c r="H80" i="3" s="1"/>
  <c r="D82" i="11" s="1"/>
  <c r="D79" i="3"/>
  <c r="G79" i="3" s="1"/>
  <c r="H79" i="3" s="1"/>
  <c r="D78" i="3"/>
  <c r="G78" i="3" s="1"/>
  <c r="H78" i="3" s="1"/>
  <c r="D77" i="3"/>
  <c r="G77" i="3" s="1"/>
  <c r="H77" i="3" s="1"/>
  <c r="D76" i="3"/>
  <c r="G76" i="3" s="1"/>
  <c r="H76" i="3" s="1"/>
  <c r="D75" i="3"/>
  <c r="G75" i="3" s="1"/>
  <c r="H75" i="3" s="1"/>
  <c r="D74" i="3"/>
  <c r="D73" i="3"/>
  <c r="G73" i="3" s="1"/>
  <c r="H73" i="3" s="1"/>
  <c r="D72" i="3"/>
  <c r="G72" i="3" s="1"/>
  <c r="H72" i="3" s="1"/>
  <c r="D78" i="7" s="1"/>
  <c r="D71" i="3"/>
  <c r="G71" i="3" s="1"/>
  <c r="H71" i="3" s="1"/>
  <c r="D77" i="7" s="1"/>
  <c r="D70" i="3"/>
  <c r="G70" i="3" s="1"/>
  <c r="H70" i="3" s="1"/>
  <c r="D69" i="3"/>
  <c r="G69" i="3" s="1"/>
  <c r="H69" i="3" s="1"/>
  <c r="D68" i="3"/>
  <c r="G68" i="3" s="1"/>
  <c r="H68" i="3" s="1"/>
  <c r="D70" i="11" s="1"/>
  <c r="D67" i="3"/>
  <c r="G67" i="3" s="1"/>
  <c r="H67" i="3" s="1"/>
  <c r="D69" i="11" s="1"/>
  <c r="D66" i="3"/>
  <c r="G66" i="3" s="1"/>
  <c r="H66" i="3" s="1"/>
  <c r="D65" i="3"/>
  <c r="G65" i="3" s="1"/>
  <c r="H65" i="3" s="1"/>
  <c r="D64" i="3"/>
  <c r="G64" i="3" s="1"/>
  <c r="H64" i="3" s="1"/>
  <c r="D66" i="11" s="1"/>
  <c r="D63" i="3"/>
  <c r="D62" i="3"/>
  <c r="G62" i="3" s="1"/>
  <c r="H62" i="3" s="1"/>
  <c r="D61" i="3"/>
  <c r="D60" i="3"/>
  <c r="G60" i="3" s="1"/>
  <c r="H60" i="3" s="1"/>
  <c r="D66" i="7" s="1"/>
  <c r="D59" i="3"/>
  <c r="G59" i="3" s="1"/>
  <c r="H59" i="3" s="1"/>
  <c r="D65" i="7" s="1"/>
  <c r="D58" i="3"/>
  <c r="G58" i="3" s="1"/>
  <c r="H58" i="3" s="1"/>
  <c r="D57" i="3"/>
  <c r="G57" i="3" s="1"/>
  <c r="H57" i="3" s="1"/>
  <c r="D56" i="3"/>
  <c r="G56" i="3" s="1"/>
  <c r="H56" i="3" s="1"/>
  <c r="D58" i="11" s="1"/>
  <c r="D55" i="3"/>
  <c r="G55" i="3" s="1"/>
  <c r="H55" i="3" s="1"/>
  <c r="D57" i="11" s="1"/>
  <c r="D54" i="3"/>
  <c r="G54" i="3" s="1"/>
  <c r="H54" i="3" s="1"/>
  <c r="D53" i="3"/>
  <c r="G53" i="3" s="1"/>
  <c r="H53" i="3" s="1"/>
  <c r="D52" i="3"/>
  <c r="G52" i="3" s="1"/>
  <c r="H52" i="3" s="1"/>
  <c r="D54" i="11" s="1"/>
  <c r="D51" i="3"/>
  <c r="G51" i="3" s="1"/>
  <c r="H51" i="3" s="1"/>
  <c r="D57" i="7" s="1"/>
  <c r="D50" i="3"/>
  <c r="D49" i="3"/>
  <c r="G49" i="3" s="1"/>
  <c r="H49" i="3" s="1"/>
  <c r="D55" i="7" s="1"/>
  <c r="D48" i="3"/>
  <c r="G48" i="3" s="1"/>
  <c r="H48" i="3" s="1"/>
  <c r="D54" i="7" s="1"/>
  <c r="D47" i="3"/>
  <c r="G47" i="3" s="1"/>
  <c r="H47" i="3" s="1"/>
  <c r="D53" i="7" s="1"/>
  <c r="D46" i="3"/>
  <c r="G46" i="3" s="1"/>
  <c r="H46" i="3" s="1"/>
  <c r="D48" i="11" s="1"/>
  <c r="D45" i="3"/>
  <c r="G45" i="3" s="1"/>
  <c r="H45" i="3" s="1"/>
  <c r="D51" i="7" s="1"/>
  <c r="D44" i="3"/>
  <c r="G44" i="3" s="1"/>
  <c r="H44" i="3" s="1"/>
  <c r="D46" i="11" s="1"/>
  <c r="D43" i="3"/>
  <c r="G43" i="3" s="1"/>
  <c r="H43" i="3" s="1"/>
  <c r="D45" i="11" s="1"/>
  <c r="D42" i="3"/>
  <c r="G42" i="3" s="1"/>
  <c r="H42" i="3" s="1"/>
  <c r="D44" i="11" s="1"/>
  <c r="D41" i="3"/>
  <c r="D40" i="3"/>
  <c r="G40" i="3" s="1"/>
  <c r="H40" i="3" s="1"/>
  <c r="D42" i="11" s="1"/>
  <c r="D39" i="3"/>
  <c r="G39" i="3" s="1"/>
  <c r="H39" i="3" s="1"/>
  <c r="D45" i="7" s="1"/>
  <c r="D38" i="3"/>
  <c r="G38" i="3" s="1"/>
  <c r="H38" i="3" s="1"/>
  <c r="D44" i="7" s="1"/>
  <c r="D37" i="3"/>
  <c r="G37" i="3" s="1"/>
  <c r="H37" i="3" s="1"/>
  <c r="D43" i="7" s="1"/>
  <c r="D36" i="3"/>
  <c r="G36" i="3" s="1"/>
  <c r="H36" i="3" s="1"/>
  <c r="D42" i="7" s="1"/>
  <c r="D35" i="3"/>
  <c r="G35" i="3" s="1"/>
  <c r="H35" i="3" s="1"/>
  <c r="D41" i="7" s="1"/>
  <c r="D34" i="3"/>
  <c r="G34" i="3" s="1"/>
  <c r="H34" i="3" s="1"/>
  <c r="D36" i="11" s="1"/>
  <c r="D33" i="3"/>
  <c r="G33" i="3" s="1"/>
  <c r="H33" i="3" s="1"/>
  <c r="D39" i="7" s="1"/>
  <c r="D32" i="3"/>
  <c r="G32" i="3" s="1"/>
  <c r="H32" i="3" s="1"/>
  <c r="D34" i="11" s="1"/>
  <c r="D31" i="3"/>
  <c r="G31" i="3" s="1"/>
  <c r="H31" i="3" s="1"/>
  <c r="D33" i="11" s="1"/>
  <c r="D30" i="3"/>
  <c r="G30" i="3" s="1"/>
  <c r="H30" i="3" s="1"/>
  <c r="D32" i="11" s="1"/>
  <c r="D29" i="3"/>
  <c r="G29" i="3" s="1"/>
  <c r="H29" i="3" s="1"/>
  <c r="D31" i="11" s="1"/>
  <c r="D28" i="3"/>
  <c r="G28" i="3" s="1"/>
  <c r="H28" i="3" s="1"/>
  <c r="D30" i="11" s="1"/>
  <c r="D27" i="3"/>
  <c r="G27" i="3" s="1"/>
  <c r="H27" i="3" s="1"/>
  <c r="D33" i="7" s="1"/>
  <c r="D26" i="3"/>
  <c r="D25" i="3"/>
  <c r="G25" i="3" s="1"/>
  <c r="H25" i="3" s="1"/>
  <c r="D31" i="7" s="1"/>
  <c r="D24" i="3"/>
  <c r="G24" i="3" s="1"/>
  <c r="H24" i="3" s="1"/>
  <c r="D30" i="7" s="1"/>
  <c r="D23" i="3"/>
  <c r="G23" i="3" s="1"/>
  <c r="H23" i="3" s="1"/>
  <c r="D22" i="3"/>
  <c r="G22" i="3" s="1"/>
  <c r="H22" i="3" s="1"/>
  <c r="D21" i="3"/>
  <c r="G21" i="3" s="1"/>
  <c r="H21" i="3" s="1"/>
  <c r="D27" i="7" s="1"/>
  <c r="D20" i="3"/>
  <c r="G20" i="3" s="1"/>
  <c r="H20" i="3" s="1"/>
  <c r="D22" i="11" s="1"/>
  <c r="D19" i="3"/>
  <c r="G19" i="3" s="1"/>
  <c r="H19" i="3" s="1"/>
  <c r="D18" i="3"/>
  <c r="G18" i="3" s="1"/>
  <c r="H18" i="3" s="1"/>
  <c r="D20" i="11" s="1"/>
  <c r="D17" i="3"/>
  <c r="G17" i="3" s="1"/>
  <c r="H17" i="3" s="1"/>
  <c r="D16" i="3"/>
  <c r="G16" i="3" s="1"/>
  <c r="H16" i="3" s="1"/>
  <c r="D15" i="3"/>
  <c r="G15" i="3" s="1"/>
  <c r="H15" i="3" s="1"/>
  <c r="D21" i="7" s="1"/>
  <c r="D14" i="3"/>
  <c r="G14" i="3" s="1"/>
  <c r="H14" i="3" s="1"/>
  <c r="D13" i="3"/>
  <c r="G13" i="3" s="1"/>
  <c r="H13" i="3" s="1"/>
  <c r="D19" i="7" s="1"/>
  <c r="D12" i="3"/>
  <c r="G12" i="3" s="1"/>
  <c r="H12" i="3" s="1"/>
  <c r="D18" i="7" s="1"/>
  <c r="D11" i="3"/>
  <c r="G11" i="3" s="1"/>
  <c r="H11" i="3" s="1"/>
  <c r="D17" i="7" s="1"/>
  <c r="D10" i="3"/>
  <c r="G10" i="3" s="1"/>
  <c r="H10" i="3" s="1"/>
  <c r="D12" i="11" s="1"/>
  <c r="D9" i="3"/>
  <c r="G9" i="3" s="1"/>
  <c r="H9" i="3" s="1"/>
  <c r="D8" i="3"/>
  <c r="G8" i="3" s="1"/>
  <c r="H8" i="3" s="1"/>
  <c r="D10" i="11" s="1"/>
  <c r="D7" i="3"/>
  <c r="G7" i="3" s="1"/>
  <c r="H7" i="3" s="1"/>
  <c r="D9" i="11" s="1"/>
  <c r="D6" i="3"/>
  <c r="G6" i="3" s="1"/>
  <c r="H6" i="3" s="1"/>
  <c r="D5" i="3"/>
  <c r="G5" i="3" s="1"/>
  <c r="H5" i="3" s="1"/>
  <c r="D7" i="11" s="1"/>
  <c r="D4" i="3"/>
  <c r="G4" i="3" s="1"/>
  <c r="H4" i="3" s="1"/>
  <c r="D6" i="11" s="1"/>
  <c r="D3" i="3"/>
  <c r="G3" i="3" s="1"/>
  <c r="H3" i="3" s="1"/>
  <c r="D9" i="7" s="1"/>
  <c r="I30" i="12" l="1"/>
  <c r="I31" i="12"/>
  <c r="I9" i="12"/>
  <c r="I20" i="12"/>
  <c r="W7" i="5"/>
  <c r="D52" i="7"/>
  <c r="N6" i="4"/>
  <c r="D3" i="5" s="1"/>
  <c r="J17" i="1"/>
  <c r="M13" i="1" s="1"/>
  <c r="J18" i="1"/>
  <c r="J19" i="1"/>
  <c r="I8" i="12"/>
  <c r="U5" i="5"/>
  <c r="W5" i="5"/>
  <c r="U7" i="5"/>
  <c r="P5" i="5"/>
  <c r="C3" i="5"/>
  <c r="U6" i="5"/>
  <c r="P6" i="5"/>
  <c r="V5" i="5"/>
  <c r="Q5" i="5"/>
  <c r="V6" i="5"/>
  <c r="R5" i="4"/>
  <c r="N9" i="4"/>
  <c r="D6" i="5" s="1"/>
  <c r="Q6" i="5"/>
  <c r="V7" i="5"/>
  <c r="M7" i="4"/>
  <c r="C4" i="5" s="1"/>
  <c r="D100" i="7"/>
  <c r="K7" i="3"/>
  <c r="D40" i="7"/>
  <c r="D16" i="7"/>
  <c r="D124" i="7"/>
  <c r="D112" i="7"/>
  <c r="D93" i="11"/>
  <c r="D93" i="10"/>
  <c r="D97" i="7"/>
  <c r="D113" i="7"/>
  <c r="D109" i="11"/>
  <c r="D109" i="10"/>
  <c r="D105" i="7"/>
  <c r="D101" i="11"/>
  <c r="D101" i="10"/>
  <c r="D72" i="11"/>
  <c r="D72" i="10"/>
  <c r="D76" i="7"/>
  <c r="D87" i="7"/>
  <c r="D83" i="11"/>
  <c r="D83" i="10"/>
  <c r="D88" i="7"/>
  <c r="D84" i="11"/>
  <c r="D84" i="10"/>
  <c r="D8" i="11"/>
  <c r="D8" i="10"/>
  <c r="D12" i="7"/>
  <c r="D68" i="7"/>
  <c r="D64" i="11"/>
  <c r="D64" i="10"/>
  <c r="D115" i="7"/>
  <c r="D111" i="11"/>
  <c r="D111" i="10"/>
  <c r="D19" i="11"/>
  <c r="D19" i="10"/>
  <c r="D23" i="7"/>
  <c r="D79" i="7"/>
  <c r="D75" i="11"/>
  <c r="D75" i="10"/>
  <c r="D90" i="7"/>
  <c r="D86" i="11"/>
  <c r="D86" i="10"/>
  <c r="D55" i="11"/>
  <c r="D55" i="10"/>
  <c r="D59" i="7"/>
  <c r="D105" i="11"/>
  <c r="D105" i="10"/>
  <c r="D109" i="7"/>
  <c r="D21" i="11"/>
  <c r="D21" i="10"/>
  <c r="D25" i="7"/>
  <c r="D67" i="11"/>
  <c r="D67" i="10"/>
  <c r="D71" i="7"/>
  <c r="D81" i="7"/>
  <c r="D77" i="11"/>
  <c r="D77" i="10"/>
  <c r="D56" i="11"/>
  <c r="D56" i="10"/>
  <c r="D60" i="7"/>
  <c r="D78" i="11"/>
  <c r="D78" i="10"/>
  <c r="D82" i="7"/>
  <c r="D91" i="7"/>
  <c r="D87" i="11"/>
  <c r="D87" i="10"/>
  <c r="D68" i="11"/>
  <c r="D68" i="10"/>
  <c r="D72" i="7"/>
  <c r="D79" i="11"/>
  <c r="D79" i="10"/>
  <c r="D83" i="7"/>
  <c r="D93" i="7"/>
  <c r="D89" i="11"/>
  <c r="D89" i="10"/>
  <c r="D15" i="7"/>
  <c r="D11" i="11"/>
  <c r="D11" i="10"/>
  <c r="D101" i="7"/>
  <c r="D97" i="11"/>
  <c r="D97" i="10"/>
  <c r="D24" i="11"/>
  <c r="D24" i="10"/>
  <c r="D28" i="7"/>
  <c r="D80" i="11"/>
  <c r="D80" i="10"/>
  <c r="D84" i="7"/>
  <c r="D90" i="11"/>
  <c r="D90" i="10"/>
  <c r="D94" i="7"/>
  <c r="D103" i="7"/>
  <c r="D99" i="11"/>
  <c r="D99" i="10"/>
  <c r="D111" i="7"/>
  <c r="D107" i="11"/>
  <c r="D107" i="10"/>
  <c r="D29" i="7"/>
  <c r="D25" i="11"/>
  <c r="D25" i="10"/>
  <c r="D63" i="7"/>
  <c r="D59" i="11"/>
  <c r="D59" i="10"/>
  <c r="D81" i="11"/>
  <c r="D81" i="10"/>
  <c r="D85" i="7"/>
  <c r="D18" i="11"/>
  <c r="D18" i="10"/>
  <c r="D22" i="7"/>
  <c r="D89" i="7"/>
  <c r="D85" i="11"/>
  <c r="D85" i="10"/>
  <c r="D99" i="7"/>
  <c r="D95" i="11"/>
  <c r="D95" i="10"/>
  <c r="D20" i="7"/>
  <c r="D16" i="11"/>
  <c r="D16" i="10"/>
  <c r="D60" i="11"/>
  <c r="D60" i="10"/>
  <c r="D64" i="7"/>
  <c r="D75" i="7"/>
  <c r="D71" i="11"/>
  <c r="D71" i="10"/>
  <c r="D92" i="11"/>
  <c r="D92" i="10"/>
  <c r="D96" i="7"/>
  <c r="G61" i="3"/>
  <c r="H61" i="3" s="1"/>
  <c r="K9" i="3"/>
  <c r="D122" i="7"/>
  <c r="D110" i="7"/>
  <c r="D98" i="7"/>
  <c r="D86" i="7"/>
  <c r="D74" i="7"/>
  <c r="D62" i="7"/>
  <c r="D50" i="7"/>
  <c r="D38" i="7"/>
  <c r="D26" i="7"/>
  <c r="D14" i="7"/>
  <c r="D113" i="10"/>
  <c r="D53" i="10"/>
  <c r="D41" i="10"/>
  <c r="D29" i="10"/>
  <c r="D17" i="10"/>
  <c r="D113" i="11"/>
  <c r="D53" i="11"/>
  <c r="D41" i="11"/>
  <c r="D29" i="11"/>
  <c r="D17" i="11"/>
  <c r="D121" i="7"/>
  <c r="D73" i="7"/>
  <c r="D61" i="7"/>
  <c r="D49" i="7"/>
  <c r="D37" i="7"/>
  <c r="D13" i="7"/>
  <c r="D5" i="10"/>
  <c r="D100" i="10"/>
  <c r="D88" i="10"/>
  <c r="D40" i="10"/>
  <c r="D5" i="11"/>
  <c r="I5" i="11" s="1"/>
  <c r="D100" i="11"/>
  <c r="D88" i="11"/>
  <c r="D40" i="11"/>
  <c r="K12" i="3"/>
  <c r="D120" i="7"/>
  <c r="D108" i="7"/>
  <c r="D48" i="7"/>
  <c r="D36" i="7"/>
  <c r="D24" i="7"/>
  <c r="D123" i="10"/>
  <c r="D51" i="10"/>
  <c r="D39" i="10"/>
  <c r="D27" i="10"/>
  <c r="D15" i="10"/>
  <c r="D123" i="11"/>
  <c r="D51" i="11"/>
  <c r="D39" i="11"/>
  <c r="D27" i="11"/>
  <c r="D15" i="11"/>
  <c r="D119" i="7"/>
  <c r="D35" i="7"/>
  <c r="D11" i="7"/>
  <c r="D122" i="10"/>
  <c r="D110" i="10"/>
  <c r="D98" i="10"/>
  <c r="D74" i="10"/>
  <c r="D62" i="10"/>
  <c r="D50" i="10"/>
  <c r="D38" i="10"/>
  <c r="D26" i="10"/>
  <c r="D14" i="10"/>
  <c r="D122" i="11"/>
  <c r="D110" i="11"/>
  <c r="D98" i="11"/>
  <c r="D74" i="11"/>
  <c r="D62" i="11"/>
  <c r="D50" i="11"/>
  <c r="D38" i="11"/>
  <c r="D26" i="11"/>
  <c r="D14" i="11"/>
  <c r="K8" i="3"/>
  <c r="D106" i="7"/>
  <c r="D70" i="7"/>
  <c r="D58" i="7"/>
  <c r="D46" i="7"/>
  <c r="D34" i="7"/>
  <c r="D10" i="7"/>
  <c r="D121" i="10"/>
  <c r="D73" i="10"/>
  <c r="D61" i="10"/>
  <c r="D49" i="10"/>
  <c r="D37" i="10"/>
  <c r="D13" i="10"/>
  <c r="D121" i="11"/>
  <c r="D73" i="11"/>
  <c r="D61" i="11"/>
  <c r="D49" i="11"/>
  <c r="D37" i="11"/>
  <c r="D13" i="11"/>
  <c r="D120" i="10"/>
  <c r="D108" i="10"/>
  <c r="D96" i="10"/>
  <c r="D48" i="10"/>
  <c r="D36" i="10"/>
  <c r="D12" i="10"/>
  <c r="K10" i="3"/>
  <c r="K11" i="3"/>
  <c r="D119" i="10"/>
  <c r="D47" i="10"/>
  <c r="D35" i="10"/>
  <c r="D23" i="10"/>
  <c r="D119" i="11"/>
  <c r="D47" i="11"/>
  <c r="D35" i="11"/>
  <c r="D23" i="11"/>
  <c r="K6" i="3"/>
  <c r="G89" i="3"/>
  <c r="H89" i="3" s="1"/>
  <c r="G101" i="3"/>
  <c r="H101" i="3" s="1"/>
  <c r="D118" i="10"/>
  <c r="D106" i="10"/>
  <c r="D94" i="10"/>
  <c r="D82" i="10"/>
  <c r="D70" i="10"/>
  <c r="D58" i="10"/>
  <c r="D46" i="10"/>
  <c r="D34" i="10"/>
  <c r="D22" i="10"/>
  <c r="D10" i="10"/>
  <c r="D117" i="10"/>
  <c r="D69" i="10"/>
  <c r="D57" i="10"/>
  <c r="D45" i="10"/>
  <c r="D33" i="10"/>
  <c r="D9" i="10"/>
  <c r="D116" i="10"/>
  <c r="D104" i="10"/>
  <c r="D44" i="10"/>
  <c r="D32" i="10"/>
  <c r="D20" i="10"/>
  <c r="D115" i="10"/>
  <c r="D31" i="10"/>
  <c r="D7" i="10"/>
  <c r="D102" i="10"/>
  <c r="D66" i="10"/>
  <c r="D54" i="10"/>
  <c r="D42" i="10"/>
  <c r="D30" i="10"/>
  <c r="D6" i="10"/>
  <c r="F5" i="10"/>
  <c r="F6" i="10" s="1"/>
  <c r="I19" i="12"/>
  <c r="P4" i="7"/>
  <c r="G66" i="11"/>
  <c r="AW12" i="9"/>
  <c r="CA8" i="9"/>
  <c r="CB15" i="9"/>
  <c r="BF10" i="9"/>
  <c r="U14" i="9"/>
  <c r="CM18" i="9"/>
  <c r="AI15" i="9"/>
  <c r="AI20" i="9"/>
  <c r="J32" i="9"/>
  <c r="M8" i="4"/>
  <c r="C5" i="5" s="1"/>
  <c r="G41" i="3"/>
  <c r="H41" i="3" s="1"/>
  <c r="G112" i="3"/>
  <c r="H112" i="3" s="1"/>
  <c r="N8" i="4"/>
  <c r="D5" i="5" s="1"/>
  <c r="K3" i="3"/>
  <c r="K14" i="3" s="1"/>
  <c r="E26" i="3"/>
  <c r="G8" i="5"/>
  <c r="E50" i="3"/>
  <c r="K19" i="3" s="1"/>
  <c r="E74" i="3"/>
  <c r="G4" i="8"/>
  <c r="C3" i="9" s="1"/>
  <c r="CY23" i="9" s="1"/>
  <c r="G3" i="8"/>
  <c r="C2" i="9" s="1"/>
  <c r="K4" i="3"/>
  <c r="E110" i="3"/>
  <c r="K21" i="3" s="1"/>
  <c r="N7" i="4"/>
  <c r="D4" i="5" s="1"/>
  <c r="C6" i="5"/>
  <c r="G63" i="3"/>
  <c r="H63" i="3" s="1"/>
  <c r="R8" i="4"/>
  <c r="T5" i="5" s="1"/>
  <c r="K5" i="3"/>
  <c r="K13" i="9"/>
  <c r="BN15" i="9"/>
  <c r="BF17" i="9"/>
  <c r="AN18" i="9"/>
  <c r="BL19" i="9"/>
  <c r="K29" i="9"/>
  <c r="CN8" i="9"/>
  <c r="AJ10" i="9"/>
  <c r="CR10" i="9"/>
  <c r="CB11" i="9"/>
  <c r="BA15" i="9"/>
  <c r="AR17" i="9"/>
  <c r="BG18" i="9"/>
  <c r="AW19" i="9"/>
  <c r="BW20" i="9"/>
  <c r="BM21" i="9"/>
  <c r="BE23" i="9"/>
  <c r="CC8" i="9"/>
  <c r="Y10" i="9"/>
  <c r="I11" i="9"/>
  <c r="BQ11" i="9"/>
  <c r="BA12" i="9"/>
  <c r="M13" i="9"/>
  <c r="CS13" i="9"/>
  <c r="AP18" i="9"/>
  <c r="BF20" i="9"/>
  <c r="CH21" i="9"/>
  <c r="T23" i="9"/>
  <c r="BH26" i="9"/>
  <c r="X29" i="9"/>
  <c r="AO34" i="9"/>
  <c r="Q125" i="9"/>
  <c r="BU123" i="9"/>
  <c r="CK122" i="9"/>
  <c r="AC122" i="9"/>
  <c r="AS121" i="9"/>
  <c r="AU126" i="9"/>
  <c r="CS125" i="9"/>
  <c r="BE123" i="9"/>
  <c r="BU122" i="9"/>
  <c r="M122" i="9"/>
  <c r="BM121" i="9"/>
  <c r="AC121" i="9"/>
  <c r="BF126" i="9"/>
  <c r="G126" i="9"/>
  <c r="F124" i="9"/>
  <c r="E123" i="9"/>
  <c r="AG122" i="9"/>
  <c r="BW121" i="9"/>
  <c r="AG121" i="9"/>
  <c r="BS120" i="9"/>
  <c r="W120" i="9"/>
  <c r="CI119" i="9"/>
  <c r="CA118" i="9"/>
  <c r="CE117" i="9"/>
  <c r="AI117" i="9"/>
  <c r="CT126" i="9"/>
  <c r="F126" i="9"/>
  <c r="AV125" i="9"/>
  <c r="F125" i="9"/>
  <c r="AH124" i="9"/>
  <c r="BX123" i="9"/>
  <c r="AF123" i="9"/>
  <c r="CY121" i="9"/>
  <c r="V126" i="9"/>
  <c r="BJ125" i="9"/>
  <c r="S125" i="9"/>
  <c r="AU124" i="9"/>
  <c r="CK123" i="9"/>
  <c r="AT123" i="9"/>
  <c r="BV122" i="9"/>
  <c r="BG122" i="9"/>
  <c r="P122" i="9"/>
  <c r="BU121" i="9"/>
  <c r="E121" i="9"/>
  <c r="CO120" i="9"/>
  <c r="CQ126" i="9"/>
  <c r="BC126" i="9"/>
  <c r="AK126" i="9"/>
  <c r="D126" i="9"/>
  <c r="BH125" i="9"/>
  <c r="AT125" i="9"/>
  <c r="CY124" i="9"/>
  <c r="BH124" i="9"/>
  <c r="CJ123" i="9"/>
  <c r="BV123" i="9"/>
  <c r="AD123" i="9"/>
  <c r="CX122" i="9"/>
  <c r="CI122" i="9"/>
  <c r="BF122" i="9"/>
  <c r="O122" i="9"/>
  <c r="CV121" i="9"/>
  <c r="BF121" i="9"/>
  <c r="P121" i="9"/>
  <c r="CN120" i="9"/>
  <c r="BD120" i="9"/>
  <c r="AR120" i="9"/>
  <c r="H120" i="9"/>
  <c r="CF119" i="9"/>
  <c r="BT119" i="9"/>
  <c r="BH119" i="9"/>
  <c r="AV119" i="9"/>
  <c r="L119" i="9"/>
  <c r="BL118" i="9"/>
  <c r="AB118" i="9"/>
  <c r="P118" i="9"/>
  <c r="D118" i="9"/>
  <c r="BP117" i="9"/>
  <c r="BD117" i="9"/>
  <c r="BB126" i="9"/>
  <c r="R126" i="9"/>
  <c r="CY125" i="9"/>
  <c r="CJ125" i="9"/>
  <c r="AE125" i="9"/>
  <c r="BU124" i="9"/>
  <c r="AR124" i="9"/>
  <c r="AD124" i="9"/>
  <c r="O124" i="9"/>
  <c r="CW123" i="9"/>
  <c r="BF123" i="9"/>
  <c r="AQ123" i="9"/>
  <c r="CV122" i="9"/>
  <c r="BS122" i="9"/>
  <c r="CN126" i="9"/>
  <c r="Q126" i="9"/>
  <c r="CX125" i="9"/>
  <c r="BF125" i="9"/>
  <c r="AD125" i="9"/>
  <c r="O125" i="9"/>
  <c r="CV124" i="9"/>
  <c r="CH124" i="9"/>
  <c r="AQ124" i="9"/>
  <c r="AB124" i="9"/>
  <c r="BS123" i="9"/>
  <c r="AP123" i="9"/>
  <c r="AB123" i="9"/>
  <c r="N123" i="9"/>
  <c r="CU122" i="9"/>
  <c r="CF122" i="9"/>
  <c r="BR122" i="9"/>
  <c r="BD122" i="9"/>
  <c r="AP122" i="9"/>
  <c r="AA122" i="9"/>
  <c r="CT121" i="9"/>
  <c r="BR126" i="9"/>
  <c r="AX126" i="9"/>
  <c r="AF126" i="9"/>
  <c r="P126" i="9"/>
  <c r="CV125" i="9"/>
  <c r="CH125" i="9"/>
  <c r="BS125" i="9"/>
  <c r="BE125" i="9"/>
  <c r="AQ125" i="9"/>
  <c r="N125" i="9"/>
  <c r="CG124" i="9"/>
  <c r="BS124" i="9"/>
  <c r="BD124" i="9"/>
  <c r="AP124" i="9"/>
  <c r="AA124" i="9"/>
  <c r="M124" i="9"/>
  <c r="CU123" i="9"/>
  <c r="CF123" i="9"/>
  <c r="BR123" i="9"/>
  <c r="AO123" i="9"/>
  <c r="L123" i="9"/>
  <c r="CT122" i="9"/>
  <c r="CE122" i="9"/>
  <c r="BQ122" i="9"/>
  <c r="BC122" i="9"/>
  <c r="AN122" i="9"/>
  <c r="Z122" i="9"/>
  <c r="K122" i="9"/>
  <c r="CS121" i="9"/>
  <c r="BP121" i="9"/>
  <c r="AM121" i="9"/>
  <c r="Z121" i="9"/>
  <c r="M121" i="9"/>
  <c r="CW120" i="9"/>
  <c r="CK120" i="9"/>
  <c r="BY120" i="9"/>
  <c r="BM120" i="9"/>
  <c r="CJ126" i="9"/>
  <c r="BP126" i="9"/>
  <c r="AD126" i="9"/>
  <c r="O126" i="9"/>
  <c r="CU125" i="9"/>
  <c r="CF125" i="9"/>
  <c r="CI126" i="9"/>
  <c r="BO126" i="9"/>
  <c r="AV126" i="9"/>
  <c r="AC126" i="9"/>
  <c r="N126" i="9"/>
  <c r="CT125" i="9"/>
  <c r="CE125" i="9"/>
  <c r="BC125" i="9"/>
  <c r="AN125" i="9"/>
  <c r="Z125" i="9"/>
  <c r="K125" i="9"/>
  <c r="CS124" i="9"/>
  <c r="CE124" i="9"/>
  <c r="BP124" i="9"/>
  <c r="BB124" i="9"/>
  <c r="AM124" i="9"/>
  <c r="Y124" i="9"/>
  <c r="K124" i="9"/>
  <c r="CD123" i="9"/>
  <c r="BO123" i="9"/>
  <c r="BA123" i="9"/>
  <c r="AM123" i="9"/>
  <c r="X123" i="9"/>
  <c r="J123" i="9"/>
  <c r="CQ122" i="9"/>
  <c r="CC122" i="9"/>
  <c r="BO122" i="9"/>
  <c r="AZ122" i="9"/>
  <c r="AL122" i="9"/>
  <c r="BN126" i="9"/>
  <c r="AT126" i="9"/>
  <c r="AB126" i="9"/>
  <c r="L126" i="9"/>
  <c r="CR125" i="9"/>
  <c r="CD125" i="9"/>
  <c r="BP125" i="9"/>
  <c r="BB125" i="9"/>
  <c r="AM125" i="9"/>
  <c r="X125" i="9"/>
  <c r="J125" i="9"/>
  <c r="CD124" i="9"/>
  <c r="CW126" i="9"/>
  <c r="CD126" i="9"/>
  <c r="BJ126" i="9"/>
  <c r="AP126" i="9"/>
  <c r="Z126" i="9"/>
  <c r="J126" i="9"/>
  <c r="CP125" i="9"/>
  <c r="CB125" i="9"/>
  <c r="BN125" i="9"/>
  <c r="AY125" i="9"/>
  <c r="AJ125" i="9"/>
  <c r="V125" i="9"/>
  <c r="H125" i="9"/>
  <c r="CP124" i="9"/>
  <c r="CA124" i="9"/>
  <c r="BL124" i="9"/>
  <c r="AX124" i="9"/>
  <c r="AJ124" i="9"/>
  <c r="V124" i="9"/>
  <c r="G124" i="9"/>
  <c r="CN123" i="9"/>
  <c r="BZ123" i="9"/>
  <c r="BL123" i="9"/>
  <c r="AX123" i="9"/>
  <c r="AI123" i="9"/>
  <c r="T123" i="9"/>
  <c r="F123" i="9"/>
  <c r="CN122" i="9"/>
  <c r="BZ122" i="9"/>
  <c r="BK122" i="9"/>
  <c r="AV122" i="9"/>
  <c r="AH122" i="9"/>
  <c r="T122" i="9"/>
  <c r="F122" i="9"/>
  <c r="BK126" i="9"/>
  <c r="AA125" i="9"/>
  <c r="AZ124" i="9"/>
  <c r="CQ123" i="9"/>
  <c r="AL123" i="9"/>
  <c r="CB122" i="9"/>
  <c r="AB122" i="9"/>
  <c r="CQ121" i="9"/>
  <c r="BR121" i="9"/>
  <c r="AV121" i="9"/>
  <c r="Y121" i="9"/>
  <c r="H121" i="9"/>
  <c r="CJ120" i="9"/>
  <c r="BT120" i="9"/>
  <c r="BB120" i="9"/>
  <c r="AN120" i="9"/>
  <c r="Z120" i="9"/>
  <c r="L120" i="9"/>
  <c r="CS119" i="9"/>
  <c r="CD119" i="9"/>
  <c r="BP119" i="9"/>
  <c r="BB119" i="9"/>
  <c r="AN119" i="9"/>
  <c r="Y119" i="9"/>
  <c r="J119" i="9"/>
  <c r="CR118" i="9"/>
  <c r="CD118" i="9"/>
  <c r="BP118" i="9"/>
  <c r="BA118" i="9"/>
  <c r="AL118" i="9"/>
  <c r="X118" i="9"/>
  <c r="J118" i="9"/>
  <c r="CR117" i="9"/>
  <c r="CC117" i="9"/>
  <c r="BN117" i="9"/>
  <c r="AZ117" i="9"/>
  <c r="AM117" i="9"/>
  <c r="Z117" i="9"/>
  <c r="M117" i="9"/>
  <c r="CV116" i="9"/>
  <c r="CJ116" i="9"/>
  <c r="BX116" i="9"/>
  <c r="BL116" i="9"/>
  <c r="AZ116" i="9"/>
  <c r="AN116" i="9"/>
  <c r="AB116" i="9"/>
  <c r="P116" i="9"/>
  <c r="D116" i="9"/>
  <c r="CN115" i="9"/>
  <c r="CB115" i="9"/>
  <c r="BP115" i="9"/>
  <c r="BD115" i="9"/>
  <c r="AR115" i="9"/>
  <c r="AF115" i="9"/>
  <c r="T115" i="9"/>
  <c r="H115" i="9"/>
  <c r="CR114" i="9"/>
  <c r="CF114" i="9"/>
  <c r="BT114" i="9"/>
  <c r="BH114" i="9"/>
  <c r="AV114" i="9"/>
  <c r="AJ114" i="9"/>
  <c r="X114" i="9"/>
  <c r="L114" i="9"/>
  <c r="CV113" i="9"/>
  <c r="CJ113" i="9"/>
  <c r="BX113" i="9"/>
  <c r="BL113" i="9"/>
  <c r="AZ113" i="9"/>
  <c r="AN113" i="9"/>
  <c r="AB113" i="9"/>
  <c r="P113" i="9"/>
  <c r="D113" i="9"/>
  <c r="CN112" i="9"/>
  <c r="CB112" i="9"/>
  <c r="BP112" i="9"/>
  <c r="BD112" i="9"/>
  <c r="AR112" i="9"/>
  <c r="AF112" i="9"/>
  <c r="T112" i="9"/>
  <c r="H112" i="9"/>
  <c r="CR111" i="9"/>
  <c r="CF111" i="9"/>
  <c r="BT111" i="9"/>
  <c r="BH111" i="9"/>
  <c r="AV111" i="9"/>
  <c r="AJ111" i="9"/>
  <c r="X111" i="9"/>
  <c r="L111" i="9"/>
  <c r="CV110" i="9"/>
  <c r="CJ110" i="9"/>
  <c r="BX110" i="9"/>
  <c r="BL110" i="9"/>
  <c r="AZ110" i="9"/>
  <c r="AN110" i="9"/>
  <c r="AB110" i="9"/>
  <c r="AQ126" i="9"/>
  <c r="W125" i="9"/>
  <c r="AY124" i="9"/>
  <c r="CP123" i="9"/>
  <c r="AJ123" i="9"/>
  <c r="CA122" i="9"/>
  <c r="X122" i="9"/>
  <c r="CP121" i="9"/>
  <c r="BO121" i="9"/>
  <c r="AT121" i="9"/>
  <c r="X121" i="9"/>
  <c r="F121" i="9"/>
  <c r="CI120" i="9"/>
  <c r="BR120" i="9"/>
  <c r="BA120" i="9"/>
  <c r="AM120" i="9"/>
  <c r="Y120" i="9"/>
  <c r="J120" i="9"/>
  <c r="CQ119" i="9"/>
  <c r="CC119" i="9"/>
  <c r="BO119" i="9"/>
  <c r="BA119" i="9"/>
  <c r="AL119" i="9"/>
  <c r="W119" i="9"/>
  <c r="I119" i="9"/>
  <c r="CQ118" i="9"/>
  <c r="CC118" i="9"/>
  <c r="BN118" i="9"/>
  <c r="AY118" i="9"/>
  <c r="AK118" i="9"/>
  <c r="W118" i="9"/>
  <c r="I118" i="9"/>
  <c r="CP117" i="9"/>
  <c r="CA117" i="9"/>
  <c r="BM117" i="9"/>
  <c r="AY117" i="9"/>
  <c r="AL117" i="9"/>
  <c r="Y117" i="9"/>
  <c r="L117" i="9"/>
  <c r="CU116" i="9"/>
  <c r="CI116" i="9"/>
  <c r="BW116" i="9"/>
  <c r="BK116" i="9"/>
  <c r="AY116" i="9"/>
  <c r="AM116" i="9"/>
  <c r="AA116" i="9"/>
  <c r="O116" i="9"/>
  <c r="CY115" i="9"/>
  <c r="CM115" i="9"/>
  <c r="CA115" i="9"/>
  <c r="BO115" i="9"/>
  <c r="BC115" i="9"/>
  <c r="AQ115" i="9"/>
  <c r="AE115" i="9"/>
  <c r="S115" i="9"/>
  <c r="G115" i="9"/>
  <c r="CQ114" i="9"/>
  <c r="CE114" i="9"/>
  <c r="BS114" i="9"/>
  <c r="BG114" i="9"/>
  <c r="AU114" i="9"/>
  <c r="AI114" i="9"/>
  <c r="W114" i="9"/>
  <c r="K114" i="9"/>
  <c r="CU113" i="9"/>
  <c r="CI113" i="9"/>
  <c r="BW113" i="9"/>
  <c r="BK113" i="9"/>
  <c r="AY113" i="9"/>
  <c r="AM113" i="9"/>
  <c r="AA113" i="9"/>
  <c r="O113" i="9"/>
  <c r="CY112" i="9"/>
  <c r="CM112" i="9"/>
  <c r="CA112" i="9"/>
  <c r="BO112" i="9"/>
  <c r="BC112" i="9"/>
  <c r="AQ112" i="9"/>
  <c r="AE112" i="9"/>
  <c r="S112" i="9"/>
  <c r="G112" i="9"/>
  <c r="CQ111" i="9"/>
  <c r="CE111" i="9"/>
  <c r="BS111" i="9"/>
  <c r="BG111" i="9"/>
  <c r="AA126" i="9"/>
  <c r="L125" i="9"/>
  <c r="AN124" i="9"/>
  <c r="CE123" i="9"/>
  <c r="Z123" i="9"/>
  <c r="BP122" i="9"/>
  <c r="W122" i="9"/>
  <c r="CN121" i="9"/>
  <c r="BN121" i="9"/>
  <c r="AP121" i="9"/>
  <c r="W121" i="9"/>
  <c r="CY120" i="9"/>
  <c r="CH120" i="9"/>
  <c r="BO120" i="9"/>
  <c r="AZ120" i="9"/>
  <c r="AL120" i="9"/>
  <c r="X120" i="9"/>
  <c r="I120" i="9"/>
  <c r="CP119" i="9"/>
  <c r="CB119" i="9"/>
  <c r="BN119" i="9"/>
  <c r="AZ119" i="9"/>
  <c r="AK119" i="9"/>
  <c r="V119" i="9"/>
  <c r="H119" i="9"/>
  <c r="CP118" i="9"/>
  <c r="CB118" i="9"/>
  <c r="BM118" i="9"/>
  <c r="AX118" i="9"/>
  <c r="AJ118" i="9"/>
  <c r="V118" i="9"/>
  <c r="H118" i="9"/>
  <c r="CO117" i="9"/>
  <c r="BZ117" i="9"/>
  <c r="BL117" i="9"/>
  <c r="AX117" i="9"/>
  <c r="AK117" i="9"/>
  <c r="X117" i="9"/>
  <c r="J117" i="9"/>
  <c r="CT116" i="9"/>
  <c r="CH116" i="9"/>
  <c r="BV116" i="9"/>
  <c r="BJ116" i="9"/>
  <c r="AX116" i="9"/>
  <c r="AL116" i="9"/>
  <c r="Z116" i="9"/>
  <c r="N116" i="9"/>
  <c r="CX115" i="9"/>
  <c r="CL115" i="9"/>
  <c r="BZ115" i="9"/>
  <c r="BN115" i="9"/>
  <c r="BB115" i="9"/>
  <c r="AP115" i="9"/>
  <c r="AD115" i="9"/>
  <c r="R115" i="9"/>
  <c r="F115" i="9"/>
  <c r="CP114" i="9"/>
  <c r="CD114" i="9"/>
  <c r="BR114" i="9"/>
  <c r="BF114" i="9"/>
  <c r="AT114" i="9"/>
  <c r="AH114" i="9"/>
  <c r="V114" i="9"/>
  <c r="J114" i="9"/>
  <c r="CT113" i="9"/>
  <c r="CH113" i="9"/>
  <c r="BV113" i="9"/>
  <c r="BJ113" i="9"/>
  <c r="AX113" i="9"/>
  <c r="AL113" i="9"/>
  <c r="Z113" i="9"/>
  <c r="N113" i="9"/>
  <c r="CX112" i="9"/>
  <c r="CL112" i="9"/>
  <c r="BZ112" i="9"/>
  <c r="BN112" i="9"/>
  <c r="BB112" i="9"/>
  <c r="AP112" i="9"/>
  <c r="AD112" i="9"/>
  <c r="R112" i="9"/>
  <c r="F112" i="9"/>
  <c r="CP111" i="9"/>
  <c r="CD111" i="9"/>
  <c r="K126" i="9"/>
  <c r="I125" i="9"/>
  <c r="AL124" i="9"/>
  <c r="CB123" i="9"/>
  <c r="W123" i="9"/>
  <c r="BN122" i="9"/>
  <c r="V122" i="9"/>
  <c r="CM121" i="9"/>
  <c r="BL121" i="9"/>
  <c r="AN121" i="9"/>
  <c r="V121" i="9"/>
  <c r="CX120" i="9"/>
  <c r="CG120" i="9"/>
  <c r="BN120" i="9"/>
  <c r="AY120" i="9"/>
  <c r="AK120" i="9"/>
  <c r="V120" i="9"/>
  <c r="G120" i="9"/>
  <c r="CO119" i="9"/>
  <c r="CA119" i="9"/>
  <c r="BM119" i="9"/>
  <c r="AX119" i="9"/>
  <c r="AI119" i="9"/>
  <c r="U119" i="9"/>
  <c r="G119" i="9"/>
  <c r="CO118" i="9"/>
  <c r="BZ118" i="9"/>
  <c r="BK118" i="9"/>
  <c r="AW118" i="9"/>
  <c r="AI118" i="9"/>
  <c r="U118" i="9"/>
  <c r="F118" i="9"/>
  <c r="CM117" i="9"/>
  <c r="BY117" i="9"/>
  <c r="BK117" i="9"/>
  <c r="AW117" i="9"/>
  <c r="AJ117" i="9"/>
  <c r="V117" i="9"/>
  <c r="I117" i="9"/>
  <c r="CS116" i="9"/>
  <c r="CG116" i="9"/>
  <c r="BU116" i="9"/>
  <c r="BI116" i="9"/>
  <c r="AW116" i="9"/>
  <c r="AK116" i="9"/>
  <c r="Y116" i="9"/>
  <c r="M116" i="9"/>
  <c r="CW115" i="9"/>
  <c r="CK115" i="9"/>
  <c r="BY115" i="9"/>
  <c r="BM115" i="9"/>
  <c r="BA115" i="9"/>
  <c r="AO115" i="9"/>
  <c r="CQ125" i="9"/>
  <c r="CT124" i="9"/>
  <c r="AK124" i="9"/>
  <c r="CA123" i="9"/>
  <c r="V123" i="9"/>
  <c r="BL122" i="9"/>
  <c r="U122" i="9"/>
  <c r="CG121" i="9"/>
  <c r="BK121" i="9"/>
  <c r="AL121" i="9"/>
  <c r="U121" i="9"/>
  <c r="CV120" i="9"/>
  <c r="CF120" i="9"/>
  <c r="BL120" i="9"/>
  <c r="AX120" i="9"/>
  <c r="AJ120" i="9"/>
  <c r="U120" i="9"/>
  <c r="F120" i="9"/>
  <c r="CN119" i="9"/>
  <c r="BZ119" i="9"/>
  <c r="BL119" i="9"/>
  <c r="AW119" i="9"/>
  <c r="AH119" i="9"/>
  <c r="T119" i="9"/>
  <c r="F119" i="9"/>
  <c r="CN118" i="9"/>
  <c r="BY118" i="9"/>
  <c r="BJ118" i="9"/>
  <c r="AV118" i="9"/>
  <c r="AH118" i="9"/>
  <c r="T118" i="9"/>
  <c r="E118" i="9"/>
  <c r="CL117" i="9"/>
  <c r="BX117" i="9"/>
  <c r="BJ117" i="9"/>
  <c r="AV117" i="9"/>
  <c r="AH117" i="9"/>
  <c r="U117" i="9"/>
  <c r="H117" i="9"/>
  <c r="CR116" i="9"/>
  <c r="CF116" i="9"/>
  <c r="BT116" i="9"/>
  <c r="BH116" i="9"/>
  <c r="AV116" i="9"/>
  <c r="AJ116" i="9"/>
  <c r="CC125" i="9"/>
  <c r="CQ124" i="9"/>
  <c r="Z124" i="9"/>
  <c r="BP123" i="9"/>
  <c r="K123" i="9"/>
  <c r="BB122" i="9"/>
  <c r="N122" i="9"/>
  <c r="CF121" i="9"/>
  <c r="BJ121" i="9"/>
  <c r="AK121" i="9"/>
  <c r="S121" i="9"/>
  <c r="CU120" i="9"/>
  <c r="CD120" i="9"/>
  <c r="BK120" i="9"/>
  <c r="AW120" i="9"/>
  <c r="AH120" i="9"/>
  <c r="S120" i="9"/>
  <c r="E120" i="9"/>
  <c r="CM119" i="9"/>
  <c r="BY119" i="9"/>
  <c r="BJ119" i="9"/>
  <c r="AU119" i="9"/>
  <c r="AG119" i="9"/>
  <c r="S119" i="9"/>
  <c r="E119" i="9"/>
  <c r="CL118" i="9"/>
  <c r="BW118" i="9"/>
  <c r="BI118" i="9"/>
  <c r="AU118" i="9"/>
  <c r="AG118" i="9"/>
  <c r="R118" i="9"/>
  <c r="CY117" i="9"/>
  <c r="CK117" i="9"/>
  <c r="BW117" i="9"/>
  <c r="BI117" i="9"/>
  <c r="AT117" i="9"/>
  <c r="AG117" i="9"/>
  <c r="T117" i="9"/>
  <c r="G117" i="9"/>
  <c r="CQ116" i="9"/>
  <c r="CE116" i="9"/>
  <c r="BS116" i="9"/>
  <c r="BG116" i="9"/>
  <c r="AU116" i="9"/>
  <c r="AI116" i="9"/>
  <c r="W116" i="9"/>
  <c r="K116" i="9"/>
  <c r="CU115" i="9"/>
  <c r="CI115" i="9"/>
  <c r="BW115" i="9"/>
  <c r="BK115" i="9"/>
  <c r="AY115" i="9"/>
  <c r="BR125" i="9"/>
  <c r="CF124" i="9"/>
  <c r="X124" i="9"/>
  <c r="BN123" i="9"/>
  <c r="H123" i="9"/>
  <c r="AY122" i="9"/>
  <c r="J122" i="9"/>
  <c r="CD121" i="9"/>
  <c r="BD121" i="9"/>
  <c r="AJ121" i="9"/>
  <c r="O121" i="9"/>
  <c r="CT120" i="9"/>
  <c r="CA120" i="9"/>
  <c r="BJ120" i="9"/>
  <c r="AV120" i="9"/>
  <c r="AG120" i="9"/>
  <c r="R120" i="9"/>
  <c r="D120" i="9"/>
  <c r="CL119" i="9"/>
  <c r="BX119" i="9"/>
  <c r="BI119" i="9"/>
  <c r="AT119" i="9"/>
  <c r="AF119" i="9"/>
  <c r="R119" i="9"/>
  <c r="D119" i="9"/>
  <c r="CK118" i="9"/>
  <c r="BV118" i="9"/>
  <c r="BH118" i="9"/>
  <c r="AT118" i="9"/>
  <c r="AF118" i="9"/>
  <c r="Q118" i="9"/>
  <c r="CX117" i="9"/>
  <c r="CJ117" i="9"/>
  <c r="BV117" i="9"/>
  <c r="BH117" i="9"/>
  <c r="AS117" i="9"/>
  <c r="AF117" i="9"/>
  <c r="S117" i="9"/>
  <c r="F117" i="9"/>
  <c r="CP116" i="9"/>
  <c r="CD116" i="9"/>
  <c r="BR116" i="9"/>
  <c r="BF116" i="9"/>
  <c r="AT116" i="9"/>
  <c r="AH116" i="9"/>
  <c r="V116" i="9"/>
  <c r="J116" i="9"/>
  <c r="CT115" i="9"/>
  <c r="CH115" i="9"/>
  <c r="BV115" i="9"/>
  <c r="BJ115" i="9"/>
  <c r="AX115" i="9"/>
  <c r="AL115" i="9"/>
  <c r="Z115" i="9"/>
  <c r="N115" i="9"/>
  <c r="CX114" i="9"/>
  <c r="CL114" i="9"/>
  <c r="BZ114" i="9"/>
  <c r="BN114" i="9"/>
  <c r="BB114" i="9"/>
  <c r="AP114" i="9"/>
  <c r="AD114" i="9"/>
  <c r="R114" i="9"/>
  <c r="F114" i="9"/>
  <c r="CP113" i="9"/>
  <c r="CD113" i="9"/>
  <c r="BR113" i="9"/>
  <c r="BF113" i="9"/>
  <c r="AT113" i="9"/>
  <c r="AH113" i="9"/>
  <c r="V113" i="9"/>
  <c r="J113" i="9"/>
  <c r="CT112" i="9"/>
  <c r="CH112" i="9"/>
  <c r="BV112" i="9"/>
  <c r="BJ112" i="9"/>
  <c r="AX112" i="9"/>
  <c r="AL112" i="9"/>
  <c r="Z112" i="9"/>
  <c r="N112" i="9"/>
  <c r="CX111" i="9"/>
  <c r="CL111" i="9"/>
  <c r="BZ111" i="9"/>
  <c r="BO125" i="9"/>
  <c r="CB124" i="9"/>
  <c r="W124" i="9"/>
  <c r="BM123" i="9"/>
  <c r="G123" i="9"/>
  <c r="AX122" i="9"/>
  <c r="I122" i="9"/>
  <c r="CB121" i="9"/>
  <c r="BC121" i="9"/>
  <c r="AI121" i="9"/>
  <c r="N121" i="9"/>
  <c r="CS120" i="9"/>
  <c r="BZ120" i="9"/>
  <c r="BI120" i="9"/>
  <c r="AT120" i="9"/>
  <c r="AE120" i="9"/>
  <c r="Q120" i="9"/>
  <c r="CY119" i="9"/>
  <c r="CK119" i="9"/>
  <c r="BV119" i="9"/>
  <c r="BG119" i="9"/>
  <c r="AS119" i="9"/>
  <c r="AE119" i="9"/>
  <c r="Q119" i="9"/>
  <c r="CX118" i="9"/>
  <c r="CI118" i="9"/>
  <c r="BU118" i="9"/>
  <c r="BG118" i="9"/>
  <c r="AS118" i="9"/>
  <c r="AD118" i="9"/>
  <c r="O118" i="9"/>
  <c r="CW117" i="9"/>
  <c r="CI117" i="9"/>
  <c r="BU117" i="9"/>
  <c r="BF117" i="9"/>
  <c r="AR117" i="9"/>
  <c r="AE117" i="9"/>
  <c r="R117" i="9"/>
  <c r="E117" i="9"/>
  <c r="CO116" i="9"/>
  <c r="CC116" i="9"/>
  <c r="BQ116" i="9"/>
  <c r="BE116" i="9"/>
  <c r="AS116" i="9"/>
  <c r="BD125" i="9"/>
  <c r="BR124" i="9"/>
  <c r="L124" i="9"/>
  <c r="BB123" i="9"/>
  <c r="CR122" i="9"/>
  <c r="AQ122" i="9"/>
  <c r="H122" i="9"/>
  <c r="CA121" i="9"/>
  <c r="AZ121" i="9"/>
  <c r="AH121" i="9"/>
  <c r="L121" i="9"/>
  <c r="CR120" i="9"/>
  <c r="BX120" i="9"/>
  <c r="BH120" i="9"/>
  <c r="AS120" i="9"/>
  <c r="AD120" i="9"/>
  <c r="P120" i="9"/>
  <c r="CX119" i="9"/>
  <c r="CJ119" i="9"/>
  <c r="BU119" i="9"/>
  <c r="BF119" i="9"/>
  <c r="AR119" i="9"/>
  <c r="AD119" i="9"/>
  <c r="P119" i="9"/>
  <c r="CW118" i="9"/>
  <c r="CH118" i="9"/>
  <c r="BT118" i="9"/>
  <c r="BF118" i="9"/>
  <c r="AR118" i="9"/>
  <c r="AC118" i="9"/>
  <c r="N118" i="9"/>
  <c r="CV117" i="9"/>
  <c r="CH117" i="9"/>
  <c r="BT117" i="9"/>
  <c r="BE117" i="9"/>
  <c r="AQ117" i="9"/>
  <c r="AD117" i="9"/>
  <c r="Q117" i="9"/>
  <c r="D117" i="9"/>
  <c r="CN116" i="9"/>
  <c r="CB116" i="9"/>
  <c r="BP116" i="9"/>
  <c r="BD116" i="9"/>
  <c r="AR116" i="9"/>
  <c r="AF116" i="9"/>
  <c r="T116" i="9"/>
  <c r="H116" i="9"/>
  <c r="CR115" i="9"/>
  <c r="CF115" i="9"/>
  <c r="AZ125" i="9"/>
  <c r="BO124" i="9"/>
  <c r="J124" i="9"/>
  <c r="AZ123" i="9"/>
  <c r="CP122" i="9"/>
  <c r="AM122" i="9"/>
  <c r="G122" i="9"/>
  <c r="BZ121" i="9"/>
  <c r="AY121" i="9"/>
  <c r="AF121" i="9"/>
  <c r="K121" i="9"/>
  <c r="CP120" i="9"/>
  <c r="BW120" i="9"/>
  <c r="BF120" i="9"/>
  <c r="AQ120" i="9"/>
  <c r="AC120" i="9"/>
  <c r="O120" i="9"/>
  <c r="CW119" i="9"/>
  <c r="CH119" i="9"/>
  <c r="BS119" i="9"/>
  <c r="BE119" i="9"/>
  <c r="AQ119" i="9"/>
  <c r="AC119" i="9"/>
  <c r="N119" i="9"/>
  <c r="CU118" i="9"/>
  <c r="CG118" i="9"/>
  <c r="BS118" i="9"/>
  <c r="BE118" i="9"/>
  <c r="AP118" i="9"/>
  <c r="AA118" i="9"/>
  <c r="M118" i="9"/>
  <c r="CU117" i="9"/>
  <c r="CG117" i="9"/>
  <c r="BR117" i="9"/>
  <c r="BC117" i="9"/>
  <c r="CE126" i="9"/>
  <c r="AL125" i="9"/>
  <c r="BC124" i="9"/>
  <c r="CT123" i="9"/>
  <c r="AN123" i="9"/>
  <c r="CD122" i="9"/>
  <c r="AI122" i="9"/>
  <c r="CR121" i="9"/>
  <c r="BS121" i="9"/>
  <c r="AW121" i="9"/>
  <c r="AA121" i="9"/>
  <c r="I121" i="9"/>
  <c r="CL120" i="9"/>
  <c r="BU120" i="9"/>
  <c r="BC120" i="9"/>
  <c r="AO120" i="9"/>
  <c r="AA120" i="9"/>
  <c r="M120" i="9"/>
  <c r="CT119" i="9"/>
  <c r="CE119" i="9"/>
  <c r="BQ119" i="9"/>
  <c r="BC119" i="9"/>
  <c r="AO119" i="9"/>
  <c r="Z119" i="9"/>
  <c r="K119" i="9"/>
  <c r="CS118" i="9"/>
  <c r="CE118" i="9"/>
  <c r="BQ118" i="9"/>
  <c r="BB118" i="9"/>
  <c r="AM118" i="9"/>
  <c r="Y118" i="9"/>
  <c r="K118" i="9"/>
  <c r="CS117" i="9"/>
  <c r="CD117" i="9"/>
  <c r="BO117" i="9"/>
  <c r="BA117" i="9"/>
  <c r="AN117" i="9"/>
  <c r="BX121" i="9"/>
  <c r="BR119" i="9"/>
  <c r="CT117" i="9"/>
  <c r="CY116" i="9"/>
  <c r="BC116" i="9"/>
  <c r="S116" i="9"/>
  <c r="CO115" i="9"/>
  <c r="BL115" i="9"/>
  <c r="AN115" i="9"/>
  <c r="W115" i="9"/>
  <c r="D115" i="9"/>
  <c r="CI114" i="9"/>
  <c r="BP114" i="9"/>
  <c r="AY114" i="9"/>
  <c r="AF114" i="9"/>
  <c r="O114" i="9"/>
  <c r="CR113" i="9"/>
  <c r="CA113" i="9"/>
  <c r="BH113" i="9"/>
  <c r="AQ113" i="9"/>
  <c r="X113" i="9"/>
  <c r="G113" i="9"/>
  <c r="CJ112" i="9"/>
  <c r="BS112" i="9"/>
  <c r="AZ112" i="9"/>
  <c r="AI112" i="9"/>
  <c r="P112" i="9"/>
  <c r="CU111" i="9"/>
  <c r="CB111" i="9"/>
  <c r="BM111" i="9"/>
  <c r="AY111" i="9"/>
  <c r="AL111" i="9"/>
  <c r="Y111" i="9"/>
  <c r="K111" i="9"/>
  <c r="CT110" i="9"/>
  <c r="CG110" i="9"/>
  <c r="BT110" i="9"/>
  <c r="BG110" i="9"/>
  <c r="AT110" i="9"/>
  <c r="AG110" i="9"/>
  <c r="T110" i="9"/>
  <c r="H110" i="9"/>
  <c r="CR109" i="9"/>
  <c r="CF109" i="9"/>
  <c r="BT109" i="9"/>
  <c r="BH109" i="9"/>
  <c r="AV109" i="9"/>
  <c r="AJ109" i="9"/>
  <c r="X109" i="9"/>
  <c r="L109" i="9"/>
  <c r="CV108" i="9"/>
  <c r="CJ108" i="9"/>
  <c r="BX108" i="9"/>
  <c r="BL108" i="9"/>
  <c r="AZ108" i="9"/>
  <c r="AN108" i="9"/>
  <c r="AB108" i="9"/>
  <c r="P108" i="9"/>
  <c r="D108" i="9"/>
  <c r="CN107" i="9"/>
  <c r="CB107" i="9"/>
  <c r="BP107" i="9"/>
  <c r="BD107" i="9"/>
  <c r="AR107" i="9"/>
  <c r="AF107" i="9"/>
  <c r="T107" i="9"/>
  <c r="H107" i="9"/>
  <c r="CR106" i="9"/>
  <c r="CF106" i="9"/>
  <c r="BT106" i="9"/>
  <c r="BH106" i="9"/>
  <c r="AV106" i="9"/>
  <c r="AJ106" i="9"/>
  <c r="X106" i="9"/>
  <c r="L106" i="9"/>
  <c r="CV105" i="9"/>
  <c r="CJ105" i="9"/>
  <c r="BX105" i="9"/>
  <c r="BL105" i="9"/>
  <c r="AZ105" i="9"/>
  <c r="AN105" i="9"/>
  <c r="AB105" i="9"/>
  <c r="P105" i="9"/>
  <c r="D105" i="9"/>
  <c r="CN104" i="9"/>
  <c r="CB104" i="9"/>
  <c r="BP104" i="9"/>
  <c r="BD104" i="9"/>
  <c r="AR104" i="9"/>
  <c r="AF104" i="9"/>
  <c r="T104" i="9"/>
  <c r="H104" i="9"/>
  <c r="CR103" i="9"/>
  <c r="CF103" i="9"/>
  <c r="BT103" i="9"/>
  <c r="BH103" i="9"/>
  <c r="AV103" i="9"/>
  <c r="AJ103" i="9"/>
  <c r="X103" i="9"/>
  <c r="L103" i="9"/>
  <c r="CV102" i="9"/>
  <c r="CJ102" i="9"/>
  <c r="BX102" i="9"/>
  <c r="BL102" i="9"/>
  <c r="AZ102" i="9"/>
  <c r="AN102" i="9"/>
  <c r="AB102" i="9"/>
  <c r="P102" i="9"/>
  <c r="D102" i="9"/>
  <c r="CN101" i="9"/>
  <c r="CB101" i="9"/>
  <c r="BP101" i="9"/>
  <c r="BD101" i="9"/>
  <c r="AR101" i="9"/>
  <c r="AF101" i="9"/>
  <c r="T101" i="9"/>
  <c r="H101" i="9"/>
  <c r="CR100" i="9"/>
  <c r="CF100" i="9"/>
  <c r="BT100" i="9"/>
  <c r="BH100" i="9"/>
  <c r="AV100" i="9"/>
  <c r="AJ100" i="9"/>
  <c r="X100" i="9"/>
  <c r="L100" i="9"/>
  <c r="CV99" i="9"/>
  <c r="CJ99" i="9"/>
  <c r="BX99" i="9"/>
  <c r="BL99" i="9"/>
  <c r="AZ99" i="9"/>
  <c r="AN99" i="9"/>
  <c r="AB99" i="9"/>
  <c r="P99" i="9"/>
  <c r="D99" i="9"/>
  <c r="CN98" i="9"/>
  <c r="CB98" i="9"/>
  <c r="AX121" i="9"/>
  <c r="BD119" i="9"/>
  <c r="CF117" i="9"/>
  <c r="CX116" i="9"/>
  <c r="BB116" i="9"/>
  <c r="R116" i="9"/>
  <c r="CJ115" i="9"/>
  <c r="BI115" i="9"/>
  <c r="AM115" i="9"/>
  <c r="V115" i="9"/>
  <c r="CY114" i="9"/>
  <c r="CH114" i="9"/>
  <c r="BO114" i="9"/>
  <c r="AX114" i="9"/>
  <c r="AE114" i="9"/>
  <c r="N114" i="9"/>
  <c r="CQ113" i="9"/>
  <c r="BZ113" i="9"/>
  <c r="BG113" i="9"/>
  <c r="AP113" i="9"/>
  <c r="W113" i="9"/>
  <c r="F113" i="9"/>
  <c r="CI112" i="9"/>
  <c r="BR112" i="9"/>
  <c r="AY112" i="9"/>
  <c r="AH112" i="9"/>
  <c r="O112" i="9"/>
  <c r="CT111" i="9"/>
  <c r="CA111" i="9"/>
  <c r="BL111" i="9"/>
  <c r="AX111" i="9"/>
  <c r="AK111" i="9"/>
  <c r="W111" i="9"/>
  <c r="J111" i="9"/>
  <c r="CS110" i="9"/>
  <c r="CF110" i="9"/>
  <c r="BS110" i="9"/>
  <c r="BF110" i="9"/>
  <c r="AS110" i="9"/>
  <c r="AF110" i="9"/>
  <c r="S110" i="9"/>
  <c r="G110" i="9"/>
  <c r="CQ109" i="9"/>
  <c r="CE109" i="9"/>
  <c r="BS109" i="9"/>
  <c r="BG109" i="9"/>
  <c r="AU109" i="9"/>
  <c r="AI109" i="9"/>
  <c r="W109" i="9"/>
  <c r="K109" i="9"/>
  <c r="CU108" i="9"/>
  <c r="CI108" i="9"/>
  <c r="BW108" i="9"/>
  <c r="BK108" i="9"/>
  <c r="AY108" i="9"/>
  <c r="AM108" i="9"/>
  <c r="AA108" i="9"/>
  <c r="O108" i="9"/>
  <c r="CY107" i="9"/>
  <c r="CM107" i="9"/>
  <c r="CA107" i="9"/>
  <c r="BO107" i="9"/>
  <c r="BC107" i="9"/>
  <c r="AQ107" i="9"/>
  <c r="AE107" i="9"/>
  <c r="S107" i="9"/>
  <c r="G107" i="9"/>
  <c r="CQ106" i="9"/>
  <c r="CE106" i="9"/>
  <c r="BS106" i="9"/>
  <c r="BG106" i="9"/>
  <c r="AU106" i="9"/>
  <c r="AI106" i="9"/>
  <c r="W106" i="9"/>
  <c r="K106" i="9"/>
  <c r="CU105" i="9"/>
  <c r="CI105" i="9"/>
  <c r="BW105" i="9"/>
  <c r="BK105" i="9"/>
  <c r="AY105" i="9"/>
  <c r="AM105" i="9"/>
  <c r="AA105" i="9"/>
  <c r="O105" i="9"/>
  <c r="CY104" i="9"/>
  <c r="CM104" i="9"/>
  <c r="CA104" i="9"/>
  <c r="BO104" i="9"/>
  <c r="BC104" i="9"/>
  <c r="AQ104" i="9"/>
  <c r="AE104" i="9"/>
  <c r="S104" i="9"/>
  <c r="G104" i="9"/>
  <c r="CQ103" i="9"/>
  <c r="CE103" i="9"/>
  <c r="BS103" i="9"/>
  <c r="BG103" i="9"/>
  <c r="AU103" i="9"/>
  <c r="AI103" i="9"/>
  <c r="W103" i="9"/>
  <c r="K103" i="9"/>
  <c r="CU102" i="9"/>
  <c r="CI102" i="9"/>
  <c r="BW102" i="9"/>
  <c r="BK102" i="9"/>
  <c r="AY102" i="9"/>
  <c r="AM102" i="9"/>
  <c r="AA102" i="9"/>
  <c r="O102" i="9"/>
  <c r="CY101" i="9"/>
  <c r="CM101" i="9"/>
  <c r="CA101" i="9"/>
  <c r="BO101" i="9"/>
  <c r="BC101" i="9"/>
  <c r="AQ101" i="9"/>
  <c r="AE101" i="9"/>
  <c r="S101" i="9"/>
  <c r="G101" i="9"/>
  <c r="CQ100" i="9"/>
  <c r="CE100" i="9"/>
  <c r="BS100" i="9"/>
  <c r="BG100" i="9"/>
  <c r="AU100" i="9"/>
  <c r="AI100" i="9"/>
  <c r="W100" i="9"/>
  <c r="K100" i="9"/>
  <c r="CU99" i="9"/>
  <c r="CI99" i="9"/>
  <c r="BW99" i="9"/>
  <c r="BK99" i="9"/>
  <c r="AY99" i="9"/>
  <c r="AM99" i="9"/>
  <c r="AA99" i="9"/>
  <c r="O99" i="9"/>
  <c r="CY98" i="9"/>
  <c r="CM98" i="9"/>
  <c r="AB121" i="9"/>
  <c r="AP119" i="9"/>
  <c r="BQ117" i="9"/>
  <c r="CW116" i="9"/>
  <c r="BA116" i="9"/>
  <c r="Q116" i="9"/>
  <c r="CG115" i="9"/>
  <c r="BH115" i="9"/>
  <c r="AK115" i="9"/>
  <c r="U115" i="9"/>
  <c r="CW114" i="9"/>
  <c r="CG114" i="9"/>
  <c r="BM114" i="9"/>
  <c r="AW114" i="9"/>
  <c r="AC114" i="9"/>
  <c r="M114" i="9"/>
  <c r="CO113" i="9"/>
  <c r="BY113" i="9"/>
  <c r="BE113" i="9"/>
  <c r="AO113" i="9"/>
  <c r="U113" i="9"/>
  <c r="E113" i="9"/>
  <c r="CG112" i="9"/>
  <c r="BQ112" i="9"/>
  <c r="AW112" i="9"/>
  <c r="AG112" i="9"/>
  <c r="M112" i="9"/>
  <c r="CS111" i="9"/>
  <c r="BY111" i="9"/>
  <c r="BK111" i="9"/>
  <c r="AW111" i="9"/>
  <c r="AI111" i="9"/>
  <c r="V111" i="9"/>
  <c r="I111" i="9"/>
  <c r="CR110" i="9"/>
  <c r="CE110" i="9"/>
  <c r="BR110" i="9"/>
  <c r="BE110" i="9"/>
  <c r="AR110" i="9"/>
  <c r="AE110" i="9"/>
  <c r="R110" i="9"/>
  <c r="F110" i="9"/>
  <c r="CP109" i="9"/>
  <c r="CD109" i="9"/>
  <c r="BR109" i="9"/>
  <c r="BF109" i="9"/>
  <c r="AT109" i="9"/>
  <c r="AH109" i="9"/>
  <c r="V109" i="9"/>
  <c r="J109" i="9"/>
  <c r="CT108" i="9"/>
  <c r="CH108" i="9"/>
  <c r="BV108" i="9"/>
  <c r="BJ108" i="9"/>
  <c r="AX108" i="9"/>
  <c r="AL108" i="9"/>
  <c r="Z108" i="9"/>
  <c r="N108" i="9"/>
  <c r="CX107" i="9"/>
  <c r="CL107" i="9"/>
  <c r="BZ107" i="9"/>
  <c r="BN107" i="9"/>
  <c r="BB107" i="9"/>
  <c r="AP107" i="9"/>
  <c r="AD107" i="9"/>
  <c r="R107" i="9"/>
  <c r="F107" i="9"/>
  <c r="CP106" i="9"/>
  <c r="CD106" i="9"/>
  <c r="BR106" i="9"/>
  <c r="BF106" i="9"/>
  <c r="AT106" i="9"/>
  <c r="AH106" i="9"/>
  <c r="V106" i="9"/>
  <c r="J106" i="9"/>
  <c r="CT105" i="9"/>
  <c r="CH105" i="9"/>
  <c r="BV105" i="9"/>
  <c r="BJ105" i="9"/>
  <c r="AX105" i="9"/>
  <c r="AL105" i="9"/>
  <c r="Z105" i="9"/>
  <c r="N105" i="9"/>
  <c r="CX104" i="9"/>
  <c r="CL104" i="9"/>
  <c r="BZ104" i="9"/>
  <c r="BN104" i="9"/>
  <c r="BB104" i="9"/>
  <c r="AP104" i="9"/>
  <c r="AD104" i="9"/>
  <c r="R104" i="9"/>
  <c r="F104" i="9"/>
  <c r="CP103" i="9"/>
  <c r="CD103" i="9"/>
  <c r="BR103" i="9"/>
  <c r="BF103" i="9"/>
  <c r="AT103" i="9"/>
  <c r="AH103" i="9"/>
  <c r="V103" i="9"/>
  <c r="J103" i="9"/>
  <c r="CT102" i="9"/>
  <c r="CH102" i="9"/>
  <c r="BV102" i="9"/>
  <c r="BJ102" i="9"/>
  <c r="AX102" i="9"/>
  <c r="AL102" i="9"/>
  <c r="Z102" i="9"/>
  <c r="N102" i="9"/>
  <c r="CX101" i="9"/>
  <c r="CL101" i="9"/>
  <c r="BZ101" i="9"/>
  <c r="BN101" i="9"/>
  <c r="BB101" i="9"/>
  <c r="AP101" i="9"/>
  <c r="AD101" i="9"/>
  <c r="R101" i="9"/>
  <c r="F101" i="9"/>
  <c r="CP100" i="9"/>
  <c r="CD100" i="9"/>
  <c r="BR100" i="9"/>
  <c r="BF100" i="9"/>
  <c r="AT100" i="9"/>
  <c r="AH100" i="9"/>
  <c r="V100" i="9"/>
  <c r="J100" i="9"/>
  <c r="CT99" i="9"/>
  <c r="CH99" i="9"/>
  <c r="BV99" i="9"/>
  <c r="BJ99" i="9"/>
  <c r="AX99" i="9"/>
  <c r="AL99" i="9"/>
  <c r="Z99" i="9"/>
  <c r="N99" i="9"/>
  <c r="CX98" i="9"/>
  <c r="CL98" i="9"/>
  <c r="BZ98" i="9"/>
  <c r="BN98" i="9"/>
  <c r="BB98" i="9"/>
  <c r="AP98" i="9"/>
  <c r="AD98" i="9"/>
  <c r="R98" i="9"/>
  <c r="F98" i="9"/>
  <c r="CP97" i="9"/>
  <c r="CD97" i="9"/>
  <c r="BR97" i="9"/>
  <c r="J121" i="9"/>
  <c r="AB119" i="9"/>
  <c r="BB117" i="9"/>
  <c r="CM116" i="9"/>
  <c r="AQ116" i="9"/>
  <c r="L116" i="9"/>
  <c r="CE115" i="9"/>
  <c r="BG115" i="9"/>
  <c r="AJ115" i="9"/>
  <c r="Q115" i="9"/>
  <c r="CV114" i="9"/>
  <c r="CC114" i="9"/>
  <c r="BL114" i="9"/>
  <c r="AS114" i="9"/>
  <c r="AB114" i="9"/>
  <c r="I114" i="9"/>
  <c r="CN113" i="9"/>
  <c r="BU113" i="9"/>
  <c r="BD113" i="9"/>
  <c r="AK113" i="9"/>
  <c r="T113" i="9"/>
  <c r="CW112" i="9"/>
  <c r="CF112" i="9"/>
  <c r="BM112" i="9"/>
  <c r="AV112" i="9"/>
  <c r="AC112" i="9"/>
  <c r="L112" i="9"/>
  <c r="CO111" i="9"/>
  <c r="BX111" i="9"/>
  <c r="BJ111" i="9"/>
  <c r="AU111" i="9"/>
  <c r="AH111" i="9"/>
  <c r="U111" i="9"/>
  <c r="H111" i="9"/>
  <c r="CQ110" i="9"/>
  <c r="CD110" i="9"/>
  <c r="BQ110" i="9"/>
  <c r="BD110" i="9"/>
  <c r="AQ110" i="9"/>
  <c r="AD110" i="9"/>
  <c r="Q110" i="9"/>
  <c r="E110" i="9"/>
  <c r="CO109" i="9"/>
  <c r="CC109" i="9"/>
  <c r="BQ109" i="9"/>
  <c r="BE109" i="9"/>
  <c r="AS109" i="9"/>
  <c r="AG109" i="9"/>
  <c r="U109" i="9"/>
  <c r="I109" i="9"/>
  <c r="CS108" i="9"/>
  <c r="CG108" i="9"/>
  <c r="BU108" i="9"/>
  <c r="BI108" i="9"/>
  <c r="AW108" i="9"/>
  <c r="AK108" i="9"/>
  <c r="Y108" i="9"/>
  <c r="M108" i="9"/>
  <c r="CW107" i="9"/>
  <c r="CK107" i="9"/>
  <c r="BY107" i="9"/>
  <c r="BM107" i="9"/>
  <c r="BA107" i="9"/>
  <c r="AO107" i="9"/>
  <c r="AC107" i="9"/>
  <c r="Q107" i="9"/>
  <c r="E107" i="9"/>
  <c r="CO106" i="9"/>
  <c r="CC106" i="9"/>
  <c r="BQ106" i="9"/>
  <c r="BE106" i="9"/>
  <c r="AS106" i="9"/>
  <c r="AG106" i="9"/>
  <c r="U106" i="9"/>
  <c r="I106" i="9"/>
  <c r="CS105" i="9"/>
  <c r="CG105" i="9"/>
  <c r="BU105" i="9"/>
  <c r="BI105" i="9"/>
  <c r="AW105" i="9"/>
  <c r="AK105" i="9"/>
  <c r="Y105" i="9"/>
  <c r="M105" i="9"/>
  <c r="CW104" i="9"/>
  <c r="CK104" i="9"/>
  <c r="BY104" i="9"/>
  <c r="CX126" i="9"/>
  <c r="CM120" i="9"/>
  <c r="M119" i="9"/>
  <c r="AP117" i="9"/>
  <c r="CL116" i="9"/>
  <c r="AP116" i="9"/>
  <c r="I116" i="9"/>
  <c r="CD115" i="9"/>
  <c r="BF115" i="9"/>
  <c r="AI115" i="9"/>
  <c r="P115" i="9"/>
  <c r="CU114" i="9"/>
  <c r="CB114" i="9"/>
  <c r="BK114" i="9"/>
  <c r="AR114" i="9"/>
  <c r="AA114" i="9"/>
  <c r="H114" i="9"/>
  <c r="CM113" i="9"/>
  <c r="BT113" i="9"/>
  <c r="BC113" i="9"/>
  <c r="AJ113" i="9"/>
  <c r="S113" i="9"/>
  <c r="CV112" i="9"/>
  <c r="CE112" i="9"/>
  <c r="BL112" i="9"/>
  <c r="AU112" i="9"/>
  <c r="AB112" i="9"/>
  <c r="K112" i="9"/>
  <c r="CN111" i="9"/>
  <c r="BW111" i="9"/>
  <c r="BI111" i="9"/>
  <c r="AT111" i="9"/>
  <c r="AG111" i="9"/>
  <c r="T111" i="9"/>
  <c r="G111" i="9"/>
  <c r="CP110" i="9"/>
  <c r="CC110" i="9"/>
  <c r="BP110" i="9"/>
  <c r="BC110" i="9"/>
  <c r="AP110" i="9"/>
  <c r="AC110" i="9"/>
  <c r="P110" i="9"/>
  <c r="AP125" i="9"/>
  <c r="BV120" i="9"/>
  <c r="CT118" i="9"/>
  <c r="AO117" i="9"/>
  <c r="CK116" i="9"/>
  <c r="AO116" i="9"/>
  <c r="G116" i="9"/>
  <c r="CC115" i="9"/>
  <c r="BE115" i="9"/>
  <c r="AH115" i="9"/>
  <c r="O115" i="9"/>
  <c r="CT114" i="9"/>
  <c r="CA114" i="9"/>
  <c r="BJ114" i="9"/>
  <c r="AQ114" i="9"/>
  <c r="Z114" i="9"/>
  <c r="G114" i="9"/>
  <c r="CL113" i="9"/>
  <c r="BS113" i="9"/>
  <c r="BB113" i="9"/>
  <c r="AI113" i="9"/>
  <c r="R113" i="9"/>
  <c r="CU112" i="9"/>
  <c r="CD112" i="9"/>
  <c r="BK112" i="9"/>
  <c r="AT112" i="9"/>
  <c r="AA112" i="9"/>
  <c r="J112" i="9"/>
  <c r="CM111" i="9"/>
  <c r="BV111" i="9"/>
  <c r="BF111" i="9"/>
  <c r="AS111" i="9"/>
  <c r="AF111" i="9"/>
  <c r="S111" i="9"/>
  <c r="F111" i="9"/>
  <c r="CO110" i="9"/>
  <c r="CB110" i="9"/>
  <c r="BO110" i="9"/>
  <c r="BB110" i="9"/>
  <c r="AO110" i="9"/>
  <c r="AA110" i="9"/>
  <c r="O110" i="9"/>
  <c r="CY109" i="9"/>
  <c r="CM109" i="9"/>
  <c r="CA109" i="9"/>
  <c r="BO109" i="9"/>
  <c r="BC109" i="9"/>
  <c r="AQ109" i="9"/>
  <c r="AE109" i="9"/>
  <c r="S109" i="9"/>
  <c r="G109" i="9"/>
  <c r="CQ108" i="9"/>
  <c r="CE108" i="9"/>
  <c r="BS108" i="9"/>
  <c r="BG108" i="9"/>
  <c r="AU108" i="9"/>
  <c r="AI108" i="9"/>
  <c r="W108" i="9"/>
  <c r="K108" i="9"/>
  <c r="CU107" i="9"/>
  <c r="CI107" i="9"/>
  <c r="BW107" i="9"/>
  <c r="BK107" i="9"/>
  <c r="AY107" i="9"/>
  <c r="AM107" i="9"/>
  <c r="AA107" i="9"/>
  <c r="O107" i="9"/>
  <c r="CY106" i="9"/>
  <c r="CM106" i="9"/>
  <c r="CA106" i="9"/>
  <c r="BO106" i="9"/>
  <c r="BC106" i="9"/>
  <c r="AQ106" i="9"/>
  <c r="AE106" i="9"/>
  <c r="S106" i="9"/>
  <c r="G106" i="9"/>
  <c r="CQ105" i="9"/>
  <c r="CE105" i="9"/>
  <c r="BS105" i="9"/>
  <c r="BG105" i="9"/>
  <c r="AU105" i="9"/>
  <c r="AI105" i="9"/>
  <c r="W105" i="9"/>
  <c r="K105" i="9"/>
  <c r="CU104" i="9"/>
  <c r="BN124" i="9"/>
  <c r="BE120" i="9"/>
  <c r="CF118" i="9"/>
  <c r="AC117" i="9"/>
  <c r="CA116" i="9"/>
  <c r="AG116" i="9"/>
  <c r="F116" i="9"/>
  <c r="BX115" i="9"/>
  <c r="AZ115" i="9"/>
  <c r="AG115" i="9"/>
  <c r="M115" i="9"/>
  <c r="CS114" i="9"/>
  <c r="BY114" i="9"/>
  <c r="BI114" i="9"/>
  <c r="AO114" i="9"/>
  <c r="Y114" i="9"/>
  <c r="E114" i="9"/>
  <c r="CK113" i="9"/>
  <c r="BQ113" i="9"/>
  <c r="BA113" i="9"/>
  <c r="AG113" i="9"/>
  <c r="Q113" i="9"/>
  <c r="CS112" i="9"/>
  <c r="CC112" i="9"/>
  <c r="BI112" i="9"/>
  <c r="AS112" i="9"/>
  <c r="Y112" i="9"/>
  <c r="I112" i="9"/>
  <c r="CK111" i="9"/>
  <c r="BU111" i="9"/>
  <c r="BE111" i="9"/>
  <c r="AR111" i="9"/>
  <c r="AE111" i="9"/>
  <c r="R111" i="9"/>
  <c r="E111" i="9"/>
  <c r="CN110" i="9"/>
  <c r="CA110" i="9"/>
  <c r="BN110" i="9"/>
  <c r="BA110" i="9"/>
  <c r="AM110" i="9"/>
  <c r="Z110" i="9"/>
  <c r="N110" i="9"/>
  <c r="CX109" i="9"/>
  <c r="CL109" i="9"/>
  <c r="BZ109" i="9"/>
  <c r="BN109" i="9"/>
  <c r="BB109" i="9"/>
  <c r="AP109" i="9"/>
  <c r="AD109" i="9"/>
  <c r="R109" i="9"/>
  <c r="F109" i="9"/>
  <c r="CP108" i="9"/>
  <c r="CD108" i="9"/>
  <c r="BR108" i="9"/>
  <c r="BF108" i="9"/>
  <c r="AT108" i="9"/>
  <c r="AH108" i="9"/>
  <c r="V108" i="9"/>
  <c r="J108" i="9"/>
  <c r="CT107" i="9"/>
  <c r="CH107" i="9"/>
  <c r="BV107" i="9"/>
  <c r="BJ107" i="9"/>
  <c r="AX107" i="9"/>
  <c r="AL107" i="9"/>
  <c r="Z107" i="9"/>
  <c r="N107" i="9"/>
  <c r="CX106" i="9"/>
  <c r="CL106" i="9"/>
  <c r="BZ106" i="9"/>
  <c r="BN106" i="9"/>
  <c r="BB106" i="9"/>
  <c r="AP106" i="9"/>
  <c r="AD106" i="9"/>
  <c r="R106" i="9"/>
  <c r="F106" i="9"/>
  <c r="CP105" i="9"/>
  <c r="CD105" i="9"/>
  <c r="BR105" i="9"/>
  <c r="BF105" i="9"/>
  <c r="H124" i="9"/>
  <c r="AP120" i="9"/>
  <c r="BR118" i="9"/>
  <c r="AB117" i="9"/>
  <c r="BZ116" i="9"/>
  <c r="AE116" i="9"/>
  <c r="E116" i="9"/>
  <c r="BU115" i="9"/>
  <c r="AW115" i="9"/>
  <c r="AC115" i="9"/>
  <c r="L115" i="9"/>
  <c r="CO114" i="9"/>
  <c r="BX114" i="9"/>
  <c r="BE114" i="9"/>
  <c r="AN114" i="9"/>
  <c r="U114" i="9"/>
  <c r="D114" i="9"/>
  <c r="CG113" i="9"/>
  <c r="BP113" i="9"/>
  <c r="AW113" i="9"/>
  <c r="AF113" i="9"/>
  <c r="M113" i="9"/>
  <c r="CR112" i="9"/>
  <c r="BY112" i="9"/>
  <c r="BH112" i="9"/>
  <c r="AO112" i="9"/>
  <c r="X112" i="9"/>
  <c r="E112" i="9"/>
  <c r="CJ111" i="9"/>
  <c r="BR111" i="9"/>
  <c r="BD111" i="9"/>
  <c r="AQ111" i="9"/>
  <c r="AD111" i="9"/>
  <c r="Q111" i="9"/>
  <c r="D111" i="9"/>
  <c r="CM110" i="9"/>
  <c r="BZ110" i="9"/>
  <c r="BM110" i="9"/>
  <c r="AY110" i="9"/>
  <c r="AL110" i="9"/>
  <c r="Y110" i="9"/>
  <c r="M110" i="9"/>
  <c r="CW109" i="9"/>
  <c r="CK109" i="9"/>
  <c r="BY109" i="9"/>
  <c r="BM109" i="9"/>
  <c r="BA109" i="9"/>
  <c r="AO109" i="9"/>
  <c r="AC109" i="9"/>
  <c r="Q109" i="9"/>
  <c r="E109" i="9"/>
  <c r="CO108" i="9"/>
  <c r="CC108" i="9"/>
  <c r="BQ108" i="9"/>
  <c r="BE108" i="9"/>
  <c r="AS108" i="9"/>
  <c r="AG108" i="9"/>
  <c r="U108" i="9"/>
  <c r="I108" i="9"/>
  <c r="CS107" i="9"/>
  <c r="CG107" i="9"/>
  <c r="BU107" i="9"/>
  <c r="BI107" i="9"/>
  <c r="AW107" i="9"/>
  <c r="AK107" i="9"/>
  <c r="Y107" i="9"/>
  <c r="M107" i="9"/>
  <c r="CW106" i="9"/>
  <c r="CK106" i="9"/>
  <c r="BY106" i="9"/>
  <c r="BM106" i="9"/>
  <c r="BA106" i="9"/>
  <c r="AO106" i="9"/>
  <c r="AC106" i="9"/>
  <c r="Q106" i="9"/>
  <c r="E106" i="9"/>
  <c r="CO105" i="9"/>
  <c r="CC105" i="9"/>
  <c r="BQ105" i="9"/>
  <c r="BE105" i="9"/>
  <c r="AS105" i="9"/>
  <c r="AG105" i="9"/>
  <c r="AY123" i="9"/>
  <c r="AB120" i="9"/>
  <c r="BD118" i="9"/>
  <c r="AA117" i="9"/>
  <c r="BY116" i="9"/>
  <c r="AD116" i="9"/>
  <c r="CV115" i="9"/>
  <c r="BT115" i="9"/>
  <c r="AV115" i="9"/>
  <c r="AB115" i="9"/>
  <c r="K115" i="9"/>
  <c r="CN114" i="9"/>
  <c r="BW114" i="9"/>
  <c r="BD114" i="9"/>
  <c r="AM114" i="9"/>
  <c r="T114" i="9"/>
  <c r="CY113" i="9"/>
  <c r="CF113" i="9"/>
  <c r="BO113" i="9"/>
  <c r="AV113" i="9"/>
  <c r="AE113" i="9"/>
  <c r="L113" i="9"/>
  <c r="CQ112" i="9"/>
  <c r="BX112" i="9"/>
  <c r="BG112" i="9"/>
  <c r="AN112" i="9"/>
  <c r="W112" i="9"/>
  <c r="D112" i="9"/>
  <c r="CI111" i="9"/>
  <c r="BQ111" i="9"/>
  <c r="BC111" i="9"/>
  <c r="AP111" i="9"/>
  <c r="AC111" i="9"/>
  <c r="P111" i="9"/>
  <c r="CY110" i="9"/>
  <c r="CL110" i="9"/>
  <c r="BY110" i="9"/>
  <c r="BK110" i="9"/>
  <c r="AX110" i="9"/>
  <c r="AK110" i="9"/>
  <c r="X110" i="9"/>
  <c r="L110" i="9"/>
  <c r="CV109" i="9"/>
  <c r="CJ109" i="9"/>
  <c r="BX109" i="9"/>
  <c r="BL109" i="9"/>
  <c r="AZ109" i="9"/>
  <c r="AN109" i="9"/>
  <c r="AB109" i="9"/>
  <c r="P109" i="9"/>
  <c r="D109" i="9"/>
  <c r="CN108" i="9"/>
  <c r="CB108" i="9"/>
  <c r="BP108" i="9"/>
  <c r="BD108" i="9"/>
  <c r="AR108" i="9"/>
  <c r="AF108" i="9"/>
  <c r="T108" i="9"/>
  <c r="H108" i="9"/>
  <c r="CR107" i="9"/>
  <c r="CF107" i="9"/>
  <c r="BT107" i="9"/>
  <c r="BH107" i="9"/>
  <c r="AV107" i="9"/>
  <c r="AJ107" i="9"/>
  <c r="X107" i="9"/>
  <c r="L107" i="9"/>
  <c r="CV106" i="9"/>
  <c r="CJ106" i="9"/>
  <c r="BX106" i="9"/>
  <c r="BL106" i="9"/>
  <c r="AZ106" i="9"/>
  <c r="AN106" i="9"/>
  <c r="AB106" i="9"/>
  <c r="P106" i="9"/>
  <c r="D106" i="9"/>
  <c r="CN105" i="9"/>
  <c r="CB105" i="9"/>
  <c r="BP105" i="9"/>
  <c r="BD105" i="9"/>
  <c r="AR105" i="9"/>
  <c r="CO122" i="9"/>
  <c r="N120" i="9"/>
  <c r="CU121" i="9"/>
  <c r="CG119" i="9"/>
  <c r="L118" i="9"/>
  <c r="N117" i="9"/>
  <c r="BM116" i="9"/>
  <c r="U116" i="9"/>
  <c r="CP115" i="9"/>
  <c r="BQ115" i="9"/>
  <c r="AS115" i="9"/>
  <c r="X115" i="9"/>
  <c r="E115" i="9"/>
  <c r="CJ114" i="9"/>
  <c r="BQ114" i="9"/>
  <c r="AZ114" i="9"/>
  <c r="AG114" i="9"/>
  <c r="P114" i="9"/>
  <c r="CS113" i="9"/>
  <c r="CB113" i="9"/>
  <c r="BI113" i="9"/>
  <c r="AR113" i="9"/>
  <c r="Y113" i="9"/>
  <c r="H113" i="9"/>
  <c r="CK112" i="9"/>
  <c r="BT112" i="9"/>
  <c r="BA112" i="9"/>
  <c r="AJ112" i="9"/>
  <c r="Q112" i="9"/>
  <c r="CV111" i="9"/>
  <c r="CC111" i="9"/>
  <c r="BN111" i="9"/>
  <c r="AZ111" i="9"/>
  <c r="AM111" i="9"/>
  <c r="Z111" i="9"/>
  <c r="M111" i="9"/>
  <c r="CU110" i="9"/>
  <c r="CH110" i="9"/>
  <c r="BU110" i="9"/>
  <c r="BH110" i="9"/>
  <c r="AU110" i="9"/>
  <c r="AH110" i="9"/>
  <c r="U110" i="9"/>
  <c r="I110" i="9"/>
  <c r="CS109" i="9"/>
  <c r="CG109" i="9"/>
  <c r="BU109" i="9"/>
  <c r="BI109" i="9"/>
  <c r="AW109" i="9"/>
  <c r="AK109" i="9"/>
  <c r="Y109" i="9"/>
  <c r="M109" i="9"/>
  <c r="CW108" i="9"/>
  <c r="CK108" i="9"/>
  <c r="BY108" i="9"/>
  <c r="BM108" i="9"/>
  <c r="BA108" i="9"/>
  <c r="AO108" i="9"/>
  <c r="AC108" i="9"/>
  <c r="Q108" i="9"/>
  <c r="E108" i="9"/>
  <c r="CO107" i="9"/>
  <c r="CC107" i="9"/>
  <c r="BQ107" i="9"/>
  <c r="BE107" i="9"/>
  <c r="AS107" i="9"/>
  <c r="AG107" i="9"/>
  <c r="U107" i="9"/>
  <c r="I107" i="9"/>
  <c r="CS115" i="9"/>
  <c r="BV114" i="9"/>
  <c r="BN113" i="9"/>
  <c r="BF112" i="9"/>
  <c r="BB111" i="9"/>
  <c r="BW110" i="9"/>
  <c r="D110" i="9"/>
  <c r="BD109" i="9"/>
  <c r="H109" i="9"/>
  <c r="BH108" i="9"/>
  <c r="L108" i="9"/>
  <c r="BL107" i="9"/>
  <c r="P107" i="9"/>
  <c r="BW106" i="9"/>
  <c r="AM106" i="9"/>
  <c r="CY105" i="9"/>
  <c r="BO105" i="9"/>
  <c r="AJ105" i="9"/>
  <c r="Q105" i="9"/>
  <c r="CQ104" i="9"/>
  <c r="BW104" i="9"/>
  <c r="BH104" i="9"/>
  <c r="AS104" i="9"/>
  <c r="AA104" i="9"/>
  <c r="L104" i="9"/>
  <c r="CS103" i="9"/>
  <c r="CA103" i="9"/>
  <c r="BL103" i="9"/>
  <c r="AW103" i="9"/>
  <c r="AE103" i="9"/>
  <c r="P103" i="9"/>
  <c r="CW102" i="9"/>
  <c r="CE102" i="9"/>
  <c r="BP102" i="9"/>
  <c r="BA102" i="9"/>
  <c r="AI102" i="9"/>
  <c r="T102" i="9"/>
  <c r="E102" i="9"/>
  <c r="CI101" i="9"/>
  <c r="BT101" i="9"/>
  <c r="BE101" i="9"/>
  <c r="AM101" i="9"/>
  <c r="X101" i="9"/>
  <c r="I101" i="9"/>
  <c r="CM100" i="9"/>
  <c r="BX100" i="9"/>
  <c r="BI100" i="9"/>
  <c r="AQ100" i="9"/>
  <c r="AB100" i="9"/>
  <c r="M100" i="9"/>
  <c r="CQ99" i="9"/>
  <c r="CB99" i="9"/>
  <c r="BM99" i="9"/>
  <c r="AU99" i="9"/>
  <c r="AF99" i="9"/>
  <c r="Q99" i="9"/>
  <c r="CU98" i="9"/>
  <c r="CF98" i="9"/>
  <c r="BR98" i="9"/>
  <c r="BE98" i="9"/>
  <c r="AR98" i="9"/>
  <c r="AE98" i="9"/>
  <c r="Q98" i="9"/>
  <c r="D98" i="9"/>
  <c r="CM97" i="9"/>
  <c r="BZ97" i="9"/>
  <c r="BM97" i="9"/>
  <c r="BA97" i="9"/>
  <c r="AO97" i="9"/>
  <c r="AC97" i="9"/>
  <c r="Q97" i="9"/>
  <c r="E97" i="9"/>
  <c r="CO96" i="9"/>
  <c r="CC96" i="9"/>
  <c r="BQ96" i="9"/>
  <c r="BE96" i="9"/>
  <c r="AS96" i="9"/>
  <c r="AG96" i="9"/>
  <c r="U96" i="9"/>
  <c r="I96" i="9"/>
  <c r="CS95" i="9"/>
  <c r="CG95" i="9"/>
  <c r="BU95" i="9"/>
  <c r="BI95" i="9"/>
  <c r="AW95" i="9"/>
  <c r="AK95" i="9"/>
  <c r="Y95" i="9"/>
  <c r="M95" i="9"/>
  <c r="CW94" i="9"/>
  <c r="CK94" i="9"/>
  <c r="BY94" i="9"/>
  <c r="BM94" i="9"/>
  <c r="BA94" i="9"/>
  <c r="AO94" i="9"/>
  <c r="AC94" i="9"/>
  <c r="Q94" i="9"/>
  <c r="E94" i="9"/>
  <c r="CO93" i="9"/>
  <c r="CC93" i="9"/>
  <c r="BQ93" i="9"/>
  <c r="BE93" i="9"/>
  <c r="AS93" i="9"/>
  <c r="AG93" i="9"/>
  <c r="U93" i="9"/>
  <c r="I93" i="9"/>
  <c r="CS92" i="9"/>
  <c r="CG92" i="9"/>
  <c r="BU92" i="9"/>
  <c r="BI92" i="9"/>
  <c r="AW92" i="9"/>
  <c r="AK92" i="9"/>
  <c r="Y92" i="9"/>
  <c r="M92" i="9"/>
  <c r="CW91" i="9"/>
  <c r="CK91" i="9"/>
  <c r="BY91" i="9"/>
  <c r="BM91" i="9"/>
  <c r="BA91" i="9"/>
  <c r="AO91" i="9"/>
  <c r="AC91" i="9"/>
  <c r="Q91" i="9"/>
  <c r="E91" i="9"/>
  <c r="CO90" i="9"/>
  <c r="CQ115" i="9"/>
  <c r="BU114" i="9"/>
  <c r="BM113" i="9"/>
  <c r="BE112" i="9"/>
  <c r="BA111" i="9"/>
  <c r="BV110" i="9"/>
  <c r="CU109" i="9"/>
  <c r="AY109" i="9"/>
  <c r="CY108" i="9"/>
  <c r="BC108" i="9"/>
  <c r="G108" i="9"/>
  <c r="BG107" i="9"/>
  <c r="K107" i="9"/>
  <c r="BV106" i="9"/>
  <c r="AL106" i="9"/>
  <c r="CX105" i="9"/>
  <c r="BN105" i="9"/>
  <c r="AH105" i="9"/>
  <c r="L105" i="9"/>
  <c r="CP104" i="9"/>
  <c r="BV104" i="9"/>
  <c r="BG104" i="9"/>
  <c r="AO104" i="9"/>
  <c r="Z104" i="9"/>
  <c r="K104" i="9"/>
  <c r="CO103" i="9"/>
  <c r="BZ103" i="9"/>
  <c r="BK103" i="9"/>
  <c r="AS103" i="9"/>
  <c r="AD103" i="9"/>
  <c r="O103" i="9"/>
  <c r="CS102" i="9"/>
  <c r="CD102" i="9"/>
  <c r="BO102" i="9"/>
  <c r="AW102" i="9"/>
  <c r="AH102" i="9"/>
  <c r="S102" i="9"/>
  <c r="CW101" i="9"/>
  <c r="CH101" i="9"/>
  <c r="BS101" i="9"/>
  <c r="BA101" i="9"/>
  <c r="AL101" i="9"/>
  <c r="W101" i="9"/>
  <c r="E101" i="9"/>
  <c r="CL100" i="9"/>
  <c r="BW100" i="9"/>
  <c r="BE100" i="9"/>
  <c r="AP100" i="9"/>
  <c r="AA100" i="9"/>
  <c r="I100" i="9"/>
  <c r="CP99" i="9"/>
  <c r="CA99" i="9"/>
  <c r="BI99" i="9"/>
  <c r="AT99" i="9"/>
  <c r="AE99" i="9"/>
  <c r="M99" i="9"/>
  <c r="CT98" i="9"/>
  <c r="CE98" i="9"/>
  <c r="BQ98" i="9"/>
  <c r="BD98" i="9"/>
  <c r="AQ98" i="9"/>
  <c r="AC98" i="9"/>
  <c r="P98" i="9"/>
  <c r="CY97" i="9"/>
  <c r="CL97" i="9"/>
  <c r="BY97" i="9"/>
  <c r="BL97" i="9"/>
  <c r="AZ97" i="9"/>
  <c r="AN97" i="9"/>
  <c r="AB97" i="9"/>
  <c r="P97" i="9"/>
  <c r="D97" i="9"/>
  <c r="CN96" i="9"/>
  <c r="CB96" i="9"/>
  <c r="BP96" i="9"/>
  <c r="BD96" i="9"/>
  <c r="AR96" i="9"/>
  <c r="AF96" i="9"/>
  <c r="T96" i="9"/>
  <c r="H96" i="9"/>
  <c r="CR95" i="9"/>
  <c r="CF95" i="9"/>
  <c r="BT95" i="9"/>
  <c r="BH95" i="9"/>
  <c r="AV95" i="9"/>
  <c r="AJ95" i="9"/>
  <c r="X95" i="9"/>
  <c r="L95" i="9"/>
  <c r="CV94" i="9"/>
  <c r="CJ94" i="9"/>
  <c r="BX94" i="9"/>
  <c r="BL94" i="9"/>
  <c r="AZ94" i="9"/>
  <c r="AN94" i="9"/>
  <c r="AB94" i="9"/>
  <c r="P94" i="9"/>
  <c r="D94" i="9"/>
  <c r="CN93" i="9"/>
  <c r="CB93" i="9"/>
  <c r="BP93" i="9"/>
  <c r="BD93" i="9"/>
  <c r="AR93" i="9"/>
  <c r="AF93" i="9"/>
  <c r="T93" i="9"/>
  <c r="H93" i="9"/>
  <c r="CR92" i="9"/>
  <c r="CF92" i="9"/>
  <c r="BT92" i="9"/>
  <c r="BH92" i="9"/>
  <c r="AV92" i="9"/>
  <c r="AJ92" i="9"/>
  <c r="X92" i="9"/>
  <c r="L92" i="9"/>
  <c r="CV91" i="9"/>
  <c r="CJ91" i="9"/>
  <c r="BX91" i="9"/>
  <c r="BL91" i="9"/>
  <c r="AZ91" i="9"/>
  <c r="AN91" i="9"/>
  <c r="AB91" i="9"/>
  <c r="P91" i="9"/>
  <c r="D91" i="9"/>
  <c r="CN90" i="9"/>
  <c r="AJ122" i="9"/>
  <c r="BS115" i="9"/>
  <c r="BC114" i="9"/>
  <c r="AU113" i="9"/>
  <c r="AM112" i="9"/>
  <c r="AO111" i="9"/>
  <c r="BJ110" i="9"/>
  <c r="CT109" i="9"/>
  <c r="AX109" i="9"/>
  <c r="CX108" i="9"/>
  <c r="BB108" i="9"/>
  <c r="F108" i="9"/>
  <c r="BF107" i="9"/>
  <c r="J107" i="9"/>
  <c r="BU106" i="9"/>
  <c r="AK106" i="9"/>
  <c r="CW105" i="9"/>
  <c r="BM105" i="9"/>
  <c r="AF105" i="9"/>
  <c r="J105" i="9"/>
  <c r="CO104" i="9"/>
  <c r="BU104" i="9"/>
  <c r="BF104" i="9"/>
  <c r="AN104" i="9"/>
  <c r="Y104" i="9"/>
  <c r="J104" i="9"/>
  <c r="CN103" i="9"/>
  <c r="BY103" i="9"/>
  <c r="BJ103" i="9"/>
  <c r="AR103" i="9"/>
  <c r="AC103" i="9"/>
  <c r="N103" i="9"/>
  <c r="CR102" i="9"/>
  <c r="CC102" i="9"/>
  <c r="BN102" i="9"/>
  <c r="AV102" i="9"/>
  <c r="AG102" i="9"/>
  <c r="R102" i="9"/>
  <c r="CV101" i="9"/>
  <c r="CV119" i="9"/>
  <c r="BR115" i="9"/>
  <c r="BA114" i="9"/>
  <c r="AS113" i="9"/>
  <c r="AK112" i="9"/>
  <c r="AN111" i="9"/>
  <c r="BI110" i="9"/>
  <c r="CN109" i="9"/>
  <c r="AR109" i="9"/>
  <c r="CR108" i="9"/>
  <c r="AV108" i="9"/>
  <c r="CV107" i="9"/>
  <c r="AZ107" i="9"/>
  <c r="D107" i="9"/>
  <c r="BP106" i="9"/>
  <c r="AF106" i="9"/>
  <c r="CR105" i="9"/>
  <c r="BH105" i="9"/>
  <c r="AE105" i="9"/>
  <c r="I105" i="9"/>
  <c r="CJ104" i="9"/>
  <c r="BT104" i="9"/>
  <c r="BE104" i="9"/>
  <c r="AM104" i="9"/>
  <c r="X104" i="9"/>
  <c r="I104" i="9"/>
  <c r="CM103" i="9"/>
  <c r="BX103" i="9"/>
  <c r="BI103" i="9"/>
  <c r="AQ103" i="9"/>
  <c r="AB103" i="9"/>
  <c r="M103" i="9"/>
  <c r="CQ102" i="9"/>
  <c r="CB102" i="9"/>
  <c r="BM102" i="9"/>
  <c r="AU102" i="9"/>
  <c r="AF102" i="9"/>
  <c r="Q102" i="9"/>
  <c r="CU101" i="9"/>
  <c r="CF101" i="9"/>
  <c r="BQ101" i="9"/>
  <c r="AY101" i="9"/>
  <c r="AJ101" i="9"/>
  <c r="U101" i="9"/>
  <c r="CY100" i="9"/>
  <c r="CJ100" i="9"/>
  <c r="BU100" i="9"/>
  <c r="BC100" i="9"/>
  <c r="AN100" i="9"/>
  <c r="Y100" i="9"/>
  <c r="G100" i="9"/>
  <c r="CN99" i="9"/>
  <c r="BY99" i="9"/>
  <c r="BG99" i="9"/>
  <c r="AR99" i="9"/>
  <c r="AC99" i="9"/>
  <c r="K99" i="9"/>
  <c r="AO118" i="9"/>
  <c r="AU115" i="9"/>
  <c r="AL114" i="9"/>
  <c r="AD113" i="9"/>
  <c r="V112" i="9"/>
  <c r="AB111" i="9"/>
  <c r="AW110" i="9"/>
  <c r="CI109" i="9"/>
  <c r="AM109" i="9"/>
  <c r="CM108" i="9"/>
  <c r="AQ108" i="9"/>
  <c r="CQ107" i="9"/>
  <c r="AU107" i="9"/>
  <c r="CU106" i="9"/>
  <c r="BK106" i="9"/>
  <c r="AA106" i="9"/>
  <c r="CM105" i="9"/>
  <c r="BC105" i="9"/>
  <c r="AD105" i="9"/>
  <c r="H105" i="9"/>
  <c r="CI104" i="9"/>
  <c r="BS104" i="9"/>
  <c r="BA104" i="9"/>
  <c r="AL104" i="9"/>
  <c r="W104" i="9"/>
  <c r="E104" i="9"/>
  <c r="CL103" i="9"/>
  <c r="BW103" i="9"/>
  <c r="BE103" i="9"/>
  <c r="AP103" i="9"/>
  <c r="AA103" i="9"/>
  <c r="I103" i="9"/>
  <c r="CP102" i="9"/>
  <c r="CA102" i="9"/>
  <c r="BI102" i="9"/>
  <c r="AT102" i="9"/>
  <c r="AE102" i="9"/>
  <c r="M102" i="9"/>
  <c r="CT101" i="9"/>
  <c r="CE101" i="9"/>
  <c r="BM101" i="9"/>
  <c r="AX101" i="9"/>
  <c r="AI101" i="9"/>
  <c r="Q101" i="9"/>
  <c r="CX100" i="9"/>
  <c r="CI100" i="9"/>
  <c r="BQ100" i="9"/>
  <c r="BB100" i="9"/>
  <c r="AM100" i="9"/>
  <c r="U100" i="9"/>
  <c r="F100" i="9"/>
  <c r="CM99" i="9"/>
  <c r="BU99" i="9"/>
  <c r="BF99" i="9"/>
  <c r="AQ99" i="9"/>
  <c r="Y99" i="9"/>
  <c r="J99" i="9"/>
  <c r="CQ98" i="9"/>
  <c r="CA98" i="9"/>
  <c r="BM98" i="9"/>
  <c r="AZ98" i="9"/>
  <c r="AM98" i="9"/>
  <c r="Z98" i="9"/>
  <c r="M98" i="9"/>
  <c r="CV97" i="9"/>
  <c r="CI97" i="9"/>
  <c r="BV97" i="9"/>
  <c r="BI97" i="9"/>
  <c r="AW97" i="9"/>
  <c r="AK97" i="9"/>
  <c r="Y97" i="9"/>
  <c r="M97" i="9"/>
  <c r="CW96" i="9"/>
  <c r="CK96" i="9"/>
  <c r="BY96" i="9"/>
  <c r="BM96" i="9"/>
  <c r="BA96" i="9"/>
  <c r="AO96" i="9"/>
  <c r="AC96" i="9"/>
  <c r="Q96" i="9"/>
  <c r="E96" i="9"/>
  <c r="CO95" i="9"/>
  <c r="CC95" i="9"/>
  <c r="BQ95" i="9"/>
  <c r="BE95" i="9"/>
  <c r="Z118" i="9"/>
  <c r="AT115" i="9"/>
  <c r="AK114" i="9"/>
  <c r="AC113" i="9"/>
  <c r="U112" i="9"/>
  <c r="AA111" i="9"/>
  <c r="AV110" i="9"/>
  <c r="CH109" i="9"/>
  <c r="AL109" i="9"/>
  <c r="CL108" i="9"/>
  <c r="AP108" i="9"/>
  <c r="CP107" i="9"/>
  <c r="AT107" i="9"/>
  <c r="CT106" i="9"/>
  <c r="BJ106" i="9"/>
  <c r="Z106" i="9"/>
  <c r="CL105" i="9"/>
  <c r="BB105" i="9"/>
  <c r="AC105" i="9"/>
  <c r="G105" i="9"/>
  <c r="CH104" i="9"/>
  <c r="BR104" i="9"/>
  <c r="AZ104" i="9"/>
  <c r="AK104" i="9"/>
  <c r="V104" i="9"/>
  <c r="D104" i="9"/>
  <c r="CK103" i="9"/>
  <c r="BV103" i="9"/>
  <c r="BD103" i="9"/>
  <c r="AO103" i="9"/>
  <c r="Z103" i="9"/>
  <c r="H103" i="9"/>
  <c r="CO102" i="9"/>
  <c r="BZ102" i="9"/>
  <c r="BH102" i="9"/>
  <c r="AS102" i="9"/>
  <c r="AD102" i="9"/>
  <c r="L102" i="9"/>
  <c r="CS101" i="9"/>
  <c r="CD101" i="9"/>
  <c r="BL101" i="9"/>
  <c r="AW101" i="9"/>
  <c r="AH101" i="9"/>
  <c r="P101" i="9"/>
  <c r="CW100" i="9"/>
  <c r="CH100" i="9"/>
  <c r="BP100" i="9"/>
  <c r="BA100" i="9"/>
  <c r="AL100" i="9"/>
  <c r="T100" i="9"/>
  <c r="E100" i="9"/>
  <c r="CL99" i="9"/>
  <c r="BT99" i="9"/>
  <c r="BE99" i="9"/>
  <c r="AP99" i="9"/>
  <c r="X99" i="9"/>
  <c r="I99" i="9"/>
  <c r="CP98" i="9"/>
  <c r="BY98" i="9"/>
  <c r="BL98" i="9"/>
  <c r="AY98" i="9"/>
  <c r="AL98" i="9"/>
  <c r="Y98" i="9"/>
  <c r="L98" i="9"/>
  <c r="CU97" i="9"/>
  <c r="CH97" i="9"/>
  <c r="BU97" i="9"/>
  <c r="BH97" i="9"/>
  <c r="AV97" i="9"/>
  <c r="AJ97" i="9"/>
  <c r="X97" i="9"/>
  <c r="L97" i="9"/>
  <c r="CV96" i="9"/>
  <c r="CJ96" i="9"/>
  <c r="BX96" i="9"/>
  <c r="BL96" i="9"/>
  <c r="AZ96" i="9"/>
  <c r="AN96" i="9"/>
  <c r="AB96" i="9"/>
  <c r="P96" i="9"/>
  <c r="D96" i="9"/>
  <c r="CN95" i="9"/>
  <c r="CB95" i="9"/>
  <c r="BP95" i="9"/>
  <c r="BD95" i="9"/>
  <c r="AR95" i="9"/>
  <c r="P117" i="9"/>
  <c r="AA115" i="9"/>
  <c r="S114" i="9"/>
  <c r="K113" i="9"/>
  <c r="CY111" i="9"/>
  <c r="O111" i="9"/>
  <c r="AJ110" i="9"/>
  <c r="CB109" i="9"/>
  <c r="AF109" i="9"/>
  <c r="CF108" i="9"/>
  <c r="AJ108" i="9"/>
  <c r="CJ107" i="9"/>
  <c r="AN107" i="9"/>
  <c r="CS106" i="9"/>
  <c r="BI106" i="9"/>
  <c r="Y106" i="9"/>
  <c r="CK105" i="9"/>
  <c r="BA105" i="9"/>
  <c r="X105" i="9"/>
  <c r="F105" i="9"/>
  <c r="CG104" i="9"/>
  <c r="BQ104" i="9"/>
  <c r="AY104" i="9"/>
  <c r="AJ104" i="9"/>
  <c r="U104" i="9"/>
  <c r="CY103" i="9"/>
  <c r="CJ103" i="9"/>
  <c r="BU103" i="9"/>
  <c r="BC103" i="9"/>
  <c r="AN103" i="9"/>
  <c r="Y103" i="9"/>
  <c r="G103" i="9"/>
  <c r="CN102" i="9"/>
  <c r="BY102" i="9"/>
  <c r="BG102" i="9"/>
  <c r="AR102" i="9"/>
  <c r="AC102" i="9"/>
  <c r="K102" i="9"/>
  <c r="CR101" i="9"/>
  <c r="CC101" i="9"/>
  <c r="BK101" i="9"/>
  <c r="AV101" i="9"/>
  <c r="AG101" i="9"/>
  <c r="O101" i="9"/>
  <c r="CV100" i="9"/>
  <c r="CG100" i="9"/>
  <c r="BO100" i="9"/>
  <c r="AZ100" i="9"/>
  <c r="AK100" i="9"/>
  <c r="S100" i="9"/>
  <c r="D100" i="9"/>
  <c r="CK99" i="9"/>
  <c r="BS99" i="9"/>
  <c r="BD99" i="9"/>
  <c r="AO99" i="9"/>
  <c r="W99" i="9"/>
  <c r="H99" i="9"/>
  <c r="CO98" i="9"/>
  <c r="BX98" i="9"/>
  <c r="BK98" i="9"/>
  <c r="AX98" i="9"/>
  <c r="AK98" i="9"/>
  <c r="X98" i="9"/>
  <c r="K98" i="9"/>
  <c r="CT97" i="9"/>
  <c r="CG97" i="9"/>
  <c r="BT97" i="9"/>
  <c r="BG97" i="9"/>
  <c r="AU97" i="9"/>
  <c r="AI97" i="9"/>
  <c r="W97" i="9"/>
  <c r="K97" i="9"/>
  <c r="CU96" i="9"/>
  <c r="CI96" i="9"/>
  <c r="BW96" i="9"/>
  <c r="BK96" i="9"/>
  <c r="AY96" i="9"/>
  <c r="AM96" i="9"/>
  <c r="O117" i="9"/>
  <c r="Y115" i="9"/>
  <c r="Q114" i="9"/>
  <c r="I113" i="9"/>
  <c r="CW111" i="9"/>
  <c r="N111" i="9"/>
  <c r="AI110" i="9"/>
  <c r="BW109" i="9"/>
  <c r="AA109" i="9"/>
  <c r="CA108" i="9"/>
  <c r="AE108" i="9"/>
  <c r="CE107" i="9"/>
  <c r="AI107" i="9"/>
  <c r="CN106" i="9"/>
  <c r="BD106" i="9"/>
  <c r="T106" i="9"/>
  <c r="CF105" i="9"/>
  <c r="AV105" i="9"/>
  <c r="V105" i="9"/>
  <c r="E105" i="9"/>
  <c r="CF104" i="9"/>
  <c r="BM104" i="9"/>
  <c r="AX104" i="9"/>
  <c r="AI104" i="9"/>
  <c r="Q104" i="9"/>
  <c r="CX103" i="9"/>
  <c r="CI103" i="9"/>
  <c r="BQ103" i="9"/>
  <c r="BB103" i="9"/>
  <c r="AM103" i="9"/>
  <c r="U103" i="9"/>
  <c r="F103" i="9"/>
  <c r="CM102" i="9"/>
  <c r="BU102" i="9"/>
  <c r="BF102" i="9"/>
  <c r="AQ102" i="9"/>
  <c r="Y102" i="9"/>
  <c r="J102" i="9"/>
  <c r="CQ101" i="9"/>
  <c r="BY101" i="9"/>
  <c r="BJ101" i="9"/>
  <c r="AU101" i="9"/>
  <c r="AC101" i="9"/>
  <c r="N101" i="9"/>
  <c r="CU100" i="9"/>
  <c r="CC100" i="9"/>
  <c r="BN100" i="9"/>
  <c r="AY100" i="9"/>
  <c r="AG100" i="9"/>
  <c r="R100" i="9"/>
  <c r="CY99" i="9"/>
  <c r="CG99" i="9"/>
  <c r="BR99" i="9"/>
  <c r="BC99" i="9"/>
  <c r="AK99" i="9"/>
  <c r="V99" i="9"/>
  <c r="G99" i="9"/>
  <c r="CK98" i="9"/>
  <c r="BW98" i="9"/>
  <c r="BJ98" i="9"/>
  <c r="AW98" i="9"/>
  <c r="AJ98" i="9"/>
  <c r="W98" i="9"/>
  <c r="J98" i="9"/>
  <c r="CS97" i="9"/>
  <c r="CF97" i="9"/>
  <c r="BS97" i="9"/>
  <c r="BF97" i="9"/>
  <c r="AT97" i="9"/>
  <c r="AH97" i="9"/>
  <c r="V97" i="9"/>
  <c r="J97" i="9"/>
  <c r="CT96" i="9"/>
  <c r="CH96" i="9"/>
  <c r="BV96" i="9"/>
  <c r="BJ96" i="9"/>
  <c r="AX96" i="9"/>
  <c r="AL96" i="9"/>
  <c r="Z96" i="9"/>
  <c r="N96" i="9"/>
  <c r="CX95" i="9"/>
  <c r="BO116" i="9"/>
  <c r="J115" i="9"/>
  <c r="CX113" i="9"/>
  <c r="CP112" i="9"/>
  <c r="CH111" i="9"/>
  <c r="CX110" i="9"/>
  <c r="W110" i="9"/>
  <c r="BV109" i="9"/>
  <c r="Z109" i="9"/>
  <c r="BZ108" i="9"/>
  <c r="AD108" i="9"/>
  <c r="CD107" i="9"/>
  <c r="AH107" i="9"/>
  <c r="CI106" i="9"/>
  <c r="AY106" i="9"/>
  <c r="O106" i="9"/>
  <c r="CA105" i="9"/>
  <c r="AT105" i="9"/>
  <c r="U105" i="9"/>
  <c r="CV104" i="9"/>
  <c r="CE104" i="9"/>
  <c r="BL104" i="9"/>
  <c r="AW104" i="9"/>
  <c r="AH104" i="9"/>
  <c r="P104" i="9"/>
  <c r="CW103" i="9"/>
  <c r="CH103" i="9"/>
  <c r="BP103" i="9"/>
  <c r="BA103" i="9"/>
  <c r="AL103" i="9"/>
  <c r="T103" i="9"/>
  <c r="E103" i="9"/>
  <c r="CL102" i="9"/>
  <c r="BT102" i="9"/>
  <c r="BE102" i="9"/>
  <c r="AP102" i="9"/>
  <c r="X102" i="9"/>
  <c r="I102" i="9"/>
  <c r="CP101" i="9"/>
  <c r="BX101" i="9"/>
  <c r="BI101" i="9"/>
  <c r="AT101" i="9"/>
  <c r="AB101" i="9"/>
  <c r="M101" i="9"/>
  <c r="CT100" i="9"/>
  <c r="CB100" i="9"/>
  <c r="BM100" i="9"/>
  <c r="AX100" i="9"/>
  <c r="AF100" i="9"/>
  <c r="Q100" i="9"/>
  <c r="CX99" i="9"/>
  <c r="CF99" i="9"/>
  <c r="BQ99" i="9"/>
  <c r="BB99" i="9"/>
  <c r="AJ99" i="9"/>
  <c r="U99" i="9"/>
  <c r="F99" i="9"/>
  <c r="CJ98" i="9"/>
  <c r="BV98" i="9"/>
  <c r="BI98" i="9"/>
  <c r="AV98" i="9"/>
  <c r="AI98" i="9"/>
  <c r="V98" i="9"/>
  <c r="I98" i="9"/>
  <c r="CR97" i="9"/>
  <c r="BN116" i="9"/>
  <c r="I115" i="9"/>
  <c r="CW113" i="9"/>
  <c r="CO112" i="9"/>
  <c r="CG111" i="9"/>
  <c r="CW110" i="9"/>
  <c r="V110" i="9"/>
  <c r="BP109" i="9"/>
  <c r="T109" i="9"/>
  <c r="BT108" i="9"/>
  <c r="X108" i="9"/>
  <c r="BX107" i="9"/>
  <c r="AB107" i="9"/>
  <c r="CH106" i="9"/>
  <c r="AX106" i="9"/>
  <c r="N106" i="9"/>
  <c r="BZ105" i="9"/>
  <c r="AQ105" i="9"/>
  <c r="T105" i="9"/>
  <c r="CT104" i="9"/>
  <c r="CD104" i="9"/>
  <c r="BK104" i="9"/>
  <c r="AV104" i="9"/>
  <c r="AG104" i="9"/>
  <c r="O104" i="9"/>
  <c r="CV103" i="9"/>
  <c r="CG103" i="9"/>
  <c r="BO103" i="9"/>
  <c r="AZ103" i="9"/>
  <c r="AK103" i="9"/>
  <c r="S103" i="9"/>
  <c r="D103" i="9"/>
  <c r="CK102" i="9"/>
  <c r="BS102" i="9"/>
  <c r="BD102" i="9"/>
  <c r="AO102" i="9"/>
  <c r="W102" i="9"/>
  <c r="H102" i="9"/>
  <c r="AC116" i="9"/>
  <c r="CM114" i="9"/>
  <c r="CE113" i="9"/>
  <c r="BW112" i="9"/>
  <c r="BP111" i="9"/>
  <c r="CK110" i="9"/>
  <c r="K110" i="9"/>
  <c r="BK109" i="9"/>
  <c r="O109" i="9"/>
  <c r="BO108" i="9"/>
  <c r="S108" i="9"/>
  <c r="BS107" i="9"/>
  <c r="W107" i="9"/>
  <c r="CG106" i="9"/>
  <c r="AW106" i="9"/>
  <c r="M106" i="9"/>
  <c r="BY105" i="9"/>
  <c r="AP105" i="9"/>
  <c r="S105" i="9"/>
  <c r="CS104" i="9"/>
  <c r="CC104" i="9"/>
  <c r="BJ104" i="9"/>
  <c r="AU104" i="9"/>
  <c r="R108" i="9"/>
  <c r="AT104" i="9"/>
  <c r="AX103" i="9"/>
  <c r="BB102" i="9"/>
  <c r="BV101" i="9"/>
  <c r="Z101" i="9"/>
  <c r="BZ100" i="9"/>
  <c r="AD100" i="9"/>
  <c r="CD99" i="9"/>
  <c r="AH99" i="9"/>
  <c r="CI98" i="9"/>
  <c r="BF98" i="9"/>
  <c r="AA98" i="9"/>
  <c r="CO97" i="9"/>
  <c r="BO97" i="9"/>
  <c r="AQ97" i="9"/>
  <c r="S97" i="9"/>
  <c r="CQ96" i="9"/>
  <c r="BS96" i="9"/>
  <c r="AU96" i="9"/>
  <c r="X96" i="9"/>
  <c r="CY95" i="9"/>
  <c r="CH95" i="9"/>
  <c r="BN95" i="9"/>
  <c r="AX95" i="9"/>
  <c r="AG95" i="9"/>
  <c r="S95" i="9"/>
  <c r="E95" i="9"/>
  <c r="CM94" i="9"/>
  <c r="BW94" i="9"/>
  <c r="BI94" i="9"/>
  <c r="AU94" i="9"/>
  <c r="AG94" i="9"/>
  <c r="S94" i="9"/>
  <c r="CY93" i="9"/>
  <c r="CK93" i="9"/>
  <c r="BW93" i="9"/>
  <c r="BI93" i="9"/>
  <c r="AU93" i="9"/>
  <c r="AE93" i="9"/>
  <c r="Q93" i="9"/>
  <c r="CY92" i="9"/>
  <c r="CK92" i="9"/>
  <c r="BW92" i="9"/>
  <c r="BG92" i="9"/>
  <c r="AS92" i="9"/>
  <c r="AE92" i="9"/>
  <c r="Q92" i="9"/>
  <c r="CY91" i="9"/>
  <c r="CI91" i="9"/>
  <c r="BU91" i="9"/>
  <c r="BG91" i="9"/>
  <c r="AS91" i="9"/>
  <c r="AE91" i="9"/>
  <c r="O91" i="9"/>
  <c r="CW90" i="9"/>
  <c r="CI90" i="9"/>
  <c r="BW90" i="9"/>
  <c r="BK90" i="9"/>
  <c r="AY90" i="9"/>
  <c r="AM90" i="9"/>
  <c r="AA90" i="9"/>
  <c r="O90" i="9"/>
  <c r="CY89" i="9"/>
  <c r="CM89" i="9"/>
  <c r="CA89" i="9"/>
  <c r="BO89" i="9"/>
  <c r="BC89" i="9"/>
  <c r="AQ89" i="9"/>
  <c r="AE89" i="9"/>
  <c r="S89" i="9"/>
  <c r="G89" i="9"/>
  <c r="CQ88" i="9"/>
  <c r="CE88" i="9"/>
  <c r="BS88" i="9"/>
  <c r="BG88" i="9"/>
  <c r="AU88" i="9"/>
  <c r="AI88" i="9"/>
  <c r="W88" i="9"/>
  <c r="K88" i="9"/>
  <c r="CU87" i="9"/>
  <c r="CI87" i="9"/>
  <c r="BW87" i="9"/>
  <c r="BK87" i="9"/>
  <c r="AY87" i="9"/>
  <c r="AM87" i="9"/>
  <c r="AA87" i="9"/>
  <c r="O87" i="9"/>
  <c r="CY86" i="9"/>
  <c r="CM86" i="9"/>
  <c r="CA86" i="9"/>
  <c r="BO86" i="9"/>
  <c r="BC86" i="9"/>
  <c r="AQ86" i="9"/>
  <c r="AE86" i="9"/>
  <c r="S86" i="9"/>
  <c r="G86" i="9"/>
  <c r="CQ85" i="9"/>
  <c r="CE85" i="9"/>
  <c r="BS85" i="9"/>
  <c r="BG85" i="9"/>
  <c r="AU85" i="9"/>
  <c r="AI85" i="9"/>
  <c r="W85" i="9"/>
  <c r="K85" i="9"/>
  <c r="CU84" i="9"/>
  <c r="CI84" i="9"/>
  <c r="BW84" i="9"/>
  <c r="BK84" i="9"/>
  <c r="AY84" i="9"/>
  <c r="AM84" i="9"/>
  <c r="AA84" i="9"/>
  <c r="O84" i="9"/>
  <c r="CY83" i="9"/>
  <c r="CM83" i="9"/>
  <c r="CA83" i="9"/>
  <c r="BO83" i="9"/>
  <c r="BC83" i="9"/>
  <c r="AQ83" i="9"/>
  <c r="AE83" i="9"/>
  <c r="S83" i="9"/>
  <c r="G83" i="9"/>
  <c r="CQ82" i="9"/>
  <c r="CE82" i="9"/>
  <c r="BS82" i="9"/>
  <c r="BG82" i="9"/>
  <c r="AU82" i="9"/>
  <c r="AI82" i="9"/>
  <c r="W82" i="9"/>
  <c r="K82" i="9"/>
  <c r="CU81" i="9"/>
  <c r="CI81" i="9"/>
  <c r="BW81" i="9"/>
  <c r="BK81" i="9"/>
  <c r="AY81" i="9"/>
  <c r="AM81" i="9"/>
  <c r="AA81" i="9"/>
  <c r="O81" i="9"/>
  <c r="CY80" i="9"/>
  <c r="CM80" i="9"/>
  <c r="CA80" i="9"/>
  <c r="BR107" i="9"/>
  <c r="AC104" i="9"/>
  <c r="AG103" i="9"/>
  <c r="AK102" i="9"/>
  <c r="BU101" i="9"/>
  <c r="Y101" i="9"/>
  <c r="BY100" i="9"/>
  <c r="AC100" i="9"/>
  <c r="CC99" i="9"/>
  <c r="AG99" i="9"/>
  <c r="CH98" i="9"/>
  <c r="BC98" i="9"/>
  <c r="U98" i="9"/>
  <c r="CN97" i="9"/>
  <c r="BN97" i="9"/>
  <c r="AP97" i="9"/>
  <c r="R97" i="9"/>
  <c r="CP96" i="9"/>
  <c r="BR96" i="9"/>
  <c r="AT96" i="9"/>
  <c r="W96" i="9"/>
  <c r="CW95" i="9"/>
  <c r="CE95" i="9"/>
  <c r="BM95" i="9"/>
  <c r="AU95" i="9"/>
  <c r="AF95" i="9"/>
  <c r="R95" i="9"/>
  <c r="D95" i="9"/>
  <c r="CL94" i="9"/>
  <c r="BV94" i="9"/>
  <c r="BH94" i="9"/>
  <c r="AT94" i="9"/>
  <c r="AF94" i="9"/>
  <c r="R94" i="9"/>
  <c r="CX93" i="9"/>
  <c r="CJ93" i="9"/>
  <c r="BV93" i="9"/>
  <c r="BH93" i="9"/>
  <c r="AT93" i="9"/>
  <c r="AD93" i="9"/>
  <c r="P93" i="9"/>
  <c r="CX92" i="9"/>
  <c r="CJ92" i="9"/>
  <c r="BV92" i="9"/>
  <c r="BF92" i="9"/>
  <c r="AR92" i="9"/>
  <c r="AD92" i="9"/>
  <c r="P92" i="9"/>
  <c r="CX91" i="9"/>
  <c r="CH91" i="9"/>
  <c r="BT91" i="9"/>
  <c r="BF91" i="9"/>
  <c r="AR91" i="9"/>
  <c r="AD91" i="9"/>
  <c r="N91" i="9"/>
  <c r="CV90" i="9"/>
  <c r="CH90" i="9"/>
  <c r="BV90" i="9"/>
  <c r="BJ90" i="9"/>
  <c r="AX90" i="9"/>
  <c r="AL90" i="9"/>
  <c r="Z90" i="9"/>
  <c r="N90" i="9"/>
  <c r="CX89" i="9"/>
  <c r="CL89" i="9"/>
  <c r="BZ89" i="9"/>
  <c r="BN89" i="9"/>
  <c r="BB89" i="9"/>
  <c r="AP89" i="9"/>
  <c r="AD89" i="9"/>
  <c r="R89" i="9"/>
  <c r="F89" i="9"/>
  <c r="CP88" i="9"/>
  <c r="CD88" i="9"/>
  <c r="BR88" i="9"/>
  <c r="BF88" i="9"/>
  <c r="AT88" i="9"/>
  <c r="AH88" i="9"/>
  <c r="V88" i="9"/>
  <c r="J88" i="9"/>
  <c r="CT87" i="9"/>
  <c r="CH87" i="9"/>
  <c r="BV87" i="9"/>
  <c r="BJ87" i="9"/>
  <c r="AX87" i="9"/>
  <c r="AL87" i="9"/>
  <c r="Z87" i="9"/>
  <c r="N87" i="9"/>
  <c r="CX86" i="9"/>
  <c r="CL86" i="9"/>
  <c r="BZ86" i="9"/>
  <c r="BN86" i="9"/>
  <c r="BB86" i="9"/>
  <c r="AP86" i="9"/>
  <c r="AD86" i="9"/>
  <c r="R86" i="9"/>
  <c r="F86" i="9"/>
  <c r="CP85" i="9"/>
  <c r="CD85" i="9"/>
  <c r="BR85" i="9"/>
  <c r="BF85" i="9"/>
  <c r="AT85" i="9"/>
  <c r="AH85" i="9"/>
  <c r="V85" i="9"/>
  <c r="J85" i="9"/>
  <c r="CT84" i="9"/>
  <c r="CH84" i="9"/>
  <c r="BV84" i="9"/>
  <c r="BJ84" i="9"/>
  <c r="AX84" i="9"/>
  <c r="AL84" i="9"/>
  <c r="Z84" i="9"/>
  <c r="N84" i="9"/>
  <c r="CX83" i="9"/>
  <c r="CL83" i="9"/>
  <c r="BZ83" i="9"/>
  <c r="BN83" i="9"/>
  <c r="BB83" i="9"/>
  <c r="AP83" i="9"/>
  <c r="AD83" i="9"/>
  <c r="R83" i="9"/>
  <c r="F83" i="9"/>
  <c r="CP82" i="9"/>
  <c r="CD82" i="9"/>
  <c r="BR82" i="9"/>
  <c r="BF82" i="9"/>
  <c r="AT82" i="9"/>
  <c r="AH82" i="9"/>
  <c r="V82" i="9"/>
  <c r="J82" i="9"/>
  <c r="CT81" i="9"/>
  <c r="CH81" i="9"/>
  <c r="BV81" i="9"/>
  <c r="BJ81" i="9"/>
  <c r="AX81" i="9"/>
  <c r="AL81" i="9"/>
  <c r="Z81" i="9"/>
  <c r="N81" i="9"/>
  <c r="CX80" i="9"/>
  <c r="CL80" i="9"/>
  <c r="BZ80" i="9"/>
  <c r="X116" i="9"/>
  <c r="V107" i="9"/>
  <c r="AB104" i="9"/>
  <c r="AF103" i="9"/>
  <c r="AJ102" i="9"/>
  <c r="BR101" i="9"/>
  <c r="V101" i="9"/>
  <c r="BV100" i="9"/>
  <c r="Z100" i="9"/>
  <c r="BZ99" i="9"/>
  <c r="AD99" i="9"/>
  <c r="CG98" i="9"/>
  <c r="BA98" i="9"/>
  <c r="T98" i="9"/>
  <c r="CK97" i="9"/>
  <c r="BK97" i="9"/>
  <c r="AM97" i="9"/>
  <c r="O97" i="9"/>
  <c r="CM96" i="9"/>
  <c r="BO96" i="9"/>
  <c r="AQ96" i="9"/>
  <c r="V96" i="9"/>
  <c r="CV95" i="9"/>
  <c r="CD95" i="9"/>
  <c r="BL95" i="9"/>
  <c r="AT95" i="9"/>
  <c r="AE95" i="9"/>
  <c r="Q95" i="9"/>
  <c r="CY94" i="9"/>
  <c r="CI94" i="9"/>
  <c r="BU94" i="9"/>
  <c r="BG94" i="9"/>
  <c r="AS94" i="9"/>
  <c r="AE94" i="9"/>
  <c r="O94" i="9"/>
  <c r="CW93" i="9"/>
  <c r="CI93" i="9"/>
  <c r="BU93" i="9"/>
  <c r="BG93" i="9"/>
  <c r="AQ93" i="9"/>
  <c r="AC93" i="9"/>
  <c r="O93" i="9"/>
  <c r="CW92" i="9"/>
  <c r="CI92" i="9"/>
  <c r="BS92" i="9"/>
  <c r="BE92" i="9"/>
  <c r="AQ92" i="9"/>
  <c r="AC92" i="9"/>
  <c r="O92" i="9"/>
  <c r="CU91" i="9"/>
  <c r="CG91" i="9"/>
  <c r="BS91" i="9"/>
  <c r="BE91" i="9"/>
  <c r="AQ91" i="9"/>
  <c r="AA91" i="9"/>
  <c r="M91" i="9"/>
  <c r="CU90" i="9"/>
  <c r="CG90" i="9"/>
  <c r="BU90" i="9"/>
  <c r="BI90" i="9"/>
  <c r="AW90" i="9"/>
  <c r="AK90" i="9"/>
  <c r="Y90" i="9"/>
  <c r="M90" i="9"/>
  <c r="CW89" i="9"/>
  <c r="CK89" i="9"/>
  <c r="BY89" i="9"/>
  <c r="BM89" i="9"/>
  <c r="BA89" i="9"/>
  <c r="AO89" i="9"/>
  <c r="AC89" i="9"/>
  <c r="Q89" i="9"/>
  <c r="E89" i="9"/>
  <c r="CO88" i="9"/>
  <c r="CC88" i="9"/>
  <c r="BQ88" i="9"/>
  <c r="BE88" i="9"/>
  <c r="AS88" i="9"/>
  <c r="AG88" i="9"/>
  <c r="U88" i="9"/>
  <c r="I88" i="9"/>
  <c r="CS87" i="9"/>
  <c r="CG87" i="9"/>
  <c r="BU87" i="9"/>
  <c r="BI87" i="9"/>
  <c r="AW87" i="9"/>
  <c r="AK87" i="9"/>
  <c r="Y87" i="9"/>
  <c r="M87" i="9"/>
  <c r="CW86" i="9"/>
  <c r="CK86" i="9"/>
  <c r="BY86" i="9"/>
  <c r="BM86" i="9"/>
  <c r="BA86" i="9"/>
  <c r="AO86" i="9"/>
  <c r="AC86" i="9"/>
  <c r="Q86" i="9"/>
  <c r="E86" i="9"/>
  <c r="CO85" i="9"/>
  <c r="CC85" i="9"/>
  <c r="BQ85" i="9"/>
  <c r="BE85" i="9"/>
  <c r="AS85" i="9"/>
  <c r="AG85" i="9"/>
  <c r="U85" i="9"/>
  <c r="I85" i="9"/>
  <c r="CS84" i="9"/>
  <c r="CG84" i="9"/>
  <c r="BU84" i="9"/>
  <c r="BI84" i="9"/>
  <c r="CK114" i="9"/>
  <c r="CB106" i="9"/>
  <c r="N104" i="9"/>
  <c r="R103" i="9"/>
  <c r="V102" i="9"/>
  <c r="BH101" i="9"/>
  <c r="L101" i="9"/>
  <c r="BL100" i="9"/>
  <c r="P100" i="9"/>
  <c r="BP99" i="9"/>
  <c r="T99" i="9"/>
  <c r="CD98" i="9"/>
  <c r="AU98" i="9"/>
  <c r="S98" i="9"/>
  <c r="CJ97" i="9"/>
  <c r="BJ97" i="9"/>
  <c r="AL97" i="9"/>
  <c r="N97" i="9"/>
  <c r="CL96" i="9"/>
  <c r="BN96" i="9"/>
  <c r="AP96" i="9"/>
  <c r="S96" i="9"/>
  <c r="CU95" i="9"/>
  <c r="CA95" i="9"/>
  <c r="BK95" i="9"/>
  <c r="AS95" i="9"/>
  <c r="AD95" i="9"/>
  <c r="P95" i="9"/>
  <c r="CX94" i="9"/>
  <c r="CH94" i="9"/>
  <c r="BT94" i="9"/>
  <c r="BF94" i="9"/>
  <c r="AR94" i="9"/>
  <c r="AD94" i="9"/>
  <c r="N94" i="9"/>
  <c r="CV93" i="9"/>
  <c r="CH93" i="9"/>
  <c r="BT93" i="9"/>
  <c r="BF93" i="9"/>
  <c r="AP93" i="9"/>
  <c r="AB93" i="9"/>
  <c r="N93" i="9"/>
  <c r="CV92" i="9"/>
  <c r="CH92" i="9"/>
  <c r="BR92" i="9"/>
  <c r="BD92" i="9"/>
  <c r="AP92" i="9"/>
  <c r="AB92" i="9"/>
  <c r="N92" i="9"/>
  <c r="CT91" i="9"/>
  <c r="CF91" i="9"/>
  <c r="BR91" i="9"/>
  <c r="BD91" i="9"/>
  <c r="AP91" i="9"/>
  <c r="Z91" i="9"/>
  <c r="L91" i="9"/>
  <c r="CT90" i="9"/>
  <c r="CF90" i="9"/>
  <c r="BT90" i="9"/>
  <c r="BH90" i="9"/>
  <c r="AV90" i="9"/>
  <c r="AJ90" i="9"/>
  <c r="X90" i="9"/>
  <c r="L90" i="9"/>
  <c r="CV89" i="9"/>
  <c r="CJ89" i="9"/>
  <c r="BX89" i="9"/>
  <c r="BL89" i="9"/>
  <c r="AZ89" i="9"/>
  <c r="AN89" i="9"/>
  <c r="AB89" i="9"/>
  <c r="P89" i="9"/>
  <c r="D89" i="9"/>
  <c r="CN88" i="9"/>
  <c r="CB88" i="9"/>
  <c r="BP88" i="9"/>
  <c r="BD88" i="9"/>
  <c r="AR88" i="9"/>
  <c r="AF88" i="9"/>
  <c r="T88" i="9"/>
  <c r="H88" i="9"/>
  <c r="CR87" i="9"/>
  <c r="CF87" i="9"/>
  <c r="BT87" i="9"/>
  <c r="BH87" i="9"/>
  <c r="AV87" i="9"/>
  <c r="AJ87" i="9"/>
  <c r="X87" i="9"/>
  <c r="L87" i="9"/>
  <c r="CV86" i="9"/>
  <c r="CJ86" i="9"/>
  <c r="BX86" i="9"/>
  <c r="BL86" i="9"/>
  <c r="AZ86" i="9"/>
  <c r="AN86" i="9"/>
  <c r="AB86" i="9"/>
  <c r="P86" i="9"/>
  <c r="D86" i="9"/>
  <c r="CN85" i="9"/>
  <c r="CB85" i="9"/>
  <c r="BP85" i="9"/>
  <c r="BD85" i="9"/>
  <c r="AR85" i="9"/>
  <c r="AF85" i="9"/>
  <c r="T85" i="9"/>
  <c r="H85" i="9"/>
  <c r="CR84" i="9"/>
  <c r="CF84" i="9"/>
  <c r="BT84" i="9"/>
  <c r="BH84" i="9"/>
  <c r="AV84" i="9"/>
  <c r="AJ84" i="9"/>
  <c r="X84" i="9"/>
  <c r="L84" i="9"/>
  <c r="CV83" i="9"/>
  <c r="CJ83" i="9"/>
  <c r="BX83" i="9"/>
  <c r="BL83" i="9"/>
  <c r="AZ83" i="9"/>
  <c r="AN83" i="9"/>
  <c r="AB83" i="9"/>
  <c r="P83" i="9"/>
  <c r="D83" i="9"/>
  <c r="CN82" i="9"/>
  <c r="CB82" i="9"/>
  <c r="BP82" i="9"/>
  <c r="BD82" i="9"/>
  <c r="AR82" i="9"/>
  <c r="AF82" i="9"/>
  <c r="T82" i="9"/>
  <c r="H82" i="9"/>
  <c r="CR81" i="9"/>
  <c r="CF81" i="9"/>
  <c r="BT81" i="9"/>
  <c r="BH81" i="9"/>
  <c r="AV81" i="9"/>
  <c r="AJ81" i="9"/>
  <c r="X81" i="9"/>
  <c r="L81" i="9"/>
  <c r="CV80" i="9"/>
  <c r="CC113" i="9"/>
  <c r="AR106" i="9"/>
  <c r="M104" i="9"/>
  <c r="Q103" i="9"/>
  <c r="U102" i="9"/>
  <c r="BG101" i="9"/>
  <c r="K101" i="9"/>
  <c r="BK100" i="9"/>
  <c r="O100" i="9"/>
  <c r="BO99" i="9"/>
  <c r="S99" i="9"/>
  <c r="CC98" i="9"/>
  <c r="AT98" i="9"/>
  <c r="O98" i="9"/>
  <c r="CE97" i="9"/>
  <c r="BE97" i="9"/>
  <c r="AG97" i="9"/>
  <c r="I97" i="9"/>
  <c r="CG96" i="9"/>
  <c r="BI96" i="9"/>
  <c r="AK96" i="9"/>
  <c r="R96" i="9"/>
  <c r="CT95" i="9"/>
  <c r="BZ95" i="9"/>
  <c r="BJ95" i="9"/>
  <c r="AQ95" i="9"/>
  <c r="AC95" i="9"/>
  <c r="O95" i="9"/>
  <c r="CU94" i="9"/>
  <c r="CG94" i="9"/>
  <c r="BS94" i="9"/>
  <c r="BE94" i="9"/>
  <c r="AQ94" i="9"/>
  <c r="AA94" i="9"/>
  <c r="M94" i="9"/>
  <c r="CU93" i="9"/>
  <c r="CG93" i="9"/>
  <c r="BS93" i="9"/>
  <c r="BC93" i="9"/>
  <c r="AO93" i="9"/>
  <c r="AA93" i="9"/>
  <c r="M93" i="9"/>
  <c r="CU92" i="9"/>
  <c r="CE92" i="9"/>
  <c r="BQ92" i="9"/>
  <c r="BC92" i="9"/>
  <c r="AO92" i="9"/>
  <c r="AA92" i="9"/>
  <c r="K92" i="9"/>
  <c r="CS91" i="9"/>
  <c r="CE91" i="9"/>
  <c r="BQ91" i="9"/>
  <c r="BC91" i="9"/>
  <c r="AM91" i="9"/>
  <c r="Y91" i="9"/>
  <c r="K91" i="9"/>
  <c r="CS90" i="9"/>
  <c r="CE90" i="9"/>
  <c r="BS90" i="9"/>
  <c r="BG90" i="9"/>
  <c r="AU90" i="9"/>
  <c r="AI90" i="9"/>
  <c r="W90" i="9"/>
  <c r="K90" i="9"/>
  <c r="CU89" i="9"/>
  <c r="CI89" i="9"/>
  <c r="BW89" i="9"/>
  <c r="BK89" i="9"/>
  <c r="AY89" i="9"/>
  <c r="AM89" i="9"/>
  <c r="AA89" i="9"/>
  <c r="O89" i="9"/>
  <c r="CY88" i="9"/>
  <c r="CM88" i="9"/>
  <c r="CA88" i="9"/>
  <c r="BO88" i="9"/>
  <c r="BC88" i="9"/>
  <c r="AQ88" i="9"/>
  <c r="AE88" i="9"/>
  <c r="S88" i="9"/>
  <c r="G88" i="9"/>
  <c r="CQ87" i="9"/>
  <c r="CE87" i="9"/>
  <c r="BS87" i="9"/>
  <c r="BG87" i="9"/>
  <c r="AU87" i="9"/>
  <c r="AI87" i="9"/>
  <c r="W87" i="9"/>
  <c r="K87" i="9"/>
  <c r="CU86" i="9"/>
  <c r="CI86" i="9"/>
  <c r="BW86" i="9"/>
  <c r="BK86" i="9"/>
  <c r="AY86" i="9"/>
  <c r="AM86" i="9"/>
  <c r="AA86" i="9"/>
  <c r="O86" i="9"/>
  <c r="CY85" i="9"/>
  <c r="CM85" i="9"/>
  <c r="CA85" i="9"/>
  <c r="BO85" i="9"/>
  <c r="BC85" i="9"/>
  <c r="AQ85" i="9"/>
  <c r="AE85" i="9"/>
  <c r="S85" i="9"/>
  <c r="G85" i="9"/>
  <c r="CQ84" i="9"/>
  <c r="BU112" i="9"/>
  <c r="H106" i="9"/>
  <c r="CU103" i="9"/>
  <c r="CY102" i="9"/>
  <c r="G102" i="9"/>
  <c r="BF101" i="9"/>
  <c r="J101" i="9"/>
  <c r="BJ100" i="9"/>
  <c r="N100" i="9"/>
  <c r="BN99" i="9"/>
  <c r="R99" i="9"/>
  <c r="BU98" i="9"/>
  <c r="AS98" i="9"/>
  <c r="N98" i="9"/>
  <c r="CC97" i="9"/>
  <c r="BD97" i="9"/>
  <c r="AF97" i="9"/>
  <c r="H97" i="9"/>
  <c r="CF96" i="9"/>
  <c r="BH96" i="9"/>
  <c r="AJ96" i="9"/>
  <c r="O96" i="9"/>
  <c r="CQ95" i="9"/>
  <c r="BY95" i="9"/>
  <c r="BG95" i="9"/>
  <c r="AP95" i="9"/>
  <c r="AB95" i="9"/>
  <c r="N95" i="9"/>
  <c r="CT94" i="9"/>
  <c r="CF94" i="9"/>
  <c r="BR94" i="9"/>
  <c r="BD94" i="9"/>
  <c r="AP94" i="9"/>
  <c r="Z94" i="9"/>
  <c r="L94" i="9"/>
  <c r="CT93" i="9"/>
  <c r="CF93" i="9"/>
  <c r="BR93" i="9"/>
  <c r="BB93" i="9"/>
  <c r="AN93" i="9"/>
  <c r="Z93" i="9"/>
  <c r="L93" i="9"/>
  <c r="CT92" i="9"/>
  <c r="CD92" i="9"/>
  <c r="BP92" i="9"/>
  <c r="BB92" i="9"/>
  <c r="AN92" i="9"/>
  <c r="Z92" i="9"/>
  <c r="J92" i="9"/>
  <c r="CR91" i="9"/>
  <c r="CD91" i="9"/>
  <c r="BP91" i="9"/>
  <c r="BB91" i="9"/>
  <c r="AL91" i="9"/>
  <c r="X91" i="9"/>
  <c r="J91" i="9"/>
  <c r="CR90" i="9"/>
  <c r="CD90" i="9"/>
  <c r="BR90" i="9"/>
  <c r="BF90" i="9"/>
  <c r="AT90" i="9"/>
  <c r="AH90" i="9"/>
  <c r="V90" i="9"/>
  <c r="J90" i="9"/>
  <c r="CT89" i="9"/>
  <c r="CH89" i="9"/>
  <c r="BV89" i="9"/>
  <c r="BJ89" i="9"/>
  <c r="AX89" i="9"/>
  <c r="AL89" i="9"/>
  <c r="Z89" i="9"/>
  <c r="N89" i="9"/>
  <c r="CX88" i="9"/>
  <c r="CL88" i="9"/>
  <c r="BZ88" i="9"/>
  <c r="BN88" i="9"/>
  <c r="BB88" i="9"/>
  <c r="AP88" i="9"/>
  <c r="AD88" i="9"/>
  <c r="R88" i="9"/>
  <c r="F88" i="9"/>
  <c r="CP87" i="9"/>
  <c r="CD87" i="9"/>
  <c r="BR87" i="9"/>
  <c r="BF87" i="9"/>
  <c r="AT87" i="9"/>
  <c r="AH87" i="9"/>
  <c r="V87" i="9"/>
  <c r="J87" i="9"/>
  <c r="CT86" i="9"/>
  <c r="CH86" i="9"/>
  <c r="BV86" i="9"/>
  <c r="BJ86" i="9"/>
  <c r="AX86" i="9"/>
  <c r="AL86" i="9"/>
  <c r="Z86" i="9"/>
  <c r="N86" i="9"/>
  <c r="CX85" i="9"/>
  <c r="CL85" i="9"/>
  <c r="BZ85" i="9"/>
  <c r="BN85" i="9"/>
  <c r="BB85" i="9"/>
  <c r="AP85" i="9"/>
  <c r="AD85" i="9"/>
  <c r="R85" i="9"/>
  <c r="F85" i="9"/>
  <c r="CP84" i="9"/>
  <c r="CD84" i="9"/>
  <c r="BR84" i="9"/>
  <c r="BO111" i="9"/>
  <c r="BT105" i="9"/>
  <c r="CT103" i="9"/>
  <c r="CX102" i="9"/>
  <c r="F102" i="9"/>
  <c r="AZ101" i="9"/>
  <c r="D101" i="9"/>
  <c r="BD100" i="9"/>
  <c r="H100" i="9"/>
  <c r="BH99" i="9"/>
  <c r="L99" i="9"/>
  <c r="BT98" i="9"/>
  <c r="AO98" i="9"/>
  <c r="H98" i="9"/>
  <c r="CB97" i="9"/>
  <c r="BC97" i="9"/>
  <c r="AE97" i="9"/>
  <c r="G97" i="9"/>
  <c r="CE96" i="9"/>
  <c r="BG96" i="9"/>
  <c r="AI96" i="9"/>
  <c r="M96" i="9"/>
  <c r="CP95" i="9"/>
  <c r="BX95" i="9"/>
  <c r="BF95" i="9"/>
  <c r="AO95" i="9"/>
  <c r="AA95" i="9"/>
  <c r="K95" i="9"/>
  <c r="CS94" i="9"/>
  <c r="CE94" i="9"/>
  <c r="BQ94" i="9"/>
  <c r="BC94" i="9"/>
  <c r="AM94" i="9"/>
  <c r="Y94" i="9"/>
  <c r="K94" i="9"/>
  <c r="CS93" i="9"/>
  <c r="CE93" i="9"/>
  <c r="BO93" i="9"/>
  <c r="BA93" i="9"/>
  <c r="AM93" i="9"/>
  <c r="Y93" i="9"/>
  <c r="K93" i="9"/>
  <c r="CQ92" i="9"/>
  <c r="CC92" i="9"/>
  <c r="BO92" i="9"/>
  <c r="BA92" i="9"/>
  <c r="AM92" i="9"/>
  <c r="W92" i="9"/>
  <c r="I92" i="9"/>
  <c r="CQ91" i="9"/>
  <c r="CC91" i="9"/>
  <c r="BO91" i="9"/>
  <c r="AY91" i="9"/>
  <c r="AK91" i="9"/>
  <c r="W91" i="9"/>
  <c r="I91" i="9"/>
  <c r="CQ90" i="9"/>
  <c r="CC90" i="9"/>
  <c r="BQ90" i="9"/>
  <c r="BE90" i="9"/>
  <c r="AS90" i="9"/>
  <c r="AG90" i="9"/>
  <c r="U90" i="9"/>
  <c r="I90" i="9"/>
  <c r="CS89" i="9"/>
  <c r="CG89" i="9"/>
  <c r="BU89" i="9"/>
  <c r="BI89" i="9"/>
  <c r="AW89" i="9"/>
  <c r="AK89" i="9"/>
  <c r="Y89" i="9"/>
  <c r="M89" i="9"/>
  <c r="CW88" i="9"/>
  <c r="CK88" i="9"/>
  <c r="BY88" i="9"/>
  <c r="BM88" i="9"/>
  <c r="BA88" i="9"/>
  <c r="AO88" i="9"/>
  <c r="AC88" i="9"/>
  <c r="Q88" i="9"/>
  <c r="E88" i="9"/>
  <c r="CO87" i="9"/>
  <c r="CC87" i="9"/>
  <c r="BQ87" i="9"/>
  <c r="BE87" i="9"/>
  <c r="CI110" i="9"/>
  <c r="AO105" i="9"/>
  <c r="CC103" i="9"/>
  <c r="CG102" i="9"/>
  <c r="CO101" i="9"/>
  <c r="AS101" i="9"/>
  <c r="CS100" i="9"/>
  <c r="AW100" i="9"/>
  <c r="CW99" i="9"/>
  <c r="BA99" i="9"/>
  <c r="E99" i="9"/>
  <c r="BS98" i="9"/>
  <c r="AN98" i="9"/>
  <c r="G98" i="9"/>
  <c r="CA97" i="9"/>
  <c r="BB97" i="9"/>
  <c r="AD97" i="9"/>
  <c r="F97" i="9"/>
  <c r="CD96" i="9"/>
  <c r="BF96" i="9"/>
  <c r="AH96" i="9"/>
  <c r="L96" i="9"/>
  <c r="CM95" i="9"/>
  <c r="BW95" i="9"/>
  <c r="BC95" i="9"/>
  <c r="AN95" i="9"/>
  <c r="Z95" i="9"/>
  <c r="J95" i="9"/>
  <c r="CR94" i="9"/>
  <c r="CD94" i="9"/>
  <c r="BP94" i="9"/>
  <c r="BB94" i="9"/>
  <c r="AL94" i="9"/>
  <c r="X94" i="9"/>
  <c r="J94" i="9"/>
  <c r="CR93" i="9"/>
  <c r="CD93" i="9"/>
  <c r="BN93" i="9"/>
  <c r="AZ93" i="9"/>
  <c r="AL93" i="9"/>
  <c r="X93" i="9"/>
  <c r="J110" i="9"/>
  <c r="R105" i="9"/>
  <c r="CB103" i="9"/>
  <c r="CF102" i="9"/>
  <c r="CK101" i="9"/>
  <c r="AO101" i="9"/>
  <c r="CO100" i="9"/>
  <c r="AS100" i="9"/>
  <c r="CS99" i="9"/>
  <c r="AW99" i="9"/>
  <c r="CW98" i="9"/>
  <c r="BP98" i="9"/>
  <c r="AH98" i="9"/>
  <c r="E98" i="9"/>
  <c r="BX97" i="9"/>
  <c r="AY97" i="9"/>
  <c r="AA97" i="9"/>
  <c r="CY96" i="9"/>
  <c r="CA96" i="9"/>
  <c r="BC96" i="9"/>
  <c r="AE96" i="9"/>
  <c r="K96" i="9"/>
  <c r="CL95" i="9"/>
  <c r="BV95" i="9"/>
  <c r="BB95" i="9"/>
  <c r="AM95" i="9"/>
  <c r="W95" i="9"/>
  <c r="I95" i="9"/>
  <c r="CQ94" i="9"/>
  <c r="CC94" i="9"/>
  <c r="BO94" i="9"/>
  <c r="AY94" i="9"/>
  <c r="AK94" i="9"/>
  <c r="W94" i="9"/>
  <c r="I94" i="9"/>
  <c r="CQ93" i="9"/>
  <c r="CA93" i="9"/>
  <c r="BM93" i="9"/>
  <c r="AY93" i="9"/>
  <c r="AK93" i="9"/>
  <c r="W93" i="9"/>
  <c r="G93" i="9"/>
  <c r="CO92" i="9"/>
  <c r="CA92" i="9"/>
  <c r="BM92" i="9"/>
  <c r="AY92" i="9"/>
  <c r="AI92" i="9"/>
  <c r="U92" i="9"/>
  <c r="G92" i="9"/>
  <c r="CO91" i="9"/>
  <c r="BJ109" i="9"/>
  <c r="CR104" i="9"/>
  <c r="BN103" i="9"/>
  <c r="BR102" i="9"/>
  <c r="CJ101" i="9"/>
  <c r="AN101" i="9"/>
  <c r="CN100" i="9"/>
  <c r="AR100" i="9"/>
  <c r="CR99" i="9"/>
  <c r="AV99" i="9"/>
  <c r="CV98" i="9"/>
  <c r="BO98" i="9"/>
  <c r="AG98" i="9"/>
  <c r="CX97" i="9"/>
  <c r="BW97" i="9"/>
  <c r="AX97" i="9"/>
  <c r="Z97" i="9"/>
  <c r="CX96" i="9"/>
  <c r="BZ96" i="9"/>
  <c r="BB96" i="9"/>
  <c r="AD96" i="9"/>
  <c r="J96" i="9"/>
  <c r="CK95" i="9"/>
  <c r="BS95" i="9"/>
  <c r="BA95" i="9"/>
  <c r="AL95" i="9"/>
  <c r="V95" i="9"/>
  <c r="H95" i="9"/>
  <c r="CP94" i="9"/>
  <c r="CB94" i="9"/>
  <c r="BN94" i="9"/>
  <c r="AX94" i="9"/>
  <c r="AJ94" i="9"/>
  <c r="V94" i="9"/>
  <c r="H94" i="9"/>
  <c r="CP93" i="9"/>
  <c r="BZ93" i="9"/>
  <c r="BL93" i="9"/>
  <c r="AX93" i="9"/>
  <c r="AJ93" i="9"/>
  <c r="V93" i="9"/>
  <c r="F93" i="9"/>
  <c r="CN92" i="9"/>
  <c r="BZ92" i="9"/>
  <c r="BL92" i="9"/>
  <c r="AX92" i="9"/>
  <c r="AH92" i="9"/>
  <c r="T92" i="9"/>
  <c r="F92" i="9"/>
  <c r="CN91" i="9"/>
  <c r="BZ91" i="9"/>
  <c r="BJ91" i="9"/>
  <c r="AV91" i="9"/>
  <c r="AH91" i="9"/>
  <c r="T91" i="9"/>
  <c r="F91" i="9"/>
  <c r="CL90" i="9"/>
  <c r="BZ90" i="9"/>
  <c r="BN90" i="9"/>
  <c r="BB90" i="9"/>
  <c r="AP90" i="9"/>
  <c r="AD90" i="9"/>
  <c r="R90" i="9"/>
  <c r="F90" i="9"/>
  <c r="CP89" i="9"/>
  <c r="CD89" i="9"/>
  <c r="BR89" i="9"/>
  <c r="BF89" i="9"/>
  <c r="AT89" i="9"/>
  <c r="AH89" i="9"/>
  <c r="V89" i="9"/>
  <c r="J89" i="9"/>
  <c r="CT88" i="9"/>
  <c r="CH88" i="9"/>
  <c r="BV88" i="9"/>
  <c r="BJ88" i="9"/>
  <c r="AX88" i="9"/>
  <c r="AL88" i="9"/>
  <c r="Z88" i="9"/>
  <c r="N88" i="9"/>
  <c r="CX87" i="9"/>
  <c r="CL87" i="9"/>
  <c r="BZ87" i="9"/>
  <c r="BN87" i="9"/>
  <c r="BB87" i="9"/>
  <c r="AK101" i="9"/>
  <c r="BH98" i="9"/>
  <c r="CS96" i="9"/>
  <c r="BR95" i="9"/>
  <c r="CA94" i="9"/>
  <c r="CM93" i="9"/>
  <c r="J93" i="9"/>
  <c r="AZ92" i="9"/>
  <c r="CP91" i="9"/>
  <c r="AW91" i="9"/>
  <c r="G91" i="9"/>
  <c r="BO90" i="9"/>
  <c r="AE90" i="9"/>
  <c r="CQ89" i="9"/>
  <c r="BG89" i="9"/>
  <c r="W89" i="9"/>
  <c r="CI88" i="9"/>
  <c r="AY88" i="9"/>
  <c r="O88" i="9"/>
  <c r="CA87" i="9"/>
  <c r="AR87" i="9"/>
  <c r="T87" i="9"/>
  <c r="CR86" i="9"/>
  <c r="BT86" i="9"/>
  <c r="AV86" i="9"/>
  <c r="X86" i="9"/>
  <c r="CV85" i="9"/>
  <c r="BX85" i="9"/>
  <c r="AZ85" i="9"/>
  <c r="AB85" i="9"/>
  <c r="D85" i="9"/>
  <c r="CC84" i="9"/>
  <c r="BL84" i="9"/>
  <c r="AS84" i="9"/>
  <c r="AD84" i="9"/>
  <c r="M84" i="9"/>
  <c r="CS83" i="9"/>
  <c r="CD83" i="9"/>
  <c r="BM83" i="9"/>
  <c r="AW83" i="9"/>
  <c r="AH83" i="9"/>
  <c r="Q83" i="9"/>
  <c r="CW82" i="9"/>
  <c r="CH82" i="9"/>
  <c r="BQ82" i="9"/>
  <c r="BA82" i="9"/>
  <c r="AL82" i="9"/>
  <c r="U82" i="9"/>
  <c r="E82" i="9"/>
  <c r="CL81" i="9"/>
  <c r="BU81" i="9"/>
  <c r="BE81" i="9"/>
  <c r="AP81" i="9"/>
  <c r="Y81" i="9"/>
  <c r="I81" i="9"/>
  <c r="CP80" i="9"/>
  <c r="CB80" i="9"/>
  <c r="BN80" i="9"/>
  <c r="BB80" i="9"/>
  <c r="AP80" i="9"/>
  <c r="AD80" i="9"/>
  <c r="R80" i="9"/>
  <c r="F80" i="9"/>
  <c r="CP79" i="9"/>
  <c r="CD79" i="9"/>
  <c r="BR79" i="9"/>
  <c r="BF79" i="9"/>
  <c r="AT79" i="9"/>
  <c r="AH79" i="9"/>
  <c r="V79" i="9"/>
  <c r="J79" i="9"/>
  <c r="CT78" i="9"/>
  <c r="CH78" i="9"/>
  <c r="BV78" i="9"/>
  <c r="BJ78" i="9"/>
  <c r="AX78" i="9"/>
  <c r="AL78" i="9"/>
  <c r="Z78" i="9"/>
  <c r="N78" i="9"/>
  <c r="CX77" i="9"/>
  <c r="CL77" i="9"/>
  <c r="BZ77" i="9"/>
  <c r="BN77" i="9"/>
  <c r="BB77" i="9"/>
  <c r="AP77" i="9"/>
  <c r="AD77" i="9"/>
  <c r="R77" i="9"/>
  <c r="F77" i="9"/>
  <c r="CP76" i="9"/>
  <c r="CD76" i="9"/>
  <c r="BR76" i="9"/>
  <c r="BF76" i="9"/>
  <c r="AT76" i="9"/>
  <c r="AH76" i="9"/>
  <c r="V76" i="9"/>
  <c r="J76" i="9"/>
  <c r="CT75" i="9"/>
  <c r="CH75" i="9"/>
  <c r="BV75" i="9"/>
  <c r="BJ75" i="9"/>
  <c r="AX75" i="9"/>
  <c r="AL75" i="9"/>
  <c r="Z75" i="9"/>
  <c r="N75" i="9"/>
  <c r="CX74" i="9"/>
  <c r="CL74" i="9"/>
  <c r="BZ74" i="9"/>
  <c r="BN74" i="9"/>
  <c r="BB74" i="9"/>
  <c r="AP74" i="9"/>
  <c r="AD74" i="9"/>
  <c r="R74" i="9"/>
  <c r="F74" i="9"/>
  <c r="CP73" i="9"/>
  <c r="CD73" i="9"/>
  <c r="BR73" i="9"/>
  <c r="BF73" i="9"/>
  <c r="AT73" i="9"/>
  <c r="AH73" i="9"/>
  <c r="V73" i="9"/>
  <c r="J73" i="9"/>
  <c r="CT72" i="9"/>
  <c r="CH72" i="9"/>
  <c r="BV72" i="9"/>
  <c r="BJ72" i="9"/>
  <c r="AX72" i="9"/>
  <c r="AL72" i="9"/>
  <c r="Z72" i="9"/>
  <c r="N72" i="9"/>
  <c r="CX71" i="9"/>
  <c r="CL71" i="9"/>
  <c r="BZ71" i="9"/>
  <c r="BN71" i="9"/>
  <c r="BB71" i="9"/>
  <c r="AP71" i="9"/>
  <c r="AD71" i="9"/>
  <c r="R71" i="9"/>
  <c r="F71" i="9"/>
  <c r="CP70" i="9"/>
  <c r="CD70" i="9"/>
  <c r="BR70" i="9"/>
  <c r="BF70" i="9"/>
  <c r="AT70" i="9"/>
  <c r="AH70" i="9"/>
  <c r="V70" i="9"/>
  <c r="J70" i="9"/>
  <c r="CT69" i="9"/>
  <c r="CH69" i="9"/>
  <c r="BV69" i="9"/>
  <c r="BJ69" i="9"/>
  <c r="AX69" i="9"/>
  <c r="AL69" i="9"/>
  <c r="Z69" i="9"/>
  <c r="N69" i="9"/>
  <c r="CX68" i="9"/>
  <c r="CL68" i="9"/>
  <c r="BZ68" i="9"/>
  <c r="BN68" i="9"/>
  <c r="BB68" i="9"/>
  <c r="AP68" i="9"/>
  <c r="AD68" i="9"/>
  <c r="R68" i="9"/>
  <c r="F68" i="9"/>
  <c r="CP67" i="9"/>
  <c r="CD67" i="9"/>
  <c r="BR67" i="9"/>
  <c r="BF67" i="9"/>
  <c r="AT67" i="9"/>
  <c r="AH67" i="9"/>
  <c r="V67" i="9"/>
  <c r="AA101" i="9"/>
  <c r="BG98" i="9"/>
  <c r="CR96" i="9"/>
  <c r="BO95" i="9"/>
  <c r="BZ94" i="9"/>
  <c r="CL93" i="9"/>
  <c r="E93" i="9"/>
  <c r="AU92" i="9"/>
  <c r="CM91" i="9"/>
  <c r="AU91" i="9"/>
  <c r="CY90" i="9"/>
  <c r="BM90" i="9"/>
  <c r="AC90" i="9"/>
  <c r="CO89" i="9"/>
  <c r="BE89" i="9"/>
  <c r="U89" i="9"/>
  <c r="CG88" i="9"/>
  <c r="AW88" i="9"/>
  <c r="M88" i="9"/>
  <c r="BY87" i="9"/>
  <c r="AQ87" i="9"/>
  <c r="S87" i="9"/>
  <c r="CQ86" i="9"/>
  <c r="BS86" i="9"/>
  <c r="AU86" i="9"/>
  <c r="W86" i="9"/>
  <c r="CU85" i="9"/>
  <c r="BW85" i="9"/>
  <c r="AY85" i="9"/>
  <c r="AA85" i="9"/>
  <c r="CY84" i="9"/>
  <c r="CB84" i="9"/>
  <c r="BG84" i="9"/>
  <c r="AR84" i="9"/>
  <c r="AC84" i="9"/>
  <c r="K84" i="9"/>
  <c r="CR83" i="9"/>
  <c r="CC83" i="9"/>
  <c r="BK83" i="9"/>
  <c r="AV83" i="9"/>
  <c r="AG83" i="9"/>
  <c r="O83" i="9"/>
  <c r="CV82" i="9"/>
  <c r="CG82" i="9"/>
  <c r="BO82" i="9"/>
  <c r="AZ82" i="9"/>
  <c r="AK82" i="9"/>
  <c r="S82" i="9"/>
  <c r="D82" i="9"/>
  <c r="CK81" i="9"/>
  <c r="BS81" i="9"/>
  <c r="BD81" i="9"/>
  <c r="AO81" i="9"/>
  <c r="W81" i="9"/>
  <c r="H81" i="9"/>
  <c r="CO80" i="9"/>
  <c r="BY80" i="9"/>
  <c r="BM80" i="9"/>
  <c r="BA80" i="9"/>
  <c r="AO80" i="9"/>
  <c r="AC80" i="9"/>
  <c r="Q80" i="9"/>
  <c r="E80" i="9"/>
  <c r="CO79" i="9"/>
  <c r="CC79" i="9"/>
  <c r="BQ79" i="9"/>
  <c r="BE79" i="9"/>
  <c r="AS79" i="9"/>
  <c r="AG79" i="9"/>
  <c r="U79" i="9"/>
  <c r="I79" i="9"/>
  <c r="CS78" i="9"/>
  <c r="CG78" i="9"/>
  <c r="BU78" i="9"/>
  <c r="BI78" i="9"/>
  <c r="AW78" i="9"/>
  <c r="AK78" i="9"/>
  <c r="Y78" i="9"/>
  <c r="M78" i="9"/>
  <c r="CW77" i="9"/>
  <c r="N109" i="9"/>
  <c r="CK100" i="9"/>
  <c r="AF98" i="9"/>
  <c r="BU96" i="9"/>
  <c r="AZ95" i="9"/>
  <c r="BK94" i="9"/>
  <c r="BY93" i="9"/>
  <c r="D93" i="9"/>
  <c r="AT92" i="9"/>
  <c r="CL91" i="9"/>
  <c r="AT91" i="9"/>
  <c r="CX90" i="9"/>
  <c r="BL90" i="9"/>
  <c r="AB90" i="9"/>
  <c r="CN89" i="9"/>
  <c r="BD89" i="9"/>
  <c r="T89" i="9"/>
  <c r="CF88" i="9"/>
  <c r="AV88" i="9"/>
  <c r="L88" i="9"/>
  <c r="BX87" i="9"/>
  <c r="AP87" i="9"/>
  <c r="R87" i="9"/>
  <c r="CP86" i="9"/>
  <c r="BR86" i="9"/>
  <c r="AT86" i="9"/>
  <c r="V86" i="9"/>
  <c r="CT85" i="9"/>
  <c r="BV85" i="9"/>
  <c r="AX85" i="9"/>
  <c r="Z85" i="9"/>
  <c r="CX84" i="9"/>
  <c r="CA84" i="9"/>
  <c r="BF84" i="9"/>
  <c r="AQ84" i="9"/>
  <c r="AB84" i="9"/>
  <c r="J84" i="9"/>
  <c r="CQ83" i="9"/>
  <c r="CB83" i="9"/>
  <c r="BJ83" i="9"/>
  <c r="AU83" i="9"/>
  <c r="AF83" i="9"/>
  <c r="N83" i="9"/>
  <c r="CU82" i="9"/>
  <c r="CF82" i="9"/>
  <c r="BN82" i="9"/>
  <c r="AY82" i="9"/>
  <c r="AJ82" i="9"/>
  <c r="R82" i="9"/>
  <c r="CY81" i="9"/>
  <c r="CJ81" i="9"/>
  <c r="BR81" i="9"/>
  <c r="BC81" i="9"/>
  <c r="AN81" i="9"/>
  <c r="V81" i="9"/>
  <c r="G81" i="9"/>
  <c r="CN80" i="9"/>
  <c r="BX80" i="9"/>
  <c r="BL80" i="9"/>
  <c r="AZ80" i="9"/>
  <c r="AN80" i="9"/>
  <c r="AB80" i="9"/>
  <c r="P80" i="9"/>
  <c r="D80" i="9"/>
  <c r="CN79" i="9"/>
  <c r="CB79" i="9"/>
  <c r="BP79" i="9"/>
  <c r="BD79" i="9"/>
  <c r="AR79" i="9"/>
  <c r="AF79" i="9"/>
  <c r="T79" i="9"/>
  <c r="H79" i="9"/>
  <c r="CR78" i="9"/>
  <c r="CF78" i="9"/>
  <c r="BT78" i="9"/>
  <c r="BH78" i="9"/>
  <c r="AV78" i="9"/>
  <c r="AJ78" i="9"/>
  <c r="X78" i="9"/>
  <c r="L78" i="9"/>
  <c r="CV77" i="9"/>
  <c r="BN108" i="9"/>
  <c r="CA100" i="9"/>
  <c r="AB98" i="9"/>
  <c r="BT96" i="9"/>
  <c r="AY95" i="9"/>
  <c r="BJ94" i="9"/>
  <c r="BX93" i="9"/>
  <c r="CP92" i="9"/>
  <c r="AL92" i="9"/>
  <c r="CB91" i="9"/>
  <c r="AJ91" i="9"/>
  <c r="CP90" i="9"/>
  <c r="BD90" i="9"/>
  <c r="T90" i="9"/>
  <c r="CF89" i="9"/>
  <c r="AV89" i="9"/>
  <c r="L89" i="9"/>
  <c r="BX88" i="9"/>
  <c r="AN88" i="9"/>
  <c r="D88" i="9"/>
  <c r="BP87" i="9"/>
  <c r="AO87" i="9"/>
  <c r="Q87" i="9"/>
  <c r="CO86" i="9"/>
  <c r="BQ86" i="9"/>
  <c r="AS86" i="9"/>
  <c r="U86" i="9"/>
  <c r="CS85" i="9"/>
  <c r="BU85" i="9"/>
  <c r="AW85" i="9"/>
  <c r="Y85" i="9"/>
  <c r="CW84" i="9"/>
  <c r="BZ84" i="9"/>
  <c r="BE84" i="9"/>
  <c r="AP84" i="9"/>
  <c r="Y84" i="9"/>
  <c r="I84" i="9"/>
  <c r="CP83" i="9"/>
  <c r="BY83" i="9"/>
  <c r="BI83" i="9"/>
  <c r="AT83" i="9"/>
  <c r="AC83" i="9"/>
  <c r="M83" i="9"/>
  <c r="CT82" i="9"/>
  <c r="CC82" i="9"/>
  <c r="BM82" i="9"/>
  <c r="AX82" i="9"/>
  <c r="AG82" i="9"/>
  <c r="Q82" i="9"/>
  <c r="CX81" i="9"/>
  <c r="CG81" i="9"/>
  <c r="BQ81" i="9"/>
  <c r="BB81" i="9"/>
  <c r="AK81" i="9"/>
  <c r="U81" i="9"/>
  <c r="F81" i="9"/>
  <c r="CK80" i="9"/>
  <c r="BW80" i="9"/>
  <c r="BK80" i="9"/>
  <c r="AY80" i="9"/>
  <c r="AM80" i="9"/>
  <c r="AA80" i="9"/>
  <c r="O80" i="9"/>
  <c r="CY79" i="9"/>
  <c r="CM79" i="9"/>
  <c r="CA79" i="9"/>
  <c r="BO79" i="9"/>
  <c r="BC79" i="9"/>
  <c r="AQ79" i="9"/>
  <c r="AE79" i="9"/>
  <c r="S79" i="9"/>
  <c r="G79" i="9"/>
  <c r="CQ78" i="9"/>
  <c r="CE78" i="9"/>
  <c r="BS78" i="9"/>
  <c r="BG78" i="9"/>
  <c r="AU78" i="9"/>
  <c r="AI78" i="9"/>
  <c r="W78" i="9"/>
  <c r="K78" i="9"/>
  <c r="CU77" i="9"/>
  <c r="CI77" i="9"/>
  <c r="BW77" i="9"/>
  <c r="BK77" i="9"/>
  <c r="AY77" i="9"/>
  <c r="BX104" i="9"/>
  <c r="AO100" i="9"/>
  <c r="CW97" i="9"/>
  <c r="AW96" i="9"/>
  <c r="AI95" i="9"/>
  <c r="AW94" i="9"/>
  <c r="BK93" i="9"/>
  <c r="CM92" i="9"/>
  <c r="AG92" i="9"/>
  <c r="CA91" i="9"/>
  <c r="AI91" i="9"/>
  <c r="CM90" i="9"/>
  <c r="BC90" i="9"/>
  <c r="S90" i="9"/>
  <c r="CE89" i="9"/>
  <c r="AU89" i="9"/>
  <c r="K89" i="9"/>
  <c r="BW88" i="9"/>
  <c r="AM88" i="9"/>
  <c r="CY87" i="9"/>
  <c r="BO87" i="9"/>
  <c r="AN87" i="9"/>
  <c r="P87" i="9"/>
  <c r="CN86" i="9"/>
  <c r="BP86" i="9"/>
  <c r="AR86" i="9"/>
  <c r="T86" i="9"/>
  <c r="CR85" i="9"/>
  <c r="BT85" i="9"/>
  <c r="AV85" i="9"/>
  <c r="X85" i="9"/>
  <c r="CV84" i="9"/>
  <c r="BY84" i="9"/>
  <c r="BD84" i="9"/>
  <c r="AO84" i="9"/>
  <c r="W84" i="9"/>
  <c r="H84" i="9"/>
  <c r="CO83" i="9"/>
  <c r="BW83" i="9"/>
  <c r="BH83" i="9"/>
  <c r="AS83" i="9"/>
  <c r="AA83" i="9"/>
  <c r="L83" i="9"/>
  <c r="CS82" i="9"/>
  <c r="CA82" i="9"/>
  <c r="BL82" i="9"/>
  <c r="AW82" i="9"/>
  <c r="AE82" i="9"/>
  <c r="P82" i="9"/>
  <c r="CW81" i="9"/>
  <c r="CE81" i="9"/>
  <c r="BP81" i="9"/>
  <c r="BA81" i="9"/>
  <c r="AI81" i="9"/>
  <c r="T81" i="9"/>
  <c r="E81" i="9"/>
  <c r="CJ80" i="9"/>
  <c r="BV80" i="9"/>
  <c r="BJ80" i="9"/>
  <c r="AX80" i="9"/>
  <c r="AL80" i="9"/>
  <c r="Z80" i="9"/>
  <c r="N80" i="9"/>
  <c r="CX79" i="9"/>
  <c r="CL79" i="9"/>
  <c r="BZ79" i="9"/>
  <c r="BN79" i="9"/>
  <c r="BB79" i="9"/>
  <c r="AP79" i="9"/>
  <c r="AD79" i="9"/>
  <c r="R79" i="9"/>
  <c r="F79" i="9"/>
  <c r="CP78" i="9"/>
  <c r="CD78" i="9"/>
  <c r="BR78" i="9"/>
  <c r="BF78" i="9"/>
  <c r="AT78" i="9"/>
  <c r="AH78" i="9"/>
  <c r="V78" i="9"/>
  <c r="J78" i="9"/>
  <c r="CT77" i="9"/>
  <c r="CH77" i="9"/>
  <c r="BI104" i="9"/>
  <c r="AE100" i="9"/>
  <c r="CQ97" i="9"/>
  <c r="AV96" i="9"/>
  <c r="AH95" i="9"/>
  <c r="AV94" i="9"/>
  <c r="BJ93" i="9"/>
  <c r="CL92" i="9"/>
  <c r="AF92" i="9"/>
  <c r="BW91" i="9"/>
  <c r="AG91" i="9"/>
  <c r="CK90" i="9"/>
  <c r="BA90" i="9"/>
  <c r="Q90" i="9"/>
  <c r="CC89" i="9"/>
  <c r="AS89" i="9"/>
  <c r="I89" i="9"/>
  <c r="BU88" i="9"/>
  <c r="AK88" i="9"/>
  <c r="CW87" i="9"/>
  <c r="BM87" i="9"/>
  <c r="AG87" i="9"/>
  <c r="I87" i="9"/>
  <c r="CG86" i="9"/>
  <c r="BI86" i="9"/>
  <c r="AK86" i="9"/>
  <c r="M86" i="9"/>
  <c r="CK85" i="9"/>
  <c r="BM85" i="9"/>
  <c r="AO85" i="9"/>
  <c r="Q85" i="9"/>
  <c r="CO84" i="9"/>
  <c r="BX84" i="9"/>
  <c r="BC84" i="9"/>
  <c r="AN84" i="9"/>
  <c r="V84" i="9"/>
  <c r="G84" i="9"/>
  <c r="CN83" i="9"/>
  <c r="BV83" i="9"/>
  <c r="BG83" i="9"/>
  <c r="AR83" i="9"/>
  <c r="Z83" i="9"/>
  <c r="K83" i="9"/>
  <c r="CR82" i="9"/>
  <c r="BZ82" i="9"/>
  <c r="BK82" i="9"/>
  <c r="AV82" i="9"/>
  <c r="AD82" i="9"/>
  <c r="O82" i="9"/>
  <c r="CV81" i="9"/>
  <c r="CD81" i="9"/>
  <c r="BO81" i="9"/>
  <c r="AZ81" i="9"/>
  <c r="AH81" i="9"/>
  <c r="S81" i="9"/>
  <c r="D81" i="9"/>
  <c r="CI80" i="9"/>
  <c r="BU80" i="9"/>
  <c r="BI80" i="9"/>
  <c r="AW80" i="9"/>
  <c r="AK80" i="9"/>
  <c r="Y80" i="9"/>
  <c r="M80" i="9"/>
  <c r="CW79" i="9"/>
  <c r="CK79" i="9"/>
  <c r="BY79" i="9"/>
  <c r="BM79" i="9"/>
  <c r="BA79" i="9"/>
  <c r="AO79" i="9"/>
  <c r="AC79" i="9"/>
  <c r="Q79" i="9"/>
  <c r="E79" i="9"/>
  <c r="CO78" i="9"/>
  <c r="CC78" i="9"/>
  <c r="BQ78" i="9"/>
  <c r="BE78" i="9"/>
  <c r="AS78" i="9"/>
  <c r="AG78" i="9"/>
  <c r="U78" i="9"/>
  <c r="I78" i="9"/>
  <c r="CS77" i="9"/>
  <c r="CG77" i="9"/>
  <c r="BU77" i="9"/>
  <c r="BI77" i="9"/>
  <c r="BM103" i="9"/>
  <c r="CO99" i="9"/>
  <c r="BQ97" i="9"/>
  <c r="AA96" i="9"/>
  <c r="U95" i="9"/>
  <c r="AI94" i="9"/>
  <c r="AW93" i="9"/>
  <c r="CB92" i="9"/>
  <c r="V92" i="9"/>
  <c r="BV91" i="9"/>
  <c r="AF91" i="9"/>
  <c r="CJ90" i="9"/>
  <c r="AZ90" i="9"/>
  <c r="P90" i="9"/>
  <c r="CB89" i="9"/>
  <c r="AR89" i="9"/>
  <c r="H89" i="9"/>
  <c r="BT88" i="9"/>
  <c r="AJ88" i="9"/>
  <c r="CV87" i="9"/>
  <c r="BL87" i="9"/>
  <c r="AF87" i="9"/>
  <c r="H87" i="9"/>
  <c r="CF86" i="9"/>
  <c r="BH86" i="9"/>
  <c r="AJ86" i="9"/>
  <c r="L86" i="9"/>
  <c r="CJ85" i="9"/>
  <c r="BL85" i="9"/>
  <c r="AN85" i="9"/>
  <c r="P85" i="9"/>
  <c r="CN84" i="9"/>
  <c r="BS84" i="9"/>
  <c r="BB84" i="9"/>
  <c r="AK84" i="9"/>
  <c r="U84" i="9"/>
  <c r="F84" i="9"/>
  <c r="CK83" i="9"/>
  <c r="BU83" i="9"/>
  <c r="BF83" i="9"/>
  <c r="AO83" i="9"/>
  <c r="Y83" i="9"/>
  <c r="J83" i="9"/>
  <c r="CO82" i="9"/>
  <c r="BY82" i="9"/>
  <c r="BJ82" i="9"/>
  <c r="AS82" i="9"/>
  <c r="AC82" i="9"/>
  <c r="N82" i="9"/>
  <c r="CS81" i="9"/>
  <c r="CC81" i="9"/>
  <c r="BN81" i="9"/>
  <c r="AW81" i="9"/>
  <c r="AG81" i="9"/>
  <c r="R81" i="9"/>
  <c r="CW80" i="9"/>
  <c r="CH80" i="9"/>
  <c r="BT80" i="9"/>
  <c r="BH80" i="9"/>
  <c r="AV80" i="9"/>
  <c r="AJ80" i="9"/>
  <c r="X80" i="9"/>
  <c r="L80" i="9"/>
  <c r="CV79" i="9"/>
  <c r="AY103" i="9"/>
  <c r="CE99" i="9"/>
  <c r="BP97" i="9"/>
  <c r="Y96" i="9"/>
  <c r="T95" i="9"/>
  <c r="AH94" i="9"/>
  <c r="AV93" i="9"/>
  <c r="BY92" i="9"/>
  <c r="S92" i="9"/>
  <c r="BN91" i="9"/>
  <c r="V91" i="9"/>
  <c r="CB90" i="9"/>
  <c r="AR90" i="9"/>
  <c r="H90" i="9"/>
  <c r="BT89" i="9"/>
  <c r="AJ89" i="9"/>
  <c r="CV88" i="9"/>
  <c r="BL88" i="9"/>
  <c r="AB88" i="9"/>
  <c r="CN87" i="9"/>
  <c r="BD87" i="9"/>
  <c r="AE87" i="9"/>
  <c r="G87" i="9"/>
  <c r="CE86" i="9"/>
  <c r="BG86" i="9"/>
  <c r="AI86" i="9"/>
  <c r="K86" i="9"/>
  <c r="CI85" i="9"/>
  <c r="BK85" i="9"/>
  <c r="AM85" i="9"/>
  <c r="O85" i="9"/>
  <c r="CM84" i="9"/>
  <c r="BQ84" i="9"/>
  <c r="BA84" i="9"/>
  <c r="AI84" i="9"/>
  <c r="T84" i="9"/>
  <c r="E84" i="9"/>
  <c r="CI83" i="9"/>
  <c r="BT83" i="9"/>
  <c r="BE83" i="9"/>
  <c r="AM83" i="9"/>
  <c r="X83" i="9"/>
  <c r="I83" i="9"/>
  <c r="CM82" i="9"/>
  <c r="BX82" i="9"/>
  <c r="BI82" i="9"/>
  <c r="AQ82" i="9"/>
  <c r="AB82" i="9"/>
  <c r="M82" i="9"/>
  <c r="CQ81" i="9"/>
  <c r="CB81" i="9"/>
  <c r="BM81" i="9"/>
  <c r="AU81" i="9"/>
  <c r="AF81" i="9"/>
  <c r="Q81" i="9"/>
  <c r="CU80" i="9"/>
  <c r="CG80" i="9"/>
  <c r="BS80" i="9"/>
  <c r="BG80" i="9"/>
  <c r="AU80" i="9"/>
  <c r="AI80" i="9"/>
  <c r="W80" i="9"/>
  <c r="K80" i="9"/>
  <c r="CU79" i="9"/>
  <c r="CI79" i="9"/>
  <c r="BQ102" i="9"/>
  <c r="AS99" i="9"/>
  <c r="AS97" i="9"/>
  <c r="G96" i="9"/>
  <c r="G95" i="9"/>
  <c r="U94" i="9"/>
  <c r="AI93" i="9"/>
  <c r="BX92" i="9"/>
  <c r="R92" i="9"/>
  <c r="BK91" i="9"/>
  <c r="U91" i="9"/>
  <c r="CA90" i="9"/>
  <c r="AQ90" i="9"/>
  <c r="G90" i="9"/>
  <c r="BS89" i="9"/>
  <c r="AI89" i="9"/>
  <c r="CU88" i="9"/>
  <c r="BK88" i="9"/>
  <c r="AA88" i="9"/>
  <c r="CM87" i="9"/>
  <c r="BC87" i="9"/>
  <c r="AD87" i="9"/>
  <c r="F87" i="9"/>
  <c r="CD86" i="9"/>
  <c r="BF86" i="9"/>
  <c r="AH86" i="9"/>
  <c r="J86" i="9"/>
  <c r="CH85" i="9"/>
  <c r="BJ85" i="9"/>
  <c r="AL85" i="9"/>
  <c r="N85" i="9"/>
  <c r="CL84" i="9"/>
  <c r="BP84" i="9"/>
  <c r="AZ84" i="9"/>
  <c r="AH84" i="9"/>
  <c r="S84" i="9"/>
  <c r="D84" i="9"/>
  <c r="CH83" i="9"/>
  <c r="BS83" i="9"/>
  <c r="BD83" i="9"/>
  <c r="AL83" i="9"/>
  <c r="W83" i="9"/>
  <c r="H83" i="9"/>
  <c r="CL82" i="9"/>
  <c r="BW82" i="9"/>
  <c r="BH82" i="9"/>
  <c r="AP82" i="9"/>
  <c r="AA82" i="9"/>
  <c r="L82" i="9"/>
  <c r="CP81" i="9"/>
  <c r="CA81" i="9"/>
  <c r="BL81" i="9"/>
  <c r="AT81" i="9"/>
  <c r="AE81" i="9"/>
  <c r="P81" i="9"/>
  <c r="CT80" i="9"/>
  <c r="CF80" i="9"/>
  <c r="BR80" i="9"/>
  <c r="BF80" i="9"/>
  <c r="AT80" i="9"/>
  <c r="AH80" i="9"/>
  <c r="V80" i="9"/>
  <c r="J80" i="9"/>
  <c r="CT79" i="9"/>
  <c r="CG101" i="9"/>
  <c r="CS98" i="9"/>
  <c r="U97" i="9"/>
  <c r="CJ95" i="9"/>
  <c r="CO94" i="9"/>
  <c r="G94" i="9"/>
  <c r="S93" i="9"/>
  <c r="BK92" i="9"/>
  <c r="E92" i="9"/>
  <c r="BH91" i="9"/>
  <c r="R91" i="9"/>
  <c r="BX90" i="9"/>
  <c r="AN90" i="9"/>
  <c r="D90" i="9"/>
  <c r="BP89" i="9"/>
  <c r="AF89" i="9"/>
  <c r="CR88" i="9"/>
  <c r="BH88" i="9"/>
  <c r="X88" i="9"/>
  <c r="CJ87" i="9"/>
  <c r="AZ87" i="9"/>
  <c r="AB87" i="9"/>
  <c r="D87" i="9"/>
  <c r="CB86" i="9"/>
  <c r="BD86" i="9"/>
  <c r="AF86" i="9"/>
  <c r="H86" i="9"/>
  <c r="CF85" i="9"/>
  <c r="BH85" i="9"/>
  <c r="AJ85" i="9"/>
  <c r="L85" i="9"/>
  <c r="CJ84" i="9"/>
  <c r="BN84" i="9"/>
  <c r="AU84" i="9"/>
  <c r="AF84" i="9"/>
  <c r="Q84" i="9"/>
  <c r="CU83" i="9"/>
  <c r="CF83" i="9"/>
  <c r="BQ83" i="9"/>
  <c r="AY83" i="9"/>
  <c r="AJ83" i="9"/>
  <c r="U83" i="9"/>
  <c r="CY82" i="9"/>
  <c r="CJ82" i="9"/>
  <c r="BU82" i="9"/>
  <c r="BC82" i="9"/>
  <c r="AN82" i="9"/>
  <c r="Y82" i="9"/>
  <c r="G82" i="9"/>
  <c r="CN81" i="9"/>
  <c r="BY81" i="9"/>
  <c r="BG81" i="9"/>
  <c r="AR81" i="9"/>
  <c r="AC81" i="9"/>
  <c r="K81" i="9"/>
  <c r="CR80" i="9"/>
  <c r="CD80" i="9"/>
  <c r="BP80" i="9"/>
  <c r="BD80" i="9"/>
  <c r="AR80" i="9"/>
  <c r="AF80" i="9"/>
  <c r="T80" i="9"/>
  <c r="H80" i="9"/>
  <c r="CR79" i="9"/>
  <c r="T94" i="9"/>
  <c r="BY90" i="9"/>
  <c r="BI88" i="9"/>
  <c r="CC86" i="9"/>
  <c r="AK85" i="9"/>
  <c r="R84" i="9"/>
  <c r="V83" i="9"/>
  <c r="Z82" i="9"/>
  <c r="AD81" i="9"/>
  <c r="AS80" i="9"/>
  <c r="CG79" i="9"/>
  <c r="BI79" i="9"/>
  <c r="AK79" i="9"/>
  <c r="M79" i="9"/>
  <c r="CK78" i="9"/>
  <c r="BM78" i="9"/>
  <c r="AO78" i="9"/>
  <c r="Q78" i="9"/>
  <c r="CO77" i="9"/>
  <c r="BX77" i="9"/>
  <c r="BG77" i="9"/>
  <c r="AS77" i="9"/>
  <c r="AF77" i="9"/>
  <c r="S77" i="9"/>
  <c r="E77" i="9"/>
  <c r="CN76" i="9"/>
  <c r="CA76" i="9"/>
  <c r="BN76" i="9"/>
  <c r="BA76" i="9"/>
  <c r="AN76" i="9"/>
  <c r="AA76" i="9"/>
  <c r="N76" i="9"/>
  <c r="CW75" i="9"/>
  <c r="CJ75" i="9"/>
  <c r="BW75" i="9"/>
  <c r="BI75" i="9"/>
  <c r="AV75" i="9"/>
  <c r="AI75" i="9"/>
  <c r="V75" i="9"/>
  <c r="I75" i="9"/>
  <c r="CR74" i="9"/>
  <c r="CE74" i="9"/>
  <c r="BR74" i="9"/>
  <c r="BE74" i="9"/>
  <c r="AR74" i="9"/>
  <c r="AE74" i="9"/>
  <c r="Q74" i="9"/>
  <c r="D74" i="9"/>
  <c r="CM73" i="9"/>
  <c r="BZ73" i="9"/>
  <c r="BM73" i="9"/>
  <c r="AZ73" i="9"/>
  <c r="AM73" i="9"/>
  <c r="Z73" i="9"/>
  <c r="M73" i="9"/>
  <c r="CV72" i="9"/>
  <c r="CI72" i="9"/>
  <c r="BU72" i="9"/>
  <c r="BH72" i="9"/>
  <c r="AU72" i="9"/>
  <c r="AH72" i="9"/>
  <c r="U72" i="9"/>
  <c r="H72" i="9"/>
  <c r="CQ71" i="9"/>
  <c r="CD71" i="9"/>
  <c r="BQ71" i="9"/>
  <c r="BD71" i="9"/>
  <c r="AQ71" i="9"/>
  <c r="AC71" i="9"/>
  <c r="P71" i="9"/>
  <c r="CY70" i="9"/>
  <c r="CL70" i="9"/>
  <c r="BY70" i="9"/>
  <c r="BL70" i="9"/>
  <c r="AY70" i="9"/>
  <c r="AL70" i="9"/>
  <c r="Y70" i="9"/>
  <c r="L70" i="9"/>
  <c r="CU69" i="9"/>
  <c r="CG69" i="9"/>
  <c r="BT69" i="9"/>
  <c r="BG69" i="9"/>
  <c r="AT69" i="9"/>
  <c r="AG69" i="9"/>
  <c r="T69" i="9"/>
  <c r="G69" i="9"/>
  <c r="CP68" i="9"/>
  <c r="CC68" i="9"/>
  <c r="BP68" i="9"/>
  <c r="BC68" i="9"/>
  <c r="AO68" i="9"/>
  <c r="AB68" i="9"/>
  <c r="O68" i="9"/>
  <c r="CX67" i="9"/>
  <c r="CK67" i="9"/>
  <c r="BX67" i="9"/>
  <c r="BK67" i="9"/>
  <c r="AX67" i="9"/>
  <c r="AK67" i="9"/>
  <c r="X67" i="9"/>
  <c r="K67" i="9"/>
  <c r="CU66" i="9"/>
  <c r="CI66" i="9"/>
  <c r="BW66" i="9"/>
  <c r="BK66" i="9"/>
  <c r="AY66" i="9"/>
  <c r="AM66" i="9"/>
  <c r="AA66" i="9"/>
  <c r="F94" i="9"/>
  <c r="BP90" i="9"/>
  <c r="AZ88" i="9"/>
  <c r="BU86" i="9"/>
  <c r="AC85" i="9"/>
  <c r="P84" i="9"/>
  <c r="T83" i="9"/>
  <c r="X82" i="9"/>
  <c r="AB81" i="9"/>
  <c r="AQ80" i="9"/>
  <c r="CF79" i="9"/>
  <c r="BH79" i="9"/>
  <c r="AJ79" i="9"/>
  <c r="L79" i="9"/>
  <c r="CJ78" i="9"/>
  <c r="BL78" i="9"/>
  <c r="AN78" i="9"/>
  <c r="P78" i="9"/>
  <c r="CN77" i="9"/>
  <c r="BV77" i="9"/>
  <c r="BF77" i="9"/>
  <c r="AR77" i="9"/>
  <c r="AE77" i="9"/>
  <c r="Q77" i="9"/>
  <c r="D77" i="9"/>
  <c r="CM76" i="9"/>
  <c r="BZ76" i="9"/>
  <c r="BM76" i="9"/>
  <c r="AZ76" i="9"/>
  <c r="AM76" i="9"/>
  <c r="Z76" i="9"/>
  <c r="M76" i="9"/>
  <c r="CV75" i="9"/>
  <c r="CI75" i="9"/>
  <c r="BU75" i="9"/>
  <c r="BH75" i="9"/>
  <c r="AU75" i="9"/>
  <c r="AH75" i="9"/>
  <c r="U75" i="9"/>
  <c r="H75" i="9"/>
  <c r="CQ74" i="9"/>
  <c r="CD74" i="9"/>
  <c r="BQ74" i="9"/>
  <c r="BD74" i="9"/>
  <c r="AQ74" i="9"/>
  <c r="AC74" i="9"/>
  <c r="P74" i="9"/>
  <c r="CY73" i="9"/>
  <c r="CL73" i="9"/>
  <c r="BY73" i="9"/>
  <c r="BL73" i="9"/>
  <c r="AY73" i="9"/>
  <c r="AL73" i="9"/>
  <c r="Y73" i="9"/>
  <c r="L73" i="9"/>
  <c r="CU72" i="9"/>
  <c r="CG72" i="9"/>
  <c r="BT72" i="9"/>
  <c r="BG72" i="9"/>
  <c r="AT72" i="9"/>
  <c r="AG72" i="9"/>
  <c r="T72" i="9"/>
  <c r="G72" i="9"/>
  <c r="CP71" i="9"/>
  <c r="CC71" i="9"/>
  <c r="BP71" i="9"/>
  <c r="BC71" i="9"/>
  <c r="AO71" i="9"/>
  <c r="AB71" i="9"/>
  <c r="O71" i="9"/>
  <c r="CX70" i="9"/>
  <c r="CK70" i="9"/>
  <c r="BX70" i="9"/>
  <c r="BK70" i="9"/>
  <c r="AX70" i="9"/>
  <c r="AK70" i="9"/>
  <c r="X70" i="9"/>
  <c r="K70" i="9"/>
  <c r="CS69" i="9"/>
  <c r="CF69" i="9"/>
  <c r="BS69" i="9"/>
  <c r="BF69" i="9"/>
  <c r="AS69" i="9"/>
  <c r="AF69" i="9"/>
  <c r="S69" i="9"/>
  <c r="F69" i="9"/>
  <c r="CO68" i="9"/>
  <c r="CB68" i="9"/>
  <c r="BO68" i="9"/>
  <c r="BA68" i="9"/>
  <c r="AN68" i="9"/>
  <c r="AA68" i="9"/>
  <c r="N68" i="9"/>
  <c r="CW67" i="9"/>
  <c r="CJ67" i="9"/>
  <c r="BW67" i="9"/>
  <c r="BJ67" i="9"/>
  <c r="AW67" i="9"/>
  <c r="AJ67" i="9"/>
  <c r="W67" i="9"/>
  <c r="J67" i="9"/>
  <c r="CT66" i="9"/>
  <c r="CH66" i="9"/>
  <c r="BV66" i="9"/>
  <c r="BJ66" i="9"/>
  <c r="AX66" i="9"/>
  <c r="AL66" i="9"/>
  <c r="Z66" i="9"/>
  <c r="N66" i="9"/>
  <c r="CX65" i="9"/>
  <c r="CL65" i="9"/>
  <c r="BZ65" i="9"/>
  <c r="BN65" i="9"/>
  <c r="BB65" i="9"/>
  <c r="AP65" i="9"/>
  <c r="AD65" i="9"/>
  <c r="R65" i="9"/>
  <c r="F65" i="9"/>
  <c r="CP64" i="9"/>
  <c r="CD64" i="9"/>
  <c r="BR64" i="9"/>
  <c r="BF64" i="9"/>
  <c r="AT64" i="9"/>
  <c r="AH64" i="9"/>
  <c r="V64" i="9"/>
  <c r="J64" i="9"/>
  <c r="CT63" i="9"/>
  <c r="CH63" i="9"/>
  <c r="BV63" i="9"/>
  <c r="BJ63" i="9"/>
  <c r="AX63" i="9"/>
  <c r="AL63" i="9"/>
  <c r="Z63" i="9"/>
  <c r="N63" i="9"/>
  <c r="CX62" i="9"/>
  <c r="CL62" i="9"/>
  <c r="BZ62" i="9"/>
  <c r="BN62" i="9"/>
  <c r="BB62" i="9"/>
  <c r="AP62" i="9"/>
  <c r="AD62" i="9"/>
  <c r="R62" i="9"/>
  <c r="F62" i="9"/>
  <c r="CP61" i="9"/>
  <c r="CD61" i="9"/>
  <c r="BC102" i="9"/>
  <c r="AH93" i="9"/>
  <c r="AO90" i="9"/>
  <c r="Y88" i="9"/>
  <c r="BE86" i="9"/>
  <c r="M85" i="9"/>
  <c r="CW83" i="9"/>
  <c r="E83" i="9"/>
  <c r="I82" i="9"/>
  <c r="M81" i="9"/>
  <c r="AG80" i="9"/>
  <c r="CE79" i="9"/>
  <c r="BG79" i="9"/>
  <c r="AI79" i="9"/>
  <c r="K79" i="9"/>
  <c r="CI78" i="9"/>
  <c r="BK78" i="9"/>
  <c r="AM78" i="9"/>
  <c r="O78" i="9"/>
  <c r="CM77" i="9"/>
  <c r="BT77" i="9"/>
  <c r="BE77" i="9"/>
  <c r="AQ77" i="9"/>
  <c r="AC77" i="9"/>
  <c r="P77" i="9"/>
  <c r="CY76" i="9"/>
  <c r="CL76" i="9"/>
  <c r="BY76" i="9"/>
  <c r="BL76" i="9"/>
  <c r="AY76" i="9"/>
  <c r="AL76" i="9"/>
  <c r="Y76" i="9"/>
  <c r="L76" i="9"/>
  <c r="CU75" i="9"/>
  <c r="CG75" i="9"/>
  <c r="BT75" i="9"/>
  <c r="BG75" i="9"/>
  <c r="AT75" i="9"/>
  <c r="AG75" i="9"/>
  <c r="T75" i="9"/>
  <c r="G75" i="9"/>
  <c r="CP74" i="9"/>
  <c r="CC74" i="9"/>
  <c r="BP74" i="9"/>
  <c r="BC74" i="9"/>
  <c r="AO74" i="9"/>
  <c r="AB74" i="9"/>
  <c r="O74" i="9"/>
  <c r="CX73" i="9"/>
  <c r="CK73" i="9"/>
  <c r="BX73" i="9"/>
  <c r="BK73" i="9"/>
  <c r="AX73" i="9"/>
  <c r="AK73" i="9"/>
  <c r="X73" i="9"/>
  <c r="K73" i="9"/>
  <c r="CS72" i="9"/>
  <c r="CF72" i="9"/>
  <c r="BS72" i="9"/>
  <c r="BF72" i="9"/>
  <c r="AS72" i="9"/>
  <c r="AF72" i="9"/>
  <c r="S72" i="9"/>
  <c r="F72" i="9"/>
  <c r="CO71" i="9"/>
  <c r="CB71" i="9"/>
  <c r="BO71" i="9"/>
  <c r="BA71" i="9"/>
  <c r="AN71" i="9"/>
  <c r="AA71" i="9"/>
  <c r="N71" i="9"/>
  <c r="CW70" i="9"/>
  <c r="CJ70" i="9"/>
  <c r="BW70" i="9"/>
  <c r="BJ70" i="9"/>
  <c r="AW70" i="9"/>
  <c r="AJ70" i="9"/>
  <c r="W70" i="9"/>
  <c r="I70" i="9"/>
  <c r="CR69" i="9"/>
  <c r="CE69" i="9"/>
  <c r="BR69" i="9"/>
  <c r="BE69" i="9"/>
  <c r="AR69" i="9"/>
  <c r="AE69" i="9"/>
  <c r="R69" i="9"/>
  <c r="E69" i="9"/>
  <c r="CN68" i="9"/>
  <c r="CA68" i="9"/>
  <c r="BM68" i="9"/>
  <c r="AZ68" i="9"/>
  <c r="AM68" i="9"/>
  <c r="Z68" i="9"/>
  <c r="M68" i="9"/>
  <c r="CV67" i="9"/>
  <c r="CI67" i="9"/>
  <c r="BV67" i="9"/>
  <c r="BI67" i="9"/>
  <c r="AV67" i="9"/>
  <c r="AI67" i="9"/>
  <c r="U67" i="9"/>
  <c r="I67" i="9"/>
  <c r="CS66" i="9"/>
  <c r="CG66" i="9"/>
  <c r="BU66" i="9"/>
  <c r="BI66" i="9"/>
  <c r="AW66" i="9"/>
  <c r="AK66" i="9"/>
  <c r="Y66" i="9"/>
  <c r="M66" i="9"/>
  <c r="CW65" i="9"/>
  <c r="CK65" i="9"/>
  <c r="BY65" i="9"/>
  <c r="BM65" i="9"/>
  <c r="BA65" i="9"/>
  <c r="AO65" i="9"/>
  <c r="AC65" i="9"/>
  <c r="Q65" i="9"/>
  <c r="E65" i="9"/>
  <c r="CO64" i="9"/>
  <c r="CC64" i="9"/>
  <c r="BQ64" i="9"/>
  <c r="BE64" i="9"/>
  <c r="AS64" i="9"/>
  <c r="AG64" i="9"/>
  <c r="U64" i="9"/>
  <c r="I64" i="9"/>
  <c r="CS63" i="9"/>
  <c r="CG63" i="9"/>
  <c r="BU63" i="9"/>
  <c r="BI63" i="9"/>
  <c r="AW63" i="9"/>
  <c r="AK63" i="9"/>
  <c r="Y63" i="9"/>
  <c r="M63" i="9"/>
  <c r="CW62" i="9"/>
  <c r="CK62" i="9"/>
  <c r="BY62" i="9"/>
  <c r="BM62" i="9"/>
  <c r="BA62" i="9"/>
  <c r="AO62" i="9"/>
  <c r="AC62" i="9"/>
  <c r="Q62" i="9"/>
  <c r="E62" i="9"/>
  <c r="CO61" i="9"/>
  <c r="CC61" i="9"/>
  <c r="BQ61" i="9"/>
  <c r="BE61" i="9"/>
  <c r="AS61" i="9"/>
  <c r="AG61" i="9"/>
  <c r="U61" i="9"/>
  <c r="I61" i="9"/>
  <c r="CS60" i="9"/>
  <c r="CG60" i="9"/>
  <c r="BU60" i="9"/>
  <c r="BI60" i="9"/>
  <c r="AW60" i="9"/>
  <c r="AK60" i="9"/>
  <c r="Y60" i="9"/>
  <c r="M60" i="9"/>
  <c r="CW59" i="9"/>
  <c r="CK59" i="9"/>
  <c r="BW101" i="9"/>
  <c r="R93" i="9"/>
  <c r="AF90" i="9"/>
  <c r="P88" i="9"/>
  <c r="AW86" i="9"/>
  <c r="E85" i="9"/>
  <c r="CT83" i="9"/>
  <c r="CX82" i="9"/>
  <c r="F82" i="9"/>
  <c r="J81" i="9"/>
  <c r="AE80" i="9"/>
  <c r="BX79" i="9"/>
  <c r="AZ79" i="9"/>
  <c r="AB79" i="9"/>
  <c r="D79" i="9"/>
  <c r="CB78" i="9"/>
  <c r="BD78" i="9"/>
  <c r="AF78" i="9"/>
  <c r="H78" i="9"/>
  <c r="CK77" i="9"/>
  <c r="BS77" i="9"/>
  <c r="BD77" i="9"/>
  <c r="AO77" i="9"/>
  <c r="AB77" i="9"/>
  <c r="O77" i="9"/>
  <c r="CX76" i="9"/>
  <c r="CK76" i="9"/>
  <c r="BX76" i="9"/>
  <c r="BK76" i="9"/>
  <c r="AX76" i="9"/>
  <c r="AK76" i="9"/>
  <c r="X76" i="9"/>
  <c r="K76" i="9"/>
  <c r="CS75" i="9"/>
  <c r="CF75" i="9"/>
  <c r="BS75" i="9"/>
  <c r="BF75" i="9"/>
  <c r="AS75" i="9"/>
  <c r="AF75" i="9"/>
  <c r="S75" i="9"/>
  <c r="F75" i="9"/>
  <c r="CO74" i="9"/>
  <c r="CB74" i="9"/>
  <c r="BO74" i="9"/>
  <c r="BA74" i="9"/>
  <c r="AN74" i="9"/>
  <c r="AA74" i="9"/>
  <c r="N74" i="9"/>
  <c r="CW73" i="9"/>
  <c r="CJ73" i="9"/>
  <c r="BW73" i="9"/>
  <c r="BJ73" i="9"/>
  <c r="AW73" i="9"/>
  <c r="AJ73" i="9"/>
  <c r="W73" i="9"/>
  <c r="I73" i="9"/>
  <c r="CR72" i="9"/>
  <c r="CE72" i="9"/>
  <c r="BR72" i="9"/>
  <c r="BE72" i="9"/>
  <c r="AR72" i="9"/>
  <c r="AE72" i="9"/>
  <c r="R72" i="9"/>
  <c r="E72" i="9"/>
  <c r="CN71" i="9"/>
  <c r="CA71" i="9"/>
  <c r="BM71" i="9"/>
  <c r="AZ71" i="9"/>
  <c r="AM71" i="9"/>
  <c r="Z71" i="9"/>
  <c r="M71" i="9"/>
  <c r="CV70" i="9"/>
  <c r="CI70" i="9"/>
  <c r="BV70" i="9"/>
  <c r="BI70" i="9"/>
  <c r="AV70" i="9"/>
  <c r="AI70" i="9"/>
  <c r="U70" i="9"/>
  <c r="H70" i="9"/>
  <c r="CQ69" i="9"/>
  <c r="CD69" i="9"/>
  <c r="BQ69" i="9"/>
  <c r="BD69" i="9"/>
  <c r="AQ69" i="9"/>
  <c r="AD69" i="9"/>
  <c r="Q69" i="9"/>
  <c r="D69" i="9"/>
  <c r="CM68" i="9"/>
  <c r="BY68" i="9"/>
  <c r="BL68" i="9"/>
  <c r="AY68" i="9"/>
  <c r="AL68" i="9"/>
  <c r="Y68" i="9"/>
  <c r="L68" i="9"/>
  <c r="CU67" i="9"/>
  <c r="CH67" i="9"/>
  <c r="BU67" i="9"/>
  <c r="BH67" i="9"/>
  <c r="AU67" i="9"/>
  <c r="AG67" i="9"/>
  <c r="T67" i="9"/>
  <c r="H67" i="9"/>
  <c r="CR66" i="9"/>
  <c r="CF66" i="9"/>
  <c r="BT66" i="9"/>
  <c r="BH66" i="9"/>
  <c r="AV66" i="9"/>
  <c r="AI99" i="9"/>
  <c r="BN92" i="9"/>
  <c r="E90" i="9"/>
  <c r="CK87" i="9"/>
  <c r="AG86" i="9"/>
  <c r="CK84" i="9"/>
  <c r="CG83" i="9"/>
  <c r="CK82" i="9"/>
  <c r="CO81" i="9"/>
  <c r="CS80" i="9"/>
  <c r="U80" i="9"/>
  <c r="BW79" i="9"/>
  <c r="AY79" i="9"/>
  <c r="AA79" i="9"/>
  <c r="CY78" i="9"/>
  <c r="CA78" i="9"/>
  <c r="BC78" i="9"/>
  <c r="AE78" i="9"/>
  <c r="G78" i="9"/>
  <c r="CJ77" i="9"/>
  <c r="BR77" i="9"/>
  <c r="BC77" i="9"/>
  <c r="AN77" i="9"/>
  <c r="AA77" i="9"/>
  <c r="N77" i="9"/>
  <c r="CW76" i="9"/>
  <c r="CJ76" i="9"/>
  <c r="BW76" i="9"/>
  <c r="BJ76" i="9"/>
  <c r="AW76" i="9"/>
  <c r="AJ76" i="9"/>
  <c r="W76" i="9"/>
  <c r="I76" i="9"/>
  <c r="CR75" i="9"/>
  <c r="CE75" i="9"/>
  <c r="BR75" i="9"/>
  <c r="BE75" i="9"/>
  <c r="AR75" i="9"/>
  <c r="AE75" i="9"/>
  <c r="R75" i="9"/>
  <c r="E75" i="9"/>
  <c r="CN74" i="9"/>
  <c r="CA74" i="9"/>
  <c r="BM74" i="9"/>
  <c r="AZ74" i="9"/>
  <c r="AM74" i="9"/>
  <c r="Z74" i="9"/>
  <c r="M74" i="9"/>
  <c r="CV73" i="9"/>
  <c r="CI73" i="9"/>
  <c r="BV73" i="9"/>
  <c r="BI73" i="9"/>
  <c r="AV73" i="9"/>
  <c r="AI73" i="9"/>
  <c r="U73" i="9"/>
  <c r="H73" i="9"/>
  <c r="CQ72" i="9"/>
  <c r="CD72" i="9"/>
  <c r="BQ72" i="9"/>
  <c r="BD72" i="9"/>
  <c r="AQ72" i="9"/>
  <c r="AD72" i="9"/>
  <c r="Q72" i="9"/>
  <c r="D72" i="9"/>
  <c r="CM71" i="9"/>
  <c r="BY71" i="9"/>
  <c r="BL71" i="9"/>
  <c r="AY71" i="9"/>
  <c r="AL71" i="9"/>
  <c r="Y71" i="9"/>
  <c r="L71" i="9"/>
  <c r="CU70" i="9"/>
  <c r="CH70" i="9"/>
  <c r="BU70" i="9"/>
  <c r="BH70" i="9"/>
  <c r="AU70" i="9"/>
  <c r="AG70" i="9"/>
  <c r="T70" i="9"/>
  <c r="G70" i="9"/>
  <c r="CP69" i="9"/>
  <c r="CC69" i="9"/>
  <c r="BP69" i="9"/>
  <c r="BC69" i="9"/>
  <c r="AP69" i="9"/>
  <c r="AC69" i="9"/>
  <c r="P69" i="9"/>
  <c r="CY68" i="9"/>
  <c r="CK68" i="9"/>
  <c r="BX68" i="9"/>
  <c r="BK68" i="9"/>
  <c r="AX68" i="9"/>
  <c r="AK68" i="9"/>
  <c r="X68" i="9"/>
  <c r="K68" i="9"/>
  <c r="CT67" i="9"/>
  <c r="CG67" i="9"/>
  <c r="BT67" i="9"/>
  <c r="BG67" i="9"/>
  <c r="AS67" i="9"/>
  <c r="AF67" i="9"/>
  <c r="S67" i="9"/>
  <c r="G67" i="9"/>
  <c r="CQ66" i="9"/>
  <c r="CE66" i="9"/>
  <c r="BS66" i="9"/>
  <c r="BG66" i="9"/>
  <c r="AU66" i="9"/>
  <c r="AI66" i="9"/>
  <c r="W66" i="9"/>
  <c r="K66" i="9"/>
  <c r="CU65" i="9"/>
  <c r="CI65" i="9"/>
  <c r="BW65" i="9"/>
  <c r="BK65" i="9"/>
  <c r="AY65" i="9"/>
  <c r="AM65" i="9"/>
  <c r="CR98" i="9"/>
  <c r="BJ92" i="9"/>
  <c r="CR89" i="9"/>
  <c r="CB87" i="9"/>
  <c r="Y86" i="9"/>
  <c r="CE84" i="9"/>
  <c r="CE83" i="9"/>
  <c r="CI82" i="9"/>
  <c r="CM81" i="9"/>
  <c r="CQ80" i="9"/>
  <c r="S80" i="9"/>
  <c r="BV79" i="9"/>
  <c r="AX79" i="9"/>
  <c r="Z79" i="9"/>
  <c r="CX78" i="9"/>
  <c r="BZ78" i="9"/>
  <c r="BB78" i="9"/>
  <c r="AD78" i="9"/>
  <c r="F78" i="9"/>
  <c r="CF77" i="9"/>
  <c r="BQ77" i="9"/>
  <c r="BA77" i="9"/>
  <c r="AM77" i="9"/>
  <c r="Z77" i="9"/>
  <c r="M77" i="9"/>
  <c r="CV76" i="9"/>
  <c r="CI76" i="9"/>
  <c r="BV76" i="9"/>
  <c r="BI76" i="9"/>
  <c r="AV76" i="9"/>
  <c r="AI76" i="9"/>
  <c r="U76" i="9"/>
  <c r="H76" i="9"/>
  <c r="CQ75" i="9"/>
  <c r="CD75" i="9"/>
  <c r="BQ75" i="9"/>
  <c r="BD75" i="9"/>
  <c r="AQ75" i="9"/>
  <c r="AD75" i="9"/>
  <c r="Q75" i="9"/>
  <c r="D75" i="9"/>
  <c r="CM74" i="9"/>
  <c r="BY74" i="9"/>
  <c r="BL74" i="9"/>
  <c r="AY74" i="9"/>
  <c r="AL74" i="9"/>
  <c r="Y74" i="9"/>
  <c r="L74" i="9"/>
  <c r="CU73" i="9"/>
  <c r="CH73" i="9"/>
  <c r="BU73" i="9"/>
  <c r="BH73" i="9"/>
  <c r="AU73" i="9"/>
  <c r="AG73" i="9"/>
  <c r="T73" i="9"/>
  <c r="G73" i="9"/>
  <c r="CP72" i="9"/>
  <c r="CC72" i="9"/>
  <c r="BP72" i="9"/>
  <c r="BC72" i="9"/>
  <c r="AP72" i="9"/>
  <c r="AC72" i="9"/>
  <c r="P72" i="9"/>
  <c r="CY71" i="9"/>
  <c r="CK71" i="9"/>
  <c r="BX71" i="9"/>
  <c r="BK71" i="9"/>
  <c r="AX71" i="9"/>
  <c r="AK71" i="9"/>
  <c r="X71" i="9"/>
  <c r="K71" i="9"/>
  <c r="CT70" i="9"/>
  <c r="CG70" i="9"/>
  <c r="BT70" i="9"/>
  <c r="BG70" i="9"/>
  <c r="AS70" i="9"/>
  <c r="AF70" i="9"/>
  <c r="S70" i="9"/>
  <c r="F70" i="9"/>
  <c r="CO69" i="9"/>
  <c r="CB69" i="9"/>
  <c r="BO69" i="9"/>
  <c r="BB69" i="9"/>
  <c r="AO69" i="9"/>
  <c r="AB69" i="9"/>
  <c r="AR97" i="9"/>
  <c r="H92" i="9"/>
  <c r="BQ89" i="9"/>
  <c r="BA87" i="9"/>
  <c r="I86" i="9"/>
  <c r="BO84" i="9"/>
  <c r="BR83" i="9"/>
  <c r="BV82" i="9"/>
  <c r="BZ81" i="9"/>
  <c r="CE80" i="9"/>
  <c r="I80" i="9"/>
  <c r="BU79" i="9"/>
  <c r="AW79" i="9"/>
  <c r="Y79" i="9"/>
  <c r="CW78" i="9"/>
  <c r="BY78" i="9"/>
  <c r="BA78" i="9"/>
  <c r="AC78" i="9"/>
  <c r="E78" i="9"/>
  <c r="CE77" i="9"/>
  <c r="BP77" i="9"/>
  <c r="AZ77" i="9"/>
  <c r="AL77" i="9"/>
  <c r="Y77" i="9"/>
  <c r="L77" i="9"/>
  <c r="CU76" i="9"/>
  <c r="CH76" i="9"/>
  <c r="BU76" i="9"/>
  <c r="BH76" i="9"/>
  <c r="AU76" i="9"/>
  <c r="AG76" i="9"/>
  <c r="T76" i="9"/>
  <c r="G76" i="9"/>
  <c r="CP75" i="9"/>
  <c r="CC75" i="9"/>
  <c r="BP75" i="9"/>
  <c r="BC75" i="9"/>
  <c r="AP75" i="9"/>
  <c r="AC75" i="9"/>
  <c r="P75" i="9"/>
  <c r="CY74" i="9"/>
  <c r="CK74" i="9"/>
  <c r="BX74" i="9"/>
  <c r="BK74" i="9"/>
  <c r="AX74" i="9"/>
  <c r="AK74" i="9"/>
  <c r="X74" i="9"/>
  <c r="K74" i="9"/>
  <c r="CT73" i="9"/>
  <c r="CG73" i="9"/>
  <c r="BT73" i="9"/>
  <c r="BG73" i="9"/>
  <c r="AS73" i="9"/>
  <c r="AF73" i="9"/>
  <c r="S73" i="9"/>
  <c r="F73" i="9"/>
  <c r="CO72" i="9"/>
  <c r="CB72" i="9"/>
  <c r="BO72" i="9"/>
  <c r="BB72" i="9"/>
  <c r="AO72" i="9"/>
  <c r="AB72" i="9"/>
  <c r="O72" i="9"/>
  <c r="CW71" i="9"/>
  <c r="CJ71" i="9"/>
  <c r="BW71" i="9"/>
  <c r="BJ71" i="9"/>
  <c r="AW71" i="9"/>
  <c r="AJ71" i="9"/>
  <c r="W71" i="9"/>
  <c r="J71" i="9"/>
  <c r="CS70" i="9"/>
  <c r="CF70" i="9"/>
  <c r="BS70" i="9"/>
  <c r="BE70" i="9"/>
  <c r="AR70" i="9"/>
  <c r="AE70" i="9"/>
  <c r="R70" i="9"/>
  <c r="E70" i="9"/>
  <c r="CN69" i="9"/>
  <c r="CA69" i="9"/>
  <c r="BN69" i="9"/>
  <c r="BA69" i="9"/>
  <c r="AN69" i="9"/>
  <c r="AA69" i="9"/>
  <c r="M69" i="9"/>
  <c r="CV68" i="9"/>
  <c r="CI68" i="9"/>
  <c r="BV68" i="9"/>
  <c r="BI68" i="9"/>
  <c r="AV68" i="9"/>
  <c r="AI68" i="9"/>
  <c r="V68" i="9"/>
  <c r="I68" i="9"/>
  <c r="CR67" i="9"/>
  <c r="CE67" i="9"/>
  <c r="BQ67" i="9"/>
  <c r="BD67" i="9"/>
  <c r="AQ67" i="9"/>
  <c r="AD67" i="9"/>
  <c r="Q67" i="9"/>
  <c r="E67" i="9"/>
  <c r="T97" i="9"/>
  <c r="D92" i="9"/>
  <c r="BH89" i="9"/>
  <c r="AS87" i="9"/>
  <c r="CW85" i="9"/>
  <c r="BM84" i="9"/>
  <c r="BP83" i="9"/>
  <c r="BT82" i="9"/>
  <c r="BX81" i="9"/>
  <c r="CC80" i="9"/>
  <c r="G80" i="9"/>
  <c r="BT79" i="9"/>
  <c r="AV79" i="9"/>
  <c r="X79" i="9"/>
  <c r="CV78" i="9"/>
  <c r="BX78" i="9"/>
  <c r="AZ78" i="9"/>
  <c r="AB78" i="9"/>
  <c r="D78" i="9"/>
  <c r="CD77" i="9"/>
  <c r="BO77" i="9"/>
  <c r="AX77" i="9"/>
  <c r="AK77" i="9"/>
  <c r="X77" i="9"/>
  <c r="K77" i="9"/>
  <c r="CT76" i="9"/>
  <c r="CG76" i="9"/>
  <c r="BT76" i="9"/>
  <c r="BG76" i="9"/>
  <c r="AS76" i="9"/>
  <c r="AF76" i="9"/>
  <c r="S76" i="9"/>
  <c r="F96" i="9"/>
  <c r="BI91" i="9"/>
  <c r="AG89" i="9"/>
  <c r="AC87" i="9"/>
  <c r="CG85" i="9"/>
  <c r="AW84" i="9"/>
  <c r="BA83" i="9"/>
  <c r="BE82" i="9"/>
  <c r="BI81" i="9"/>
  <c r="BQ80" i="9"/>
  <c r="CS79" i="9"/>
  <c r="BS79" i="9"/>
  <c r="AU79" i="9"/>
  <c r="W79" i="9"/>
  <c r="CU78" i="9"/>
  <c r="BW78" i="9"/>
  <c r="AY78" i="9"/>
  <c r="AA78" i="9"/>
  <c r="CY77" i="9"/>
  <c r="CC77" i="9"/>
  <c r="BM77" i="9"/>
  <c r="AW77" i="9"/>
  <c r="AJ77" i="9"/>
  <c r="W77" i="9"/>
  <c r="J77" i="9"/>
  <c r="CS76" i="9"/>
  <c r="CF76" i="9"/>
  <c r="BS76" i="9"/>
  <c r="BE76" i="9"/>
  <c r="AR76" i="9"/>
  <c r="AE76" i="9"/>
  <c r="R76" i="9"/>
  <c r="E76" i="9"/>
  <c r="CN75" i="9"/>
  <c r="CA75" i="9"/>
  <c r="BN75" i="9"/>
  <c r="BA75" i="9"/>
  <c r="AN75" i="9"/>
  <c r="AA75" i="9"/>
  <c r="M75" i="9"/>
  <c r="CV74" i="9"/>
  <c r="CI74" i="9"/>
  <c r="BV74" i="9"/>
  <c r="BI74" i="9"/>
  <c r="AV74" i="9"/>
  <c r="AI74" i="9"/>
  <c r="V74" i="9"/>
  <c r="I74" i="9"/>
  <c r="CR73" i="9"/>
  <c r="CE73" i="9"/>
  <c r="BQ73" i="9"/>
  <c r="BD73" i="9"/>
  <c r="AQ73" i="9"/>
  <c r="AD73" i="9"/>
  <c r="Q73" i="9"/>
  <c r="D73" i="9"/>
  <c r="CM72" i="9"/>
  <c r="BZ72" i="9"/>
  <c r="BM72" i="9"/>
  <c r="AZ72" i="9"/>
  <c r="AM72" i="9"/>
  <c r="Y72" i="9"/>
  <c r="L72" i="9"/>
  <c r="CU71" i="9"/>
  <c r="CH71" i="9"/>
  <c r="BU71" i="9"/>
  <c r="BH71" i="9"/>
  <c r="AU71" i="9"/>
  <c r="AH71" i="9"/>
  <c r="U71" i="9"/>
  <c r="H71" i="9"/>
  <c r="CQ70" i="9"/>
  <c r="CC70" i="9"/>
  <c r="BP70" i="9"/>
  <c r="BC70" i="9"/>
  <c r="AP70" i="9"/>
  <c r="AC70" i="9"/>
  <c r="P70" i="9"/>
  <c r="CY69" i="9"/>
  <c r="CL69" i="9"/>
  <c r="BY69" i="9"/>
  <c r="BL69" i="9"/>
  <c r="AY69" i="9"/>
  <c r="AK69" i="9"/>
  <c r="X69" i="9"/>
  <c r="CI95" i="9"/>
  <c r="AX91" i="9"/>
  <c r="X89" i="9"/>
  <c r="U87" i="9"/>
  <c r="BY85" i="9"/>
  <c r="AT84" i="9"/>
  <c r="AX83" i="9"/>
  <c r="BB82" i="9"/>
  <c r="BF81" i="9"/>
  <c r="BO80" i="9"/>
  <c r="CQ79" i="9"/>
  <c r="BL79" i="9"/>
  <c r="AN79" i="9"/>
  <c r="P79" i="9"/>
  <c r="CN78" i="9"/>
  <c r="BP78" i="9"/>
  <c r="AR78" i="9"/>
  <c r="T78" i="9"/>
  <c r="CR77" i="9"/>
  <c r="CB77" i="9"/>
  <c r="BL77" i="9"/>
  <c r="AV77" i="9"/>
  <c r="AI77" i="9"/>
  <c r="V77" i="9"/>
  <c r="I77" i="9"/>
  <c r="CR76" i="9"/>
  <c r="CE76" i="9"/>
  <c r="BQ76" i="9"/>
  <c r="BD76" i="9"/>
  <c r="AQ76" i="9"/>
  <c r="AD76" i="9"/>
  <c r="Q76" i="9"/>
  <c r="D76" i="9"/>
  <c r="CM75" i="9"/>
  <c r="BZ75" i="9"/>
  <c r="BM75" i="9"/>
  <c r="AZ75" i="9"/>
  <c r="AM75" i="9"/>
  <c r="Y75" i="9"/>
  <c r="L75" i="9"/>
  <c r="CU74" i="9"/>
  <c r="CH74" i="9"/>
  <c r="BU74" i="9"/>
  <c r="BH74" i="9"/>
  <c r="AU74" i="9"/>
  <c r="AH74" i="9"/>
  <c r="U74" i="9"/>
  <c r="H74" i="9"/>
  <c r="CQ73" i="9"/>
  <c r="CC73" i="9"/>
  <c r="BP73" i="9"/>
  <c r="BC73" i="9"/>
  <c r="AP73" i="9"/>
  <c r="AC73" i="9"/>
  <c r="P73" i="9"/>
  <c r="CY72" i="9"/>
  <c r="CL72" i="9"/>
  <c r="BY72" i="9"/>
  <c r="BL72" i="9"/>
  <c r="AY72" i="9"/>
  <c r="AK72" i="9"/>
  <c r="X72" i="9"/>
  <c r="K72" i="9"/>
  <c r="CT71" i="9"/>
  <c r="CG71" i="9"/>
  <c r="BT71" i="9"/>
  <c r="BG71" i="9"/>
  <c r="AT71" i="9"/>
  <c r="AG71" i="9"/>
  <c r="T71" i="9"/>
  <c r="G71" i="9"/>
  <c r="CO70" i="9"/>
  <c r="CB70" i="9"/>
  <c r="BO70" i="9"/>
  <c r="BB70" i="9"/>
  <c r="AO70" i="9"/>
  <c r="AB70" i="9"/>
  <c r="O70" i="9"/>
  <c r="CX69" i="9"/>
  <c r="CK69" i="9"/>
  <c r="BX69" i="9"/>
  <c r="BK69" i="9"/>
  <c r="AW69" i="9"/>
  <c r="AJ69" i="9"/>
  <c r="W69" i="9"/>
  <c r="J69" i="9"/>
  <c r="CS68" i="9"/>
  <c r="CF68" i="9"/>
  <c r="BS68" i="9"/>
  <c r="BF68" i="9"/>
  <c r="AS68" i="9"/>
  <c r="AF68" i="9"/>
  <c r="S68" i="9"/>
  <c r="E68" i="9"/>
  <c r="AG84" i="9"/>
  <c r="BK79" i="9"/>
  <c r="S78" i="9"/>
  <c r="U77" i="9"/>
  <c r="AP76" i="9"/>
  <c r="CB75" i="9"/>
  <c r="AB75" i="9"/>
  <c r="BW74" i="9"/>
  <c r="W74" i="9"/>
  <c r="BS73" i="9"/>
  <c r="R73" i="9"/>
  <c r="BN72" i="9"/>
  <c r="M72" i="9"/>
  <c r="BI71" i="9"/>
  <c r="I71" i="9"/>
  <c r="BD70" i="9"/>
  <c r="D70" i="9"/>
  <c r="AZ69" i="9"/>
  <c r="I69" i="9"/>
  <c r="BW68" i="9"/>
  <c r="AT68" i="9"/>
  <c r="P68" i="9"/>
  <c r="CF67" i="9"/>
  <c r="BE67" i="9"/>
  <c r="AE67" i="9"/>
  <c r="F67" i="9"/>
  <c r="CJ66" i="9"/>
  <c r="BN66" i="9"/>
  <c r="AR66" i="9"/>
  <c r="AB66" i="9"/>
  <c r="I66" i="9"/>
  <c r="CP65" i="9"/>
  <c r="CA65" i="9"/>
  <c r="BI65" i="9"/>
  <c r="AT65" i="9"/>
  <c r="AE65" i="9"/>
  <c r="O65" i="9"/>
  <c r="CW64" i="9"/>
  <c r="CI64" i="9"/>
  <c r="BU64" i="9"/>
  <c r="BG64" i="9"/>
  <c r="AQ64" i="9"/>
  <c r="AC64" i="9"/>
  <c r="O64" i="9"/>
  <c r="CW63" i="9"/>
  <c r="CI63" i="9"/>
  <c r="BS63" i="9"/>
  <c r="BE63" i="9"/>
  <c r="AQ63" i="9"/>
  <c r="AC63" i="9"/>
  <c r="O63" i="9"/>
  <c r="CU62" i="9"/>
  <c r="CG62" i="9"/>
  <c r="BS62" i="9"/>
  <c r="BE62" i="9"/>
  <c r="AQ62" i="9"/>
  <c r="AA62" i="9"/>
  <c r="M62" i="9"/>
  <c r="CU61" i="9"/>
  <c r="CG61" i="9"/>
  <c r="BS61" i="9"/>
  <c r="BF61" i="9"/>
  <c r="AR61" i="9"/>
  <c r="AE61" i="9"/>
  <c r="R61" i="9"/>
  <c r="E61" i="9"/>
  <c r="CN60" i="9"/>
  <c r="CA60" i="9"/>
  <c r="BN60" i="9"/>
  <c r="BA60" i="9"/>
  <c r="AN60" i="9"/>
  <c r="AA60" i="9"/>
  <c r="N60" i="9"/>
  <c r="CV59" i="9"/>
  <c r="CI59" i="9"/>
  <c r="BW59" i="9"/>
  <c r="BK59" i="9"/>
  <c r="AY59" i="9"/>
  <c r="AM59" i="9"/>
  <c r="AA59" i="9"/>
  <c r="O59" i="9"/>
  <c r="CY58" i="9"/>
  <c r="CM58" i="9"/>
  <c r="CA58" i="9"/>
  <c r="BO58" i="9"/>
  <c r="BC58" i="9"/>
  <c r="AQ58" i="9"/>
  <c r="AE58" i="9"/>
  <c r="S58" i="9"/>
  <c r="G58" i="9"/>
  <c r="CQ57" i="9"/>
  <c r="CE57" i="9"/>
  <c r="BS57" i="9"/>
  <c r="BG57" i="9"/>
  <c r="AU57" i="9"/>
  <c r="AI57" i="9"/>
  <c r="W57" i="9"/>
  <c r="K57" i="9"/>
  <c r="CU56" i="9"/>
  <c r="CI56" i="9"/>
  <c r="BW56" i="9"/>
  <c r="BK56" i="9"/>
  <c r="AY56" i="9"/>
  <c r="AM56" i="9"/>
  <c r="AA56" i="9"/>
  <c r="O56" i="9"/>
  <c r="CY55" i="9"/>
  <c r="CM55" i="9"/>
  <c r="CA55" i="9"/>
  <c r="BO55" i="9"/>
  <c r="BC55" i="9"/>
  <c r="AQ55" i="9"/>
  <c r="AE55" i="9"/>
  <c r="S55" i="9"/>
  <c r="G55" i="9"/>
  <c r="CQ54" i="9"/>
  <c r="CE54" i="9"/>
  <c r="BS54" i="9"/>
  <c r="BG54" i="9"/>
  <c r="AU54" i="9"/>
  <c r="AI54" i="9"/>
  <c r="W54" i="9"/>
  <c r="K54" i="9"/>
  <c r="CU53" i="9"/>
  <c r="CI53" i="9"/>
  <c r="BW53" i="9"/>
  <c r="BK53" i="9"/>
  <c r="AY53" i="9"/>
  <c r="AM53" i="9"/>
  <c r="AA53" i="9"/>
  <c r="O53" i="9"/>
  <c r="CY52" i="9"/>
  <c r="CM52" i="9"/>
  <c r="CA52" i="9"/>
  <c r="BO52" i="9"/>
  <c r="BC52" i="9"/>
  <c r="AQ52" i="9"/>
  <c r="AE52" i="9"/>
  <c r="S52" i="9"/>
  <c r="G52" i="9"/>
  <c r="CQ51" i="9"/>
  <c r="CE51" i="9"/>
  <c r="BS51" i="9"/>
  <c r="BG51" i="9"/>
  <c r="AU51" i="9"/>
  <c r="AI51" i="9"/>
  <c r="W51" i="9"/>
  <c r="K51" i="9"/>
  <c r="CU50" i="9"/>
  <c r="CI50" i="9"/>
  <c r="BW50" i="9"/>
  <c r="BK50" i="9"/>
  <c r="AY50" i="9"/>
  <c r="AM50" i="9"/>
  <c r="AA50" i="9"/>
  <c r="O50" i="9"/>
  <c r="CY49" i="9"/>
  <c r="CM49" i="9"/>
  <c r="CA49" i="9"/>
  <c r="BO49" i="9"/>
  <c r="BC49" i="9"/>
  <c r="AQ49" i="9"/>
  <c r="AE49" i="9"/>
  <c r="S49" i="9"/>
  <c r="G49" i="9"/>
  <c r="CQ48" i="9"/>
  <c r="CE48" i="9"/>
  <c r="BS48" i="9"/>
  <c r="AE84" i="9"/>
  <c r="BJ79" i="9"/>
  <c r="R78" i="9"/>
  <c r="T77" i="9"/>
  <c r="AO76" i="9"/>
  <c r="BY75" i="9"/>
  <c r="X75" i="9"/>
  <c r="BT74" i="9"/>
  <c r="T74" i="9"/>
  <c r="BO73" i="9"/>
  <c r="O73" i="9"/>
  <c r="BK72" i="9"/>
  <c r="J72" i="9"/>
  <c r="BF71" i="9"/>
  <c r="E71" i="9"/>
  <c r="BA70" i="9"/>
  <c r="CW69" i="9"/>
  <c r="AV69" i="9"/>
  <c r="H69" i="9"/>
  <c r="BU68" i="9"/>
  <c r="AR68" i="9"/>
  <c r="J68" i="9"/>
  <c r="CC67" i="9"/>
  <c r="BC67" i="9"/>
  <c r="AC67" i="9"/>
  <c r="D67" i="9"/>
  <c r="CD66" i="9"/>
  <c r="BM66" i="9"/>
  <c r="AQ66" i="9"/>
  <c r="X66" i="9"/>
  <c r="H66" i="9"/>
  <c r="CO65" i="9"/>
  <c r="BX65" i="9"/>
  <c r="BH65" i="9"/>
  <c r="AS65" i="9"/>
  <c r="AB65" i="9"/>
  <c r="N65" i="9"/>
  <c r="CV64" i="9"/>
  <c r="CH64" i="9"/>
  <c r="BT64" i="9"/>
  <c r="BD64" i="9"/>
  <c r="AP64" i="9"/>
  <c r="AB64" i="9"/>
  <c r="N64" i="9"/>
  <c r="CV63" i="9"/>
  <c r="CF63" i="9"/>
  <c r="BR63" i="9"/>
  <c r="BD63" i="9"/>
  <c r="AP63" i="9"/>
  <c r="AB63" i="9"/>
  <c r="L63" i="9"/>
  <c r="CT62" i="9"/>
  <c r="CF62" i="9"/>
  <c r="BR62" i="9"/>
  <c r="BD62" i="9"/>
  <c r="AN62" i="9"/>
  <c r="Z62" i="9"/>
  <c r="L62" i="9"/>
  <c r="CT61" i="9"/>
  <c r="CF61" i="9"/>
  <c r="BR61" i="9"/>
  <c r="BD61" i="9"/>
  <c r="AQ61" i="9"/>
  <c r="AD61" i="9"/>
  <c r="Q61" i="9"/>
  <c r="D61" i="9"/>
  <c r="CM60" i="9"/>
  <c r="BZ60" i="9"/>
  <c r="BM60" i="9"/>
  <c r="AZ60" i="9"/>
  <c r="AM60" i="9"/>
  <c r="Z60" i="9"/>
  <c r="L60" i="9"/>
  <c r="CU59" i="9"/>
  <c r="CH59" i="9"/>
  <c r="BV59" i="9"/>
  <c r="BJ59" i="9"/>
  <c r="F95" i="9"/>
  <c r="AK83" i="9"/>
  <c r="AM79" i="9"/>
  <c r="CQ77" i="9"/>
  <c r="H77" i="9"/>
  <c r="AC76" i="9"/>
  <c r="BX75" i="9"/>
  <c r="W75" i="9"/>
  <c r="BS74" i="9"/>
  <c r="S74" i="9"/>
  <c r="BN73" i="9"/>
  <c r="N73" i="9"/>
  <c r="BI72" i="9"/>
  <c r="I72" i="9"/>
  <c r="BE71" i="9"/>
  <c r="D71" i="9"/>
  <c r="AZ70" i="9"/>
  <c r="CV69" i="9"/>
  <c r="AU69" i="9"/>
  <c r="CW68" i="9"/>
  <c r="BT68" i="9"/>
  <c r="AQ68" i="9"/>
  <c r="H68" i="9"/>
  <c r="CB67" i="9"/>
  <c r="BB67" i="9"/>
  <c r="AB67" i="9"/>
  <c r="CY66" i="9"/>
  <c r="CC66" i="9"/>
  <c r="BL66" i="9"/>
  <c r="AP66" i="9"/>
  <c r="V66" i="9"/>
  <c r="G66" i="9"/>
  <c r="CN65" i="9"/>
  <c r="BV65" i="9"/>
  <c r="BG65" i="9"/>
  <c r="AR65" i="9"/>
  <c r="AA65" i="9"/>
  <c r="M65" i="9"/>
  <c r="CU64" i="9"/>
  <c r="CG64" i="9"/>
  <c r="BS64" i="9"/>
  <c r="BC64" i="9"/>
  <c r="AO64" i="9"/>
  <c r="AA64" i="9"/>
  <c r="M64" i="9"/>
  <c r="CU63" i="9"/>
  <c r="CE63" i="9"/>
  <c r="BQ63" i="9"/>
  <c r="BC63" i="9"/>
  <c r="AO63" i="9"/>
  <c r="AA63" i="9"/>
  <c r="K63" i="9"/>
  <c r="CS62" i="9"/>
  <c r="CE62" i="9"/>
  <c r="BQ62" i="9"/>
  <c r="BC62" i="9"/>
  <c r="AM62" i="9"/>
  <c r="Y62" i="9"/>
  <c r="K62" i="9"/>
  <c r="CS61" i="9"/>
  <c r="CE61" i="9"/>
  <c r="BP61" i="9"/>
  <c r="BC61" i="9"/>
  <c r="AP61" i="9"/>
  <c r="AC61" i="9"/>
  <c r="P61" i="9"/>
  <c r="CY60" i="9"/>
  <c r="CL60" i="9"/>
  <c r="BY60" i="9"/>
  <c r="BL60" i="9"/>
  <c r="AY60" i="9"/>
  <c r="AL60" i="9"/>
  <c r="X60" i="9"/>
  <c r="K60" i="9"/>
  <c r="CT59" i="9"/>
  <c r="CG59" i="9"/>
  <c r="BU59" i="9"/>
  <c r="BI59" i="9"/>
  <c r="AW59" i="9"/>
  <c r="AK59" i="9"/>
  <c r="Y59" i="9"/>
  <c r="M59" i="9"/>
  <c r="CW58" i="9"/>
  <c r="CK58" i="9"/>
  <c r="BY58" i="9"/>
  <c r="BM58" i="9"/>
  <c r="BA58" i="9"/>
  <c r="AO58" i="9"/>
  <c r="AC58" i="9"/>
  <c r="Q58" i="9"/>
  <c r="E58" i="9"/>
  <c r="CO57" i="9"/>
  <c r="CC57" i="9"/>
  <c r="BQ57" i="9"/>
  <c r="BE57" i="9"/>
  <c r="AS57" i="9"/>
  <c r="AG57" i="9"/>
  <c r="U57" i="9"/>
  <c r="I57" i="9"/>
  <c r="CS56" i="9"/>
  <c r="CG56" i="9"/>
  <c r="BU56" i="9"/>
  <c r="BI56" i="9"/>
  <c r="AW56" i="9"/>
  <c r="AK56" i="9"/>
  <c r="Y56" i="9"/>
  <c r="M56" i="9"/>
  <c r="CW55" i="9"/>
  <c r="CK55" i="9"/>
  <c r="BY55" i="9"/>
  <c r="BM55" i="9"/>
  <c r="BA55" i="9"/>
  <c r="AO55" i="9"/>
  <c r="AC55" i="9"/>
  <c r="Q55" i="9"/>
  <c r="E55" i="9"/>
  <c r="CO54" i="9"/>
  <c r="CC54" i="9"/>
  <c r="BQ54" i="9"/>
  <c r="BE54" i="9"/>
  <c r="AS54" i="9"/>
  <c r="AG54" i="9"/>
  <c r="U54" i="9"/>
  <c r="I54" i="9"/>
  <c r="CS53" i="9"/>
  <c r="CG53" i="9"/>
  <c r="BU53" i="9"/>
  <c r="BI53" i="9"/>
  <c r="AW53" i="9"/>
  <c r="AK53" i="9"/>
  <c r="Y53" i="9"/>
  <c r="M53" i="9"/>
  <c r="CW52" i="9"/>
  <c r="CK52" i="9"/>
  <c r="BY52" i="9"/>
  <c r="BM52" i="9"/>
  <c r="BA52" i="9"/>
  <c r="AO52" i="9"/>
  <c r="AC52" i="9"/>
  <c r="Q52" i="9"/>
  <c r="E52" i="9"/>
  <c r="CO51" i="9"/>
  <c r="CC51" i="9"/>
  <c r="BQ51" i="9"/>
  <c r="BE51" i="9"/>
  <c r="AS51" i="9"/>
  <c r="AG51" i="9"/>
  <c r="U51" i="9"/>
  <c r="I51" i="9"/>
  <c r="CS50" i="9"/>
  <c r="CG50" i="9"/>
  <c r="BU50" i="9"/>
  <c r="BI50" i="9"/>
  <c r="AW50" i="9"/>
  <c r="AK50" i="9"/>
  <c r="Y50" i="9"/>
  <c r="M50" i="9"/>
  <c r="CW49" i="9"/>
  <c r="CK49" i="9"/>
  <c r="BY49" i="9"/>
  <c r="BM49" i="9"/>
  <c r="BA49" i="9"/>
  <c r="AO49" i="9"/>
  <c r="AC49" i="9"/>
  <c r="Q49" i="9"/>
  <c r="E49" i="9"/>
  <c r="CO48" i="9"/>
  <c r="CC48" i="9"/>
  <c r="BQ48" i="9"/>
  <c r="BE48" i="9"/>
  <c r="CN94" i="9"/>
  <c r="AI83" i="9"/>
  <c r="AL79" i="9"/>
  <c r="CP77" i="9"/>
  <c r="G77" i="9"/>
  <c r="AB76" i="9"/>
  <c r="BO75" i="9"/>
  <c r="O75" i="9"/>
  <c r="BJ74" i="9"/>
  <c r="J74" i="9"/>
  <c r="BE73" i="9"/>
  <c r="E73" i="9"/>
  <c r="BA72" i="9"/>
  <c r="CV71" i="9"/>
  <c r="AV71" i="9"/>
  <c r="CR70" i="9"/>
  <c r="AQ70" i="9"/>
  <c r="CM69" i="9"/>
  <c r="AM69" i="9"/>
  <c r="CU68" i="9"/>
  <c r="BR68" i="9"/>
  <c r="AJ68" i="9"/>
  <c r="G68" i="9"/>
  <c r="CA67" i="9"/>
  <c r="BA67" i="9"/>
  <c r="AA67" i="9"/>
  <c r="CX66" i="9"/>
  <c r="CB66" i="9"/>
  <c r="BF66" i="9"/>
  <c r="AO66" i="9"/>
  <c r="U66" i="9"/>
  <c r="F66" i="9"/>
  <c r="CM65" i="9"/>
  <c r="BU65" i="9"/>
  <c r="BF65" i="9"/>
  <c r="AQ65" i="9"/>
  <c r="Z65" i="9"/>
  <c r="L65" i="9"/>
  <c r="CT64" i="9"/>
  <c r="CF64" i="9"/>
  <c r="BP64" i="9"/>
  <c r="BB64" i="9"/>
  <c r="AN64" i="9"/>
  <c r="Z64" i="9"/>
  <c r="L64" i="9"/>
  <c r="CR63" i="9"/>
  <c r="CD63" i="9"/>
  <c r="BP63" i="9"/>
  <c r="BB63" i="9"/>
  <c r="AN63" i="9"/>
  <c r="X63" i="9"/>
  <c r="J63" i="9"/>
  <c r="CR62" i="9"/>
  <c r="CD62" i="9"/>
  <c r="BP62" i="9"/>
  <c r="AZ62" i="9"/>
  <c r="AL62" i="9"/>
  <c r="X62" i="9"/>
  <c r="J62" i="9"/>
  <c r="CR61" i="9"/>
  <c r="CB61" i="9"/>
  <c r="BO61" i="9"/>
  <c r="BB61" i="9"/>
  <c r="AO61" i="9"/>
  <c r="AB61" i="9"/>
  <c r="O61" i="9"/>
  <c r="CX60" i="9"/>
  <c r="CK60" i="9"/>
  <c r="BX60" i="9"/>
  <c r="BK60" i="9"/>
  <c r="AX60" i="9"/>
  <c r="AJ60" i="9"/>
  <c r="W60" i="9"/>
  <c r="J60" i="9"/>
  <c r="CS59" i="9"/>
  <c r="CF59" i="9"/>
  <c r="BT59" i="9"/>
  <c r="BH59" i="9"/>
  <c r="S91" i="9"/>
  <c r="AO82" i="9"/>
  <c r="O79" i="9"/>
  <c r="CA77" i="9"/>
  <c r="CQ76" i="9"/>
  <c r="P76" i="9"/>
  <c r="BL75" i="9"/>
  <c r="K75" i="9"/>
  <c r="BG74" i="9"/>
  <c r="G74" i="9"/>
  <c r="BB73" i="9"/>
  <c r="CX72" i="9"/>
  <c r="AW72" i="9"/>
  <c r="CS71" i="9"/>
  <c r="AS71" i="9"/>
  <c r="CN70" i="9"/>
  <c r="AN70" i="9"/>
  <c r="CJ69" i="9"/>
  <c r="AI69" i="9"/>
  <c r="CT68" i="9"/>
  <c r="BQ68" i="9"/>
  <c r="AH68" i="9"/>
  <c r="D68" i="9"/>
  <c r="BZ67" i="9"/>
  <c r="AZ67" i="9"/>
  <c r="Z67" i="9"/>
  <c r="CW66" i="9"/>
  <c r="CA66" i="9"/>
  <c r="BE66" i="9"/>
  <c r="AN66" i="9"/>
  <c r="T66" i="9"/>
  <c r="E66" i="9"/>
  <c r="CJ65" i="9"/>
  <c r="BT65" i="9"/>
  <c r="BE65" i="9"/>
  <c r="AN65" i="9"/>
  <c r="Y65" i="9"/>
  <c r="K65" i="9"/>
  <c r="CS64" i="9"/>
  <c r="CE64" i="9"/>
  <c r="BO64" i="9"/>
  <c r="BA64" i="9"/>
  <c r="AM64" i="9"/>
  <c r="Y64" i="9"/>
  <c r="K64" i="9"/>
  <c r="CQ63" i="9"/>
  <c r="CC63" i="9"/>
  <c r="BO63" i="9"/>
  <c r="BA63" i="9"/>
  <c r="AM63" i="9"/>
  <c r="W63" i="9"/>
  <c r="I63" i="9"/>
  <c r="CQ62" i="9"/>
  <c r="CC62" i="9"/>
  <c r="BO62" i="9"/>
  <c r="AY62" i="9"/>
  <c r="AK62" i="9"/>
  <c r="W62" i="9"/>
  <c r="I62" i="9"/>
  <c r="CQ61" i="9"/>
  <c r="CA61" i="9"/>
  <c r="BN61" i="9"/>
  <c r="BA61" i="9"/>
  <c r="AN61" i="9"/>
  <c r="AA61" i="9"/>
  <c r="N61" i="9"/>
  <c r="CW60" i="9"/>
  <c r="CJ60" i="9"/>
  <c r="BW60" i="9"/>
  <c r="BJ60" i="9"/>
  <c r="AV60" i="9"/>
  <c r="AI60" i="9"/>
  <c r="V60" i="9"/>
  <c r="I60" i="9"/>
  <c r="CR59" i="9"/>
  <c r="CE59" i="9"/>
  <c r="BS59" i="9"/>
  <c r="BG59" i="9"/>
  <c r="AU59" i="9"/>
  <c r="AI59" i="9"/>
  <c r="W59" i="9"/>
  <c r="K59" i="9"/>
  <c r="CU58" i="9"/>
  <c r="CI58" i="9"/>
  <c r="BW58" i="9"/>
  <c r="BK58" i="9"/>
  <c r="AY58" i="9"/>
  <c r="AM58" i="9"/>
  <c r="AA58" i="9"/>
  <c r="O58" i="9"/>
  <c r="CY57" i="9"/>
  <c r="CM57" i="9"/>
  <c r="CA57" i="9"/>
  <c r="BO57" i="9"/>
  <c r="BC57" i="9"/>
  <c r="AQ57" i="9"/>
  <c r="AE57" i="9"/>
  <c r="S57" i="9"/>
  <c r="G57" i="9"/>
  <c r="CQ56" i="9"/>
  <c r="CE56" i="9"/>
  <c r="BS56" i="9"/>
  <c r="BG56" i="9"/>
  <c r="AU56" i="9"/>
  <c r="AI56" i="9"/>
  <c r="W56" i="9"/>
  <c r="K56" i="9"/>
  <c r="CU55" i="9"/>
  <c r="CI55" i="9"/>
  <c r="BW55" i="9"/>
  <c r="BK55" i="9"/>
  <c r="AY55" i="9"/>
  <c r="AM55" i="9"/>
  <c r="AA55" i="9"/>
  <c r="O55" i="9"/>
  <c r="CY54" i="9"/>
  <c r="CM54" i="9"/>
  <c r="CA54" i="9"/>
  <c r="BO54" i="9"/>
  <c r="BC54" i="9"/>
  <c r="AQ54" i="9"/>
  <c r="AE54" i="9"/>
  <c r="S54" i="9"/>
  <c r="G54" i="9"/>
  <c r="CQ53" i="9"/>
  <c r="CE53" i="9"/>
  <c r="BS53" i="9"/>
  <c r="BG53" i="9"/>
  <c r="AU53" i="9"/>
  <c r="AI53" i="9"/>
  <c r="W53" i="9"/>
  <c r="K53" i="9"/>
  <c r="CU52" i="9"/>
  <c r="CI52" i="9"/>
  <c r="BW52" i="9"/>
  <c r="BK52" i="9"/>
  <c r="AY52" i="9"/>
  <c r="AM52" i="9"/>
  <c r="AA52" i="9"/>
  <c r="O52" i="9"/>
  <c r="CY51" i="9"/>
  <c r="CM51" i="9"/>
  <c r="CA51" i="9"/>
  <c r="BO51" i="9"/>
  <c r="BC51" i="9"/>
  <c r="AQ51" i="9"/>
  <c r="AE51" i="9"/>
  <c r="S51" i="9"/>
  <c r="G51" i="9"/>
  <c r="CQ50" i="9"/>
  <c r="CE50" i="9"/>
  <c r="H91" i="9"/>
  <c r="AM82" i="9"/>
  <c r="N79" i="9"/>
  <c r="BY77" i="9"/>
  <c r="CO76" i="9"/>
  <c r="O76" i="9"/>
  <c r="BK75" i="9"/>
  <c r="J75" i="9"/>
  <c r="BF74" i="9"/>
  <c r="E74" i="9"/>
  <c r="BA73" i="9"/>
  <c r="CW72" i="9"/>
  <c r="AV72" i="9"/>
  <c r="CR71" i="9"/>
  <c r="AR71" i="9"/>
  <c r="CM70" i="9"/>
  <c r="AM70" i="9"/>
  <c r="CI69" i="9"/>
  <c r="AH69" i="9"/>
  <c r="CR68" i="9"/>
  <c r="BJ68" i="9"/>
  <c r="AG68" i="9"/>
  <c r="CY67" i="9"/>
  <c r="BY67" i="9"/>
  <c r="AY67" i="9"/>
  <c r="Y67" i="9"/>
  <c r="CV66" i="9"/>
  <c r="BZ66" i="9"/>
  <c r="BD66" i="9"/>
  <c r="AJ66" i="9"/>
  <c r="S66" i="9"/>
  <c r="D66" i="9"/>
  <c r="CH65" i="9"/>
  <c r="BS65" i="9"/>
  <c r="BD65" i="9"/>
  <c r="AL65" i="9"/>
  <c r="X65" i="9"/>
  <c r="J65" i="9"/>
  <c r="CR64" i="9"/>
  <c r="CB64" i="9"/>
  <c r="BN64" i="9"/>
  <c r="AZ64" i="9"/>
  <c r="AL64" i="9"/>
  <c r="X64" i="9"/>
  <c r="H64" i="9"/>
  <c r="CP63" i="9"/>
  <c r="CB63" i="9"/>
  <c r="BN63" i="9"/>
  <c r="AZ63" i="9"/>
  <c r="AJ63" i="9"/>
  <c r="V63" i="9"/>
  <c r="H63" i="9"/>
  <c r="CP62" i="9"/>
  <c r="CB62" i="9"/>
  <c r="BL62" i="9"/>
  <c r="AX62" i="9"/>
  <c r="AJ62" i="9"/>
  <c r="V62" i="9"/>
  <c r="H62" i="9"/>
  <c r="CN61" i="9"/>
  <c r="BZ61" i="9"/>
  <c r="BM61" i="9"/>
  <c r="AZ61" i="9"/>
  <c r="AM61" i="9"/>
  <c r="Z61" i="9"/>
  <c r="M61" i="9"/>
  <c r="CV60" i="9"/>
  <c r="CI60" i="9"/>
  <c r="BV60" i="9"/>
  <c r="BH60" i="9"/>
  <c r="AU60" i="9"/>
  <c r="AH60" i="9"/>
  <c r="U60" i="9"/>
  <c r="H60" i="9"/>
  <c r="CQ59" i="9"/>
  <c r="CD59" i="9"/>
  <c r="BR59" i="9"/>
  <c r="CS88" i="9"/>
  <c r="AS81" i="9"/>
  <c r="CM78" i="9"/>
  <c r="BJ77" i="9"/>
  <c r="CC76" i="9"/>
  <c r="F76" i="9"/>
  <c r="BB75" i="9"/>
  <c r="CW74" i="9"/>
  <c r="AW74" i="9"/>
  <c r="CS73" i="9"/>
  <c r="AR73" i="9"/>
  <c r="CN72" i="9"/>
  <c r="AN72" i="9"/>
  <c r="CI71" i="9"/>
  <c r="AI71" i="9"/>
  <c r="CE70" i="9"/>
  <c r="AD70" i="9"/>
  <c r="BZ69" i="9"/>
  <c r="Y69" i="9"/>
  <c r="CQ68" i="9"/>
  <c r="BH68" i="9"/>
  <c r="AE68" i="9"/>
  <c r="CS67" i="9"/>
  <c r="BS67" i="9"/>
  <c r="AR67" i="9"/>
  <c r="R67" i="9"/>
  <c r="CP66" i="9"/>
  <c r="BY66" i="9"/>
  <c r="BC66" i="9"/>
  <c r="AH66" i="9"/>
  <c r="R66" i="9"/>
  <c r="CY65" i="9"/>
  <c r="CG65" i="9"/>
  <c r="BR65" i="9"/>
  <c r="BC65" i="9"/>
  <c r="AK65" i="9"/>
  <c r="W65" i="9"/>
  <c r="I65" i="9"/>
  <c r="CQ64" i="9"/>
  <c r="CA64" i="9"/>
  <c r="BM64" i="9"/>
  <c r="AY64" i="9"/>
  <c r="AK64" i="9"/>
  <c r="W64" i="9"/>
  <c r="G64" i="9"/>
  <c r="CO63" i="9"/>
  <c r="CA63" i="9"/>
  <c r="BM63" i="9"/>
  <c r="AY63" i="9"/>
  <c r="AI63" i="9"/>
  <c r="U63" i="9"/>
  <c r="G63" i="9"/>
  <c r="CO62" i="9"/>
  <c r="CA62" i="9"/>
  <c r="BK62" i="9"/>
  <c r="AW62" i="9"/>
  <c r="AI62" i="9"/>
  <c r="U62" i="9"/>
  <c r="G62" i="9"/>
  <c r="CM61" i="9"/>
  <c r="BY61" i="9"/>
  <c r="BL61" i="9"/>
  <c r="AY61" i="9"/>
  <c r="AL61" i="9"/>
  <c r="Y61" i="9"/>
  <c r="L61" i="9"/>
  <c r="CU60" i="9"/>
  <c r="CH60" i="9"/>
  <c r="BT60" i="9"/>
  <c r="BG60" i="9"/>
  <c r="AT60" i="9"/>
  <c r="AG60" i="9"/>
  <c r="T60" i="9"/>
  <c r="G60" i="9"/>
  <c r="CP59" i="9"/>
  <c r="CC59" i="9"/>
  <c r="BQ59" i="9"/>
  <c r="CJ88" i="9"/>
  <c r="AQ81" i="9"/>
  <c r="CL78" i="9"/>
  <c r="BH77" i="9"/>
  <c r="CB76" i="9"/>
  <c r="CY75" i="9"/>
  <c r="AY75" i="9"/>
  <c r="CT74" i="9"/>
  <c r="AT74" i="9"/>
  <c r="CO73" i="9"/>
  <c r="AO73" i="9"/>
  <c r="CK72" i="9"/>
  <c r="AJ72" i="9"/>
  <c r="CF71" i="9"/>
  <c r="AF71" i="9"/>
  <c r="CA70" i="9"/>
  <c r="AA70" i="9"/>
  <c r="BW69" i="9"/>
  <c r="V69" i="9"/>
  <c r="CJ68" i="9"/>
  <c r="BG68" i="9"/>
  <c r="AC68" i="9"/>
  <c r="CQ67" i="9"/>
  <c r="BP67" i="9"/>
  <c r="AP67" i="9"/>
  <c r="P67" i="9"/>
  <c r="CO66" i="9"/>
  <c r="BX66" i="9"/>
  <c r="BB66" i="9"/>
  <c r="AG66" i="9"/>
  <c r="Q66" i="9"/>
  <c r="CV65" i="9"/>
  <c r="CF65" i="9"/>
  <c r="BQ65" i="9"/>
  <c r="AZ65" i="9"/>
  <c r="AJ65" i="9"/>
  <c r="V65" i="9"/>
  <c r="H65" i="9"/>
  <c r="CN64" i="9"/>
  <c r="BZ64" i="9"/>
  <c r="BL64" i="9"/>
  <c r="AX64" i="9"/>
  <c r="AJ64" i="9"/>
  <c r="T64" i="9"/>
  <c r="F64" i="9"/>
  <c r="CN63" i="9"/>
  <c r="BZ63" i="9"/>
  <c r="BL63" i="9"/>
  <c r="AV63" i="9"/>
  <c r="AH63" i="9"/>
  <c r="T63" i="9"/>
  <c r="F63" i="9"/>
  <c r="CN62" i="9"/>
  <c r="BX62" i="9"/>
  <c r="BJ62" i="9"/>
  <c r="AV62" i="9"/>
  <c r="AH62" i="9"/>
  <c r="T62" i="9"/>
  <c r="D62" i="9"/>
  <c r="CL61" i="9"/>
  <c r="BX61" i="9"/>
  <c r="BK61" i="9"/>
  <c r="AX61" i="9"/>
  <c r="AK61" i="9"/>
  <c r="X61" i="9"/>
  <c r="K61" i="9"/>
  <c r="CT60" i="9"/>
  <c r="CF60" i="9"/>
  <c r="BS60" i="9"/>
  <c r="BF60" i="9"/>
  <c r="AS60" i="9"/>
  <c r="AF60" i="9"/>
  <c r="S60" i="9"/>
  <c r="F60" i="9"/>
  <c r="CO59" i="9"/>
  <c r="CB59" i="9"/>
  <c r="BP59" i="9"/>
  <c r="BD59" i="9"/>
  <c r="AR59" i="9"/>
  <c r="AF59" i="9"/>
  <c r="T59" i="9"/>
  <c r="H59" i="9"/>
  <c r="CR58" i="9"/>
  <c r="E87" i="9"/>
  <c r="BE80" i="9"/>
  <c r="BO78" i="9"/>
  <c r="AU77" i="9"/>
  <c r="BP76" i="9"/>
  <c r="CX75" i="9"/>
  <c r="AW75" i="9"/>
  <c r="CS74" i="9"/>
  <c r="AS74" i="9"/>
  <c r="CN73" i="9"/>
  <c r="AN73" i="9"/>
  <c r="CJ72" i="9"/>
  <c r="AI72" i="9"/>
  <c r="CE71" i="9"/>
  <c r="AE71" i="9"/>
  <c r="BZ70" i="9"/>
  <c r="Z70" i="9"/>
  <c r="BU69" i="9"/>
  <c r="U69" i="9"/>
  <c r="CH68" i="9"/>
  <c r="BE68" i="9"/>
  <c r="W68" i="9"/>
  <c r="CO67" i="9"/>
  <c r="BO67" i="9"/>
  <c r="AO67" i="9"/>
  <c r="O67" i="9"/>
  <c r="CN66" i="9"/>
  <c r="BR66" i="9"/>
  <c r="BA66" i="9"/>
  <c r="AF66" i="9"/>
  <c r="P66" i="9"/>
  <c r="CT65" i="9"/>
  <c r="CE65" i="9"/>
  <c r="BP65" i="9"/>
  <c r="AX65" i="9"/>
  <c r="AI65" i="9"/>
  <c r="U65" i="9"/>
  <c r="G65" i="9"/>
  <c r="CM64" i="9"/>
  <c r="BY64" i="9"/>
  <c r="BK64" i="9"/>
  <c r="AW64" i="9"/>
  <c r="AI64" i="9"/>
  <c r="S64" i="9"/>
  <c r="E64" i="9"/>
  <c r="CM63" i="9"/>
  <c r="BY63" i="9"/>
  <c r="BK63" i="9"/>
  <c r="AU63" i="9"/>
  <c r="AG63" i="9"/>
  <c r="S63" i="9"/>
  <c r="E63" i="9"/>
  <c r="CM62" i="9"/>
  <c r="BW62" i="9"/>
  <c r="BI62" i="9"/>
  <c r="AU62" i="9"/>
  <c r="AG62" i="9"/>
  <c r="S62" i="9"/>
  <c r="CY61" i="9"/>
  <c r="CK61" i="9"/>
  <c r="BW61" i="9"/>
  <c r="BJ61" i="9"/>
  <c r="AW61" i="9"/>
  <c r="AJ61" i="9"/>
  <c r="W61" i="9"/>
  <c r="J61" i="9"/>
  <c r="CR60" i="9"/>
  <c r="CE60" i="9"/>
  <c r="BR60" i="9"/>
  <c r="BE60" i="9"/>
  <c r="AR60" i="9"/>
  <c r="AE60" i="9"/>
  <c r="R60" i="9"/>
  <c r="E60" i="9"/>
  <c r="CN59" i="9"/>
  <c r="CA59" i="9"/>
  <c r="BO59" i="9"/>
  <c r="BC59" i="9"/>
  <c r="AQ59" i="9"/>
  <c r="AE59" i="9"/>
  <c r="S59" i="9"/>
  <c r="G59" i="9"/>
  <c r="CQ58" i="9"/>
  <c r="CE58" i="9"/>
  <c r="BS58" i="9"/>
  <c r="BG58" i="9"/>
  <c r="AU58" i="9"/>
  <c r="AI58" i="9"/>
  <c r="W58" i="9"/>
  <c r="K58" i="9"/>
  <c r="CU57" i="9"/>
  <c r="CI57" i="9"/>
  <c r="BW57" i="9"/>
  <c r="BK57" i="9"/>
  <c r="AY57" i="9"/>
  <c r="AM57" i="9"/>
  <c r="AA57" i="9"/>
  <c r="O57" i="9"/>
  <c r="CY56" i="9"/>
  <c r="CM56" i="9"/>
  <c r="CA56" i="9"/>
  <c r="BO56" i="9"/>
  <c r="BC56" i="9"/>
  <c r="AQ56" i="9"/>
  <c r="AE56" i="9"/>
  <c r="S56" i="9"/>
  <c r="G56" i="9"/>
  <c r="CQ55" i="9"/>
  <c r="CE55" i="9"/>
  <c r="BS55" i="9"/>
  <c r="BG55" i="9"/>
  <c r="AU55" i="9"/>
  <c r="AI55" i="9"/>
  <c r="W55" i="9"/>
  <c r="K55" i="9"/>
  <c r="CU54" i="9"/>
  <c r="CI54" i="9"/>
  <c r="BW54" i="9"/>
  <c r="BK54" i="9"/>
  <c r="AY54" i="9"/>
  <c r="AM54" i="9"/>
  <c r="AA54" i="9"/>
  <c r="O54" i="9"/>
  <c r="CY53" i="9"/>
  <c r="CM53" i="9"/>
  <c r="CA53" i="9"/>
  <c r="BO53" i="9"/>
  <c r="BC53" i="9"/>
  <c r="AQ53" i="9"/>
  <c r="AE53" i="9"/>
  <c r="S53" i="9"/>
  <c r="G53" i="9"/>
  <c r="CQ52" i="9"/>
  <c r="BI85" i="9"/>
  <c r="CJ79" i="9"/>
  <c r="AQ78" i="9"/>
  <c r="AH77" i="9"/>
  <c r="BC76" i="9"/>
  <c r="CL75" i="9"/>
  <c r="AK75" i="9"/>
  <c r="CG74" i="9"/>
  <c r="AG74" i="9"/>
  <c r="CB73" i="9"/>
  <c r="AB73" i="9"/>
  <c r="CO75" i="9"/>
  <c r="CA72" i="9"/>
  <c r="BQ70" i="9"/>
  <c r="CG68" i="9"/>
  <c r="BN67" i="9"/>
  <c r="BQ66" i="9"/>
  <c r="CS65" i="9"/>
  <c r="AH65" i="9"/>
  <c r="BX64" i="9"/>
  <c r="R64" i="9"/>
  <c r="BH63" i="9"/>
  <c r="D63" i="9"/>
  <c r="AT62" i="9"/>
  <c r="CJ61" i="9"/>
  <c r="AI61" i="9"/>
  <c r="CD60" i="9"/>
  <c r="AD60" i="9"/>
  <c r="BZ59" i="9"/>
  <c r="AV59" i="9"/>
  <c r="AB59" i="9"/>
  <c r="F59" i="9"/>
  <c r="CH58" i="9"/>
  <c r="BQ58" i="9"/>
  <c r="AX58" i="9"/>
  <c r="AG58" i="9"/>
  <c r="N58" i="9"/>
  <c r="CS57" i="9"/>
  <c r="BZ57" i="9"/>
  <c r="BI57" i="9"/>
  <c r="AP57" i="9"/>
  <c r="Y57" i="9"/>
  <c r="F57" i="9"/>
  <c r="CK56" i="9"/>
  <c r="BR56" i="9"/>
  <c r="BA56" i="9"/>
  <c r="AH56" i="9"/>
  <c r="Q56" i="9"/>
  <c r="CT55" i="9"/>
  <c r="CC55" i="9"/>
  <c r="BJ55" i="9"/>
  <c r="AS55" i="9"/>
  <c r="Z55" i="9"/>
  <c r="I55" i="9"/>
  <c r="CL54" i="9"/>
  <c r="BU54" i="9"/>
  <c r="BB54" i="9"/>
  <c r="AK54" i="9"/>
  <c r="R54" i="9"/>
  <c r="CW53" i="9"/>
  <c r="CD53" i="9"/>
  <c r="BM53" i="9"/>
  <c r="AT53" i="9"/>
  <c r="AC53" i="9"/>
  <c r="J53" i="9"/>
  <c r="CO52" i="9"/>
  <c r="BX52" i="9"/>
  <c r="BH52" i="9"/>
  <c r="AS52" i="9"/>
  <c r="AB52" i="9"/>
  <c r="L52" i="9"/>
  <c r="CS51" i="9"/>
  <c r="CB51" i="9"/>
  <c r="BL51" i="9"/>
  <c r="AW51" i="9"/>
  <c r="AF51" i="9"/>
  <c r="P51" i="9"/>
  <c r="CW50" i="9"/>
  <c r="CF50" i="9"/>
  <c r="BQ50" i="9"/>
  <c r="BC50" i="9"/>
  <c r="AO50" i="9"/>
  <c r="Z50" i="9"/>
  <c r="K50" i="9"/>
  <c r="CS49" i="9"/>
  <c r="CE49" i="9"/>
  <c r="BQ49" i="9"/>
  <c r="BB49" i="9"/>
  <c r="AM49" i="9"/>
  <c r="Y49" i="9"/>
  <c r="K49" i="9"/>
  <c r="CS48" i="9"/>
  <c r="CD48" i="9"/>
  <c r="BO48" i="9"/>
  <c r="BB48" i="9"/>
  <c r="AP48" i="9"/>
  <c r="AD48" i="9"/>
  <c r="R48" i="9"/>
  <c r="F48" i="9"/>
  <c r="CP47" i="9"/>
  <c r="CD47" i="9"/>
  <c r="BR47" i="9"/>
  <c r="BF47" i="9"/>
  <c r="AT47" i="9"/>
  <c r="AH47" i="9"/>
  <c r="V47" i="9"/>
  <c r="J47" i="9"/>
  <c r="CT46" i="9"/>
  <c r="CH46" i="9"/>
  <c r="BV46" i="9"/>
  <c r="BJ46" i="9"/>
  <c r="AX46" i="9"/>
  <c r="AL46" i="9"/>
  <c r="Z46" i="9"/>
  <c r="N46" i="9"/>
  <c r="CX45" i="9"/>
  <c r="CL45" i="9"/>
  <c r="BZ45" i="9"/>
  <c r="BN45" i="9"/>
  <c r="BB45" i="9"/>
  <c r="AP45" i="9"/>
  <c r="AD45" i="9"/>
  <c r="R45" i="9"/>
  <c r="F45" i="9"/>
  <c r="CP44" i="9"/>
  <c r="CD44" i="9"/>
  <c r="BR44" i="9"/>
  <c r="BF44" i="9"/>
  <c r="AT44" i="9"/>
  <c r="AH44" i="9"/>
  <c r="V44" i="9"/>
  <c r="J44" i="9"/>
  <c r="CT43" i="9"/>
  <c r="CH43" i="9"/>
  <c r="BV43" i="9"/>
  <c r="BJ43" i="9"/>
  <c r="CK75" i="9"/>
  <c r="BX72" i="9"/>
  <c r="BN70" i="9"/>
  <c r="CE68" i="9"/>
  <c r="BM67" i="9"/>
  <c r="BP66" i="9"/>
  <c r="CR65" i="9"/>
  <c r="AG65" i="9"/>
  <c r="BW64" i="9"/>
  <c r="Q64" i="9"/>
  <c r="BG63" i="9"/>
  <c r="CY62" i="9"/>
  <c r="AS62" i="9"/>
  <c r="CI61" i="9"/>
  <c r="AH61" i="9"/>
  <c r="CC60" i="9"/>
  <c r="AC60" i="9"/>
  <c r="BY59" i="9"/>
  <c r="AT59" i="9"/>
  <c r="Z59" i="9"/>
  <c r="E59" i="9"/>
  <c r="CG58" i="9"/>
  <c r="BP58" i="9"/>
  <c r="AW58" i="9"/>
  <c r="AF58" i="9"/>
  <c r="M58" i="9"/>
  <c r="CR57" i="9"/>
  <c r="BY57" i="9"/>
  <c r="BH57" i="9"/>
  <c r="AO57" i="9"/>
  <c r="X57" i="9"/>
  <c r="E57" i="9"/>
  <c r="CJ56" i="9"/>
  <c r="BQ56" i="9"/>
  <c r="AZ56" i="9"/>
  <c r="AG56" i="9"/>
  <c r="P56" i="9"/>
  <c r="CS55" i="9"/>
  <c r="CB55" i="9"/>
  <c r="BI55" i="9"/>
  <c r="AR55" i="9"/>
  <c r="Y55" i="9"/>
  <c r="H55" i="9"/>
  <c r="CK54" i="9"/>
  <c r="BT54" i="9"/>
  <c r="BA54" i="9"/>
  <c r="AJ54" i="9"/>
  <c r="Q54" i="9"/>
  <c r="CV53" i="9"/>
  <c r="CC53" i="9"/>
  <c r="BL53" i="9"/>
  <c r="AS53" i="9"/>
  <c r="AB53" i="9"/>
  <c r="I53" i="9"/>
  <c r="CN52" i="9"/>
  <c r="BV52" i="9"/>
  <c r="BG52" i="9"/>
  <c r="AR52" i="9"/>
  <c r="Z52" i="9"/>
  <c r="K52" i="9"/>
  <c r="CR51" i="9"/>
  <c r="BZ51" i="9"/>
  <c r="BK51" i="9"/>
  <c r="AV51" i="9"/>
  <c r="AD51" i="9"/>
  <c r="O51" i="9"/>
  <c r="CV50" i="9"/>
  <c r="CD50" i="9"/>
  <c r="BP50" i="9"/>
  <c r="BB50" i="9"/>
  <c r="AN50" i="9"/>
  <c r="X50" i="9"/>
  <c r="J50" i="9"/>
  <c r="CR49" i="9"/>
  <c r="CD49" i="9"/>
  <c r="BP49" i="9"/>
  <c r="AZ49" i="9"/>
  <c r="AL49" i="9"/>
  <c r="X49" i="9"/>
  <c r="J49" i="9"/>
  <c r="CR48" i="9"/>
  <c r="CB48" i="9"/>
  <c r="BN48" i="9"/>
  <c r="BA48" i="9"/>
  <c r="AO48" i="9"/>
  <c r="AC48" i="9"/>
  <c r="Q48" i="9"/>
  <c r="E48" i="9"/>
  <c r="CO47" i="9"/>
  <c r="CC47" i="9"/>
  <c r="BQ47" i="9"/>
  <c r="BE47" i="9"/>
  <c r="AS47" i="9"/>
  <c r="AG47" i="9"/>
  <c r="U47" i="9"/>
  <c r="I47" i="9"/>
  <c r="CS46" i="9"/>
  <c r="CG46" i="9"/>
  <c r="BU46" i="9"/>
  <c r="BI46" i="9"/>
  <c r="CS86" i="9"/>
  <c r="AO75" i="9"/>
  <c r="BW72" i="9"/>
  <c r="BM70" i="9"/>
  <c r="CD68" i="9"/>
  <c r="BL67" i="9"/>
  <c r="BO66" i="9"/>
  <c r="CQ65" i="9"/>
  <c r="AF65" i="9"/>
  <c r="BV64" i="9"/>
  <c r="P64" i="9"/>
  <c r="BF63" i="9"/>
  <c r="CV62" i="9"/>
  <c r="AR62" i="9"/>
  <c r="CH61" i="9"/>
  <c r="AF61" i="9"/>
  <c r="CB60" i="9"/>
  <c r="AB60" i="9"/>
  <c r="BX59" i="9"/>
  <c r="AS59" i="9"/>
  <c r="X59" i="9"/>
  <c r="D59" i="9"/>
  <c r="CF58" i="9"/>
  <c r="BN58" i="9"/>
  <c r="AV58" i="9"/>
  <c r="AD58" i="9"/>
  <c r="L58" i="9"/>
  <c r="CP57" i="9"/>
  <c r="BX57" i="9"/>
  <c r="BF57" i="9"/>
  <c r="AN57" i="9"/>
  <c r="V57" i="9"/>
  <c r="D57" i="9"/>
  <c r="CH56" i="9"/>
  <c r="BP56" i="9"/>
  <c r="AX56" i="9"/>
  <c r="AF56" i="9"/>
  <c r="N56" i="9"/>
  <c r="CR55" i="9"/>
  <c r="BZ55" i="9"/>
  <c r="BH55" i="9"/>
  <c r="AP55" i="9"/>
  <c r="X55" i="9"/>
  <c r="F55" i="9"/>
  <c r="CJ54" i="9"/>
  <c r="BR54" i="9"/>
  <c r="AZ54" i="9"/>
  <c r="AH54" i="9"/>
  <c r="P54" i="9"/>
  <c r="CT53" i="9"/>
  <c r="CB53" i="9"/>
  <c r="BJ53" i="9"/>
  <c r="AR53" i="9"/>
  <c r="Z53" i="9"/>
  <c r="H53" i="9"/>
  <c r="CL52" i="9"/>
  <c r="BU52" i="9"/>
  <c r="BF52" i="9"/>
  <c r="AP52" i="9"/>
  <c r="Y52" i="9"/>
  <c r="J52" i="9"/>
  <c r="CP51" i="9"/>
  <c r="BY51" i="9"/>
  <c r="BJ51" i="9"/>
  <c r="AT51" i="9"/>
  <c r="AC51" i="9"/>
  <c r="N51" i="9"/>
  <c r="CT50" i="9"/>
  <c r="CC50" i="9"/>
  <c r="BO50" i="9"/>
  <c r="BA50" i="9"/>
  <c r="AL50" i="9"/>
  <c r="W50" i="9"/>
  <c r="I50" i="9"/>
  <c r="CQ49" i="9"/>
  <c r="CC49" i="9"/>
  <c r="BN49" i="9"/>
  <c r="AY49" i="9"/>
  <c r="AK49" i="9"/>
  <c r="W49" i="9"/>
  <c r="I49" i="9"/>
  <c r="CP48" i="9"/>
  <c r="CA48" i="9"/>
  <c r="BM48" i="9"/>
  <c r="AZ48" i="9"/>
  <c r="AN48" i="9"/>
  <c r="AB48" i="9"/>
  <c r="P48" i="9"/>
  <c r="D48" i="9"/>
  <c r="CN47" i="9"/>
  <c r="CB47" i="9"/>
  <c r="BP47" i="9"/>
  <c r="BD47" i="9"/>
  <c r="AR47" i="9"/>
  <c r="AF47" i="9"/>
  <c r="T47" i="9"/>
  <c r="H47" i="9"/>
  <c r="CR46" i="9"/>
  <c r="CF46" i="9"/>
  <c r="BT46" i="9"/>
  <c r="BH46" i="9"/>
  <c r="AV46" i="9"/>
  <c r="AJ46" i="9"/>
  <c r="X46" i="9"/>
  <c r="L46" i="9"/>
  <c r="CV45" i="9"/>
  <c r="CJ45" i="9"/>
  <c r="BX45" i="9"/>
  <c r="BL45" i="9"/>
  <c r="AZ45" i="9"/>
  <c r="AN45" i="9"/>
  <c r="AB45" i="9"/>
  <c r="P45" i="9"/>
  <c r="D45" i="9"/>
  <c r="CN44" i="9"/>
  <c r="CB44" i="9"/>
  <c r="BP44" i="9"/>
  <c r="BD44" i="9"/>
  <c r="AR44" i="9"/>
  <c r="AF44" i="9"/>
  <c r="T44" i="9"/>
  <c r="H44" i="9"/>
  <c r="CR43" i="9"/>
  <c r="CF43" i="9"/>
  <c r="BT43" i="9"/>
  <c r="BH43" i="9"/>
  <c r="AV43" i="9"/>
  <c r="BA85" i="9"/>
  <c r="AJ75" i="9"/>
  <c r="AA72" i="9"/>
  <c r="Q70" i="9"/>
  <c r="BD68" i="9"/>
  <c r="AN67" i="9"/>
  <c r="AZ66" i="9"/>
  <c r="CD65" i="9"/>
  <c r="T65" i="9"/>
  <c r="BJ64" i="9"/>
  <c r="D64" i="9"/>
  <c r="AT63" i="9"/>
  <c r="CJ62" i="9"/>
  <c r="AF62" i="9"/>
  <c r="BV61" i="9"/>
  <c r="V61" i="9"/>
  <c r="BQ60" i="9"/>
  <c r="Q60" i="9"/>
  <c r="BN59" i="9"/>
  <c r="AP59" i="9"/>
  <c r="V59" i="9"/>
  <c r="CX58" i="9"/>
  <c r="CD58" i="9"/>
  <c r="BL58" i="9"/>
  <c r="AT58" i="9"/>
  <c r="AB58" i="9"/>
  <c r="J58" i="9"/>
  <c r="CN57" i="9"/>
  <c r="BV57" i="9"/>
  <c r="BD57" i="9"/>
  <c r="AL57" i="9"/>
  <c r="T57" i="9"/>
  <c r="CX56" i="9"/>
  <c r="CF56" i="9"/>
  <c r="BN56" i="9"/>
  <c r="AV56" i="9"/>
  <c r="AD56" i="9"/>
  <c r="L56" i="9"/>
  <c r="CP55" i="9"/>
  <c r="BX55" i="9"/>
  <c r="BF55" i="9"/>
  <c r="AN55" i="9"/>
  <c r="V55" i="9"/>
  <c r="D55" i="9"/>
  <c r="CH54" i="9"/>
  <c r="BP54" i="9"/>
  <c r="AX54" i="9"/>
  <c r="AF54" i="9"/>
  <c r="N54" i="9"/>
  <c r="CR53" i="9"/>
  <c r="BZ53" i="9"/>
  <c r="BH53" i="9"/>
  <c r="AP53" i="9"/>
  <c r="X53" i="9"/>
  <c r="F53" i="9"/>
  <c r="CJ52" i="9"/>
  <c r="BT52" i="9"/>
  <c r="BE52" i="9"/>
  <c r="AN52" i="9"/>
  <c r="X52" i="9"/>
  <c r="I52" i="9"/>
  <c r="CN51" i="9"/>
  <c r="BX51" i="9"/>
  <c r="BI51" i="9"/>
  <c r="AR51" i="9"/>
  <c r="AB51" i="9"/>
  <c r="M51" i="9"/>
  <c r="CR50" i="9"/>
  <c r="CB50" i="9"/>
  <c r="BN50" i="9"/>
  <c r="AZ50" i="9"/>
  <c r="AJ50" i="9"/>
  <c r="V50" i="9"/>
  <c r="H50" i="9"/>
  <c r="CP49" i="9"/>
  <c r="CB49" i="9"/>
  <c r="BL49" i="9"/>
  <c r="AX49" i="9"/>
  <c r="AJ49" i="9"/>
  <c r="V49" i="9"/>
  <c r="H49" i="9"/>
  <c r="CN48" i="9"/>
  <c r="BZ48" i="9"/>
  <c r="BL48" i="9"/>
  <c r="AY48" i="9"/>
  <c r="AM48" i="9"/>
  <c r="AA48" i="9"/>
  <c r="O48" i="9"/>
  <c r="CY47" i="9"/>
  <c r="CM47" i="9"/>
  <c r="CA47" i="9"/>
  <c r="BO47" i="9"/>
  <c r="BC47" i="9"/>
  <c r="AQ47" i="9"/>
  <c r="AE47" i="9"/>
  <c r="S47" i="9"/>
  <c r="G47" i="9"/>
  <c r="CQ46" i="9"/>
  <c r="CE46" i="9"/>
  <c r="BS46" i="9"/>
  <c r="BG46" i="9"/>
  <c r="BC80" i="9"/>
  <c r="CJ74" i="9"/>
  <c r="W72" i="9"/>
  <c r="N70" i="9"/>
  <c r="AW68" i="9"/>
  <c r="AM67" i="9"/>
  <c r="AT66" i="9"/>
  <c r="CC65" i="9"/>
  <c r="S65" i="9"/>
  <c r="BI64" i="9"/>
  <c r="CY63" i="9"/>
  <c r="AS63" i="9"/>
  <c r="CI62" i="9"/>
  <c r="AE62" i="9"/>
  <c r="BU61" i="9"/>
  <c r="T61" i="9"/>
  <c r="BP60" i="9"/>
  <c r="P60" i="9"/>
  <c r="BM59" i="9"/>
  <c r="AO59" i="9"/>
  <c r="U59" i="9"/>
  <c r="CV58" i="9"/>
  <c r="CC58" i="9"/>
  <c r="BJ58" i="9"/>
  <c r="AS58" i="9"/>
  <c r="Z58" i="9"/>
  <c r="I58" i="9"/>
  <c r="CL57" i="9"/>
  <c r="BU57" i="9"/>
  <c r="BB57" i="9"/>
  <c r="AK57" i="9"/>
  <c r="R57" i="9"/>
  <c r="CW56" i="9"/>
  <c r="CD56" i="9"/>
  <c r="BM56" i="9"/>
  <c r="AT56" i="9"/>
  <c r="AC56" i="9"/>
  <c r="J56" i="9"/>
  <c r="CO55" i="9"/>
  <c r="BV55" i="9"/>
  <c r="BE55" i="9"/>
  <c r="AL55" i="9"/>
  <c r="U55" i="9"/>
  <c r="CX54" i="9"/>
  <c r="CG54" i="9"/>
  <c r="BN54" i="9"/>
  <c r="AW54" i="9"/>
  <c r="AD54" i="9"/>
  <c r="M54" i="9"/>
  <c r="CP53" i="9"/>
  <c r="BY53" i="9"/>
  <c r="BF53" i="9"/>
  <c r="AO53" i="9"/>
  <c r="V53" i="9"/>
  <c r="E53" i="9"/>
  <c r="CH52" i="9"/>
  <c r="BS52" i="9"/>
  <c r="BD52" i="9"/>
  <c r="AL52" i="9"/>
  <c r="W52" i="9"/>
  <c r="H52" i="9"/>
  <c r="CL51" i="9"/>
  <c r="BW51" i="9"/>
  <c r="BH51" i="9"/>
  <c r="AP51" i="9"/>
  <c r="AA51" i="9"/>
  <c r="L51" i="9"/>
  <c r="CP50" i="9"/>
  <c r="CA50" i="9"/>
  <c r="BM50" i="9"/>
  <c r="AX50" i="9"/>
  <c r="AI50" i="9"/>
  <c r="U50" i="9"/>
  <c r="G50" i="9"/>
  <c r="CO49" i="9"/>
  <c r="BZ49" i="9"/>
  <c r="BK49" i="9"/>
  <c r="AW49" i="9"/>
  <c r="AI49" i="9"/>
  <c r="U49" i="9"/>
  <c r="F49" i="9"/>
  <c r="CM48" i="9"/>
  <c r="BY48" i="9"/>
  <c r="BK48" i="9"/>
  <c r="AX48" i="9"/>
  <c r="AL48" i="9"/>
  <c r="Z48" i="9"/>
  <c r="CH79" i="9"/>
  <c r="CF74" i="9"/>
  <c r="V72" i="9"/>
  <c r="M70" i="9"/>
  <c r="AU68" i="9"/>
  <c r="AL67" i="9"/>
  <c r="AS66" i="9"/>
  <c r="CB65" i="9"/>
  <c r="P65" i="9"/>
  <c r="BH64" i="9"/>
  <c r="CX63" i="9"/>
  <c r="AR63" i="9"/>
  <c r="CH62" i="9"/>
  <c r="AB62" i="9"/>
  <c r="BT61" i="9"/>
  <c r="S61" i="9"/>
  <c r="BO60" i="9"/>
  <c r="O60" i="9"/>
  <c r="BL59" i="9"/>
  <c r="AN59" i="9"/>
  <c r="R59" i="9"/>
  <c r="CT58" i="9"/>
  <c r="CB58" i="9"/>
  <c r="BI58" i="9"/>
  <c r="AR58" i="9"/>
  <c r="Y58" i="9"/>
  <c r="H58" i="9"/>
  <c r="CK57" i="9"/>
  <c r="BT57" i="9"/>
  <c r="BA57" i="9"/>
  <c r="AJ57" i="9"/>
  <c r="Q57" i="9"/>
  <c r="CV56" i="9"/>
  <c r="CC56" i="9"/>
  <c r="BL56" i="9"/>
  <c r="AS56" i="9"/>
  <c r="AB56" i="9"/>
  <c r="I56" i="9"/>
  <c r="CN55" i="9"/>
  <c r="BU55" i="9"/>
  <c r="BD55" i="9"/>
  <c r="AK55" i="9"/>
  <c r="T55" i="9"/>
  <c r="CW54" i="9"/>
  <c r="CF54" i="9"/>
  <c r="BM54" i="9"/>
  <c r="AV54" i="9"/>
  <c r="AC54" i="9"/>
  <c r="L54" i="9"/>
  <c r="CO53" i="9"/>
  <c r="BX53" i="9"/>
  <c r="BE53" i="9"/>
  <c r="AN53" i="9"/>
  <c r="U53" i="9"/>
  <c r="D53" i="9"/>
  <c r="CG52" i="9"/>
  <c r="BR52" i="9"/>
  <c r="BB52" i="9"/>
  <c r="AK52" i="9"/>
  <c r="V52" i="9"/>
  <c r="F52" i="9"/>
  <c r="CK51" i="9"/>
  <c r="BV51" i="9"/>
  <c r="BF51" i="9"/>
  <c r="AO51" i="9"/>
  <c r="Z51" i="9"/>
  <c r="J51" i="9"/>
  <c r="CO50" i="9"/>
  <c r="BZ50" i="9"/>
  <c r="BL50" i="9"/>
  <c r="AV50" i="9"/>
  <c r="AH50" i="9"/>
  <c r="T50" i="9"/>
  <c r="F50" i="9"/>
  <c r="CN49" i="9"/>
  <c r="BX49" i="9"/>
  <c r="BJ49" i="9"/>
  <c r="AV49" i="9"/>
  <c r="AH49" i="9"/>
  <c r="T49" i="9"/>
  <c r="D49" i="9"/>
  <c r="CL48" i="9"/>
  <c r="BX48" i="9"/>
  <c r="BJ48" i="9"/>
  <c r="AW48" i="9"/>
  <c r="AK48" i="9"/>
  <c r="Y48" i="9"/>
  <c r="M48" i="9"/>
  <c r="CW47" i="9"/>
  <c r="CK47" i="9"/>
  <c r="BY47" i="9"/>
  <c r="BM47" i="9"/>
  <c r="BA47" i="9"/>
  <c r="AO47" i="9"/>
  <c r="AC47" i="9"/>
  <c r="Q47" i="9"/>
  <c r="E47" i="9"/>
  <c r="CO46" i="9"/>
  <c r="CC46" i="9"/>
  <c r="BQ46" i="9"/>
  <c r="BE46" i="9"/>
  <c r="AS46" i="9"/>
  <c r="BN78" i="9"/>
  <c r="AJ74" i="9"/>
  <c r="BV71" i="9"/>
  <c r="BM69" i="9"/>
  <c r="U68" i="9"/>
  <c r="N67" i="9"/>
  <c r="AE66" i="9"/>
  <c r="BO65" i="9"/>
  <c r="D65" i="9"/>
  <c r="AV64" i="9"/>
  <c r="CL63" i="9"/>
  <c r="AF63" i="9"/>
  <c r="BV62" i="9"/>
  <c r="P62" i="9"/>
  <c r="BI61" i="9"/>
  <c r="H61" i="9"/>
  <c r="BD60" i="9"/>
  <c r="D60" i="9"/>
  <c r="BF59" i="9"/>
  <c r="AL59" i="9"/>
  <c r="Q59" i="9"/>
  <c r="CS58" i="9"/>
  <c r="BZ58" i="9"/>
  <c r="BH58" i="9"/>
  <c r="AP58" i="9"/>
  <c r="X58" i="9"/>
  <c r="F58" i="9"/>
  <c r="CJ57" i="9"/>
  <c r="BR57" i="9"/>
  <c r="AZ57" i="9"/>
  <c r="AH57" i="9"/>
  <c r="P57" i="9"/>
  <c r="CT56" i="9"/>
  <c r="CB56" i="9"/>
  <c r="BJ56" i="9"/>
  <c r="AR56" i="9"/>
  <c r="Z56" i="9"/>
  <c r="H56" i="9"/>
  <c r="CL55" i="9"/>
  <c r="BT55" i="9"/>
  <c r="BB55" i="9"/>
  <c r="AJ55" i="9"/>
  <c r="R55" i="9"/>
  <c r="CV54" i="9"/>
  <c r="CD54" i="9"/>
  <c r="BL54" i="9"/>
  <c r="AT54" i="9"/>
  <c r="AB54" i="9"/>
  <c r="J54" i="9"/>
  <c r="CN53" i="9"/>
  <c r="BV53" i="9"/>
  <c r="BD53" i="9"/>
  <c r="AL53" i="9"/>
  <c r="T53" i="9"/>
  <c r="CX52" i="9"/>
  <c r="CF52" i="9"/>
  <c r="BQ52" i="9"/>
  <c r="AZ52" i="9"/>
  <c r="AJ52" i="9"/>
  <c r="U52" i="9"/>
  <c r="D52" i="9"/>
  <c r="CJ51" i="9"/>
  <c r="BU51" i="9"/>
  <c r="BD51" i="9"/>
  <c r="AN51" i="9"/>
  <c r="Y51" i="9"/>
  <c r="H51" i="9"/>
  <c r="CN50" i="9"/>
  <c r="BY50" i="9"/>
  <c r="BJ50" i="9"/>
  <c r="AU50" i="9"/>
  <c r="AG50" i="9"/>
  <c r="S50" i="9"/>
  <c r="E50" i="9"/>
  <c r="CL49" i="9"/>
  <c r="BW49" i="9"/>
  <c r="BI49" i="9"/>
  <c r="AU49" i="9"/>
  <c r="AG49" i="9"/>
  <c r="R49" i="9"/>
  <c r="CY48" i="9"/>
  <c r="CK48" i="9"/>
  <c r="BW48" i="9"/>
  <c r="BI48" i="9"/>
  <c r="AV48" i="9"/>
  <c r="AJ48" i="9"/>
  <c r="X48" i="9"/>
  <c r="L48" i="9"/>
  <c r="CV47" i="9"/>
  <c r="CJ47" i="9"/>
  <c r="BX47" i="9"/>
  <c r="AP78" i="9"/>
  <c r="AF74" i="9"/>
  <c r="BS71" i="9"/>
  <c r="BI69" i="9"/>
  <c r="T68" i="9"/>
  <c r="M67" i="9"/>
  <c r="AD66" i="9"/>
  <c r="BL65" i="9"/>
  <c r="CY64" i="9"/>
  <c r="AU64" i="9"/>
  <c r="CK63" i="9"/>
  <c r="AE63" i="9"/>
  <c r="BU62" i="9"/>
  <c r="O62" i="9"/>
  <c r="BH61" i="9"/>
  <c r="G61" i="9"/>
  <c r="BC60" i="9"/>
  <c r="CY59" i="9"/>
  <c r="BE59" i="9"/>
  <c r="AJ59" i="9"/>
  <c r="P59" i="9"/>
  <c r="CP58" i="9"/>
  <c r="BX58" i="9"/>
  <c r="BF58" i="9"/>
  <c r="AN58" i="9"/>
  <c r="V58" i="9"/>
  <c r="D58" i="9"/>
  <c r="CH57" i="9"/>
  <c r="BP57" i="9"/>
  <c r="AX57" i="9"/>
  <c r="AF57" i="9"/>
  <c r="N57" i="9"/>
  <c r="CR56" i="9"/>
  <c r="BZ56" i="9"/>
  <c r="BH56" i="9"/>
  <c r="AP56" i="9"/>
  <c r="X56" i="9"/>
  <c r="F56" i="9"/>
  <c r="CJ55" i="9"/>
  <c r="BR55" i="9"/>
  <c r="AZ55" i="9"/>
  <c r="AH55" i="9"/>
  <c r="P55" i="9"/>
  <c r="CT54" i="9"/>
  <c r="CB54" i="9"/>
  <c r="BJ54" i="9"/>
  <c r="AR54" i="9"/>
  <c r="Z54" i="9"/>
  <c r="H54" i="9"/>
  <c r="CL53" i="9"/>
  <c r="BT53" i="9"/>
  <c r="BB53" i="9"/>
  <c r="AJ53" i="9"/>
  <c r="R53" i="9"/>
  <c r="CV52" i="9"/>
  <c r="CE52" i="9"/>
  <c r="BP52" i="9"/>
  <c r="AX52" i="9"/>
  <c r="AI52" i="9"/>
  <c r="T52" i="9"/>
  <c r="CX51" i="9"/>
  <c r="CI51" i="9"/>
  <c r="BT51" i="9"/>
  <c r="BB51" i="9"/>
  <c r="AM51" i="9"/>
  <c r="X51" i="9"/>
  <c r="F51" i="9"/>
  <c r="CM50" i="9"/>
  <c r="BX50" i="9"/>
  <c r="BH50" i="9"/>
  <c r="AT50" i="9"/>
  <c r="AF50" i="9"/>
  <c r="R50" i="9"/>
  <c r="D50" i="9"/>
  <c r="CJ49" i="9"/>
  <c r="BV49" i="9"/>
  <c r="BH49" i="9"/>
  <c r="AT49" i="9"/>
  <c r="AF49" i="9"/>
  <c r="P49" i="9"/>
  <c r="CX48" i="9"/>
  <c r="CJ48" i="9"/>
  <c r="BV48" i="9"/>
  <c r="BH48" i="9"/>
  <c r="AU48" i="9"/>
  <c r="AT77" i="9"/>
  <c r="CF73" i="9"/>
  <c r="BR71" i="9"/>
  <c r="BH69" i="9"/>
  <c r="Q68" i="9"/>
  <c r="L67" i="9"/>
  <c r="AC66" i="9"/>
  <c r="BJ65" i="9"/>
  <c r="CX64" i="9"/>
  <c r="AR64" i="9"/>
  <c r="CJ63" i="9"/>
  <c r="AD63" i="9"/>
  <c r="BT62" i="9"/>
  <c r="N62" i="9"/>
  <c r="BG61" i="9"/>
  <c r="F61" i="9"/>
  <c r="BB60" i="9"/>
  <c r="CX59" i="9"/>
  <c r="BB59" i="9"/>
  <c r="AH59" i="9"/>
  <c r="N59" i="9"/>
  <c r="CO58" i="9"/>
  <c r="BV58" i="9"/>
  <c r="BE58" i="9"/>
  <c r="AL58" i="9"/>
  <c r="U58" i="9"/>
  <c r="CX57" i="9"/>
  <c r="CG57" i="9"/>
  <c r="BN57" i="9"/>
  <c r="AW57" i="9"/>
  <c r="AD57" i="9"/>
  <c r="M57" i="9"/>
  <c r="CP56" i="9"/>
  <c r="BY56" i="9"/>
  <c r="BF56" i="9"/>
  <c r="AO56" i="9"/>
  <c r="V56" i="9"/>
  <c r="E56" i="9"/>
  <c r="CH55" i="9"/>
  <c r="BQ55" i="9"/>
  <c r="AX55" i="9"/>
  <c r="AG55" i="9"/>
  <c r="N55" i="9"/>
  <c r="CS54" i="9"/>
  <c r="BZ54" i="9"/>
  <c r="BI54" i="9"/>
  <c r="AP54" i="9"/>
  <c r="Y54" i="9"/>
  <c r="F54" i="9"/>
  <c r="CK53" i="9"/>
  <c r="BR53" i="9"/>
  <c r="BA53" i="9"/>
  <c r="AH53" i="9"/>
  <c r="Q53" i="9"/>
  <c r="CT52" i="9"/>
  <c r="CD52" i="9"/>
  <c r="BN52" i="9"/>
  <c r="AW52" i="9"/>
  <c r="AH52" i="9"/>
  <c r="R52" i="9"/>
  <c r="CW51" i="9"/>
  <c r="CH51" i="9"/>
  <c r="BR51" i="9"/>
  <c r="BA51" i="9"/>
  <c r="AL51" i="9"/>
  <c r="V51" i="9"/>
  <c r="E51" i="9"/>
  <c r="CL50" i="9"/>
  <c r="BV50" i="9"/>
  <c r="BG50" i="9"/>
  <c r="AS50" i="9"/>
  <c r="AE50" i="9"/>
  <c r="Q50" i="9"/>
  <c r="CX49" i="9"/>
  <c r="CI49" i="9"/>
  <c r="BU49" i="9"/>
  <c r="BG49" i="9"/>
  <c r="AS49" i="9"/>
  <c r="AD49" i="9"/>
  <c r="O49" i="9"/>
  <c r="CW48" i="9"/>
  <c r="CI48" i="9"/>
  <c r="BU48" i="9"/>
  <c r="BG48" i="9"/>
  <c r="AT48" i="9"/>
  <c r="AH48" i="9"/>
  <c r="V48" i="9"/>
  <c r="J48" i="9"/>
  <c r="CT47" i="9"/>
  <c r="CH47" i="9"/>
  <c r="BV47" i="9"/>
  <c r="BJ47" i="9"/>
  <c r="AX47" i="9"/>
  <c r="AL47" i="9"/>
  <c r="Z47" i="9"/>
  <c r="N47" i="9"/>
  <c r="CX46" i="9"/>
  <c r="CL46" i="9"/>
  <c r="BZ46" i="9"/>
  <c r="BN46" i="9"/>
  <c r="BB46" i="9"/>
  <c r="AP46" i="9"/>
  <c r="BO76" i="9"/>
  <c r="AE73" i="9"/>
  <c r="S71" i="9"/>
  <c r="L69" i="9"/>
  <c r="CM67" i="9"/>
  <c r="CL66" i="9"/>
  <c r="L66" i="9"/>
  <c r="CM66" i="9"/>
  <c r="AD64" i="9"/>
  <c r="CV61" i="9"/>
  <c r="CJ59" i="9"/>
  <c r="CJ58" i="9"/>
  <c r="P58" i="9"/>
  <c r="AR57" i="9"/>
  <c r="BT56" i="9"/>
  <c r="CV55" i="9"/>
  <c r="AB55" i="9"/>
  <c r="BD54" i="9"/>
  <c r="CF53" i="9"/>
  <c r="L53" i="9"/>
  <c r="AT52" i="9"/>
  <c r="CD51" i="9"/>
  <c r="Q51" i="9"/>
  <c r="BD50" i="9"/>
  <c r="CT49" i="9"/>
  <c r="AN49" i="9"/>
  <c r="CF48" i="9"/>
  <c r="AF48" i="9"/>
  <c r="CU47" i="9"/>
  <c r="BT47" i="9"/>
  <c r="AV47" i="9"/>
  <c r="X47" i="9"/>
  <c r="CV46" i="9"/>
  <c r="BX46" i="9"/>
  <c r="AZ46" i="9"/>
  <c r="AH46" i="9"/>
  <c r="T46" i="9"/>
  <c r="F46" i="9"/>
  <c r="CN45" i="9"/>
  <c r="BY45" i="9"/>
  <c r="BJ45" i="9"/>
  <c r="AV45" i="9"/>
  <c r="AH45" i="9"/>
  <c r="T45" i="9"/>
  <c r="E45" i="9"/>
  <c r="CL44" i="9"/>
  <c r="BX44" i="9"/>
  <c r="BJ44" i="9"/>
  <c r="AV44" i="9"/>
  <c r="AG44" i="9"/>
  <c r="R44" i="9"/>
  <c r="D44" i="9"/>
  <c r="CL43" i="9"/>
  <c r="BX43" i="9"/>
  <c r="BI43" i="9"/>
  <c r="AU43" i="9"/>
  <c r="AI43" i="9"/>
  <c r="W43" i="9"/>
  <c r="K43" i="9"/>
  <c r="CU42" i="9"/>
  <c r="CI42" i="9"/>
  <c r="BW42" i="9"/>
  <c r="BK42" i="9"/>
  <c r="AY42" i="9"/>
  <c r="AM42" i="9"/>
  <c r="AA42" i="9"/>
  <c r="O42" i="9"/>
  <c r="CY41" i="9"/>
  <c r="CM41" i="9"/>
  <c r="CA41" i="9"/>
  <c r="BO41" i="9"/>
  <c r="BC41" i="9"/>
  <c r="AQ41" i="9"/>
  <c r="AE41" i="9"/>
  <c r="S41" i="9"/>
  <c r="G41" i="9"/>
  <c r="CQ40" i="9"/>
  <c r="CE40" i="9"/>
  <c r="BS40" i="9"/>
  <c r="BG40" i="9"/>
  <c r="AU40" i="9"/>
  <c r="AI40" i="9"/>
  <c r="W40" i="9"/>
  <c r="K40" i="9"/>
  <c r="CU39" i="9"/>
  <c r="CI39" i="9"/>
  <c r="BW39" i="9"/>
  <c r="BK39" i="9"/>
  <c r="AY39" i="9"/>
  <c r="AM39" i="9"/>
  <c r="AA39" i="9"/>
  <c r="O39" i="9"/>
  <c r="CY38" i="9"/>
  <c r="CM38" i="9"/>
  <c r="CA38" i="9"/>
  <c r="BO38" i="9"/>
  <c r="BC38" i="9"/>
  <c r="AQ38" i="9"/>
  <c r="AE38" i="9"/>
  <c r="S38" i="9"/>
  <c r="G38" i="9"/>
  <c r="CQ37" i="9"/>
  <c r="CE37" i="9"/>
  <c r="BS37" i="9"/>
  <c r="BG37" i="9"/>
  <c r="AU37" i="9"/>
  <c r="CK66" i="9"/>
  <c r="BX63" i="9"/>
  <c r="AV61" i="9"/>
  <c r="BA59" i="9"/>
  <c r="BU58" i="9"/>
  <c r="CW57" i="9"/>
  <c r="AC57" i="9"/>
  <c r="BE56" i="9"/>
  <c r="CG55" i="9"/>
  <c r="M55" i="9"/>
  <c r="AO54" i="9"/>
  <c r="BQ53" i="9"/>
  <c r="CS52" i="9"/>
  <c r="AG52" i="9"/>
  <c r="BP51" i="9"/>
  <c r="D51" i="9"/>
  <c r="AR50" i="9"/>
  <c r="CH49" i="9"/>
  <c r="AB49" i="9"/>
  <c r="BT48" i="9"/>
  <c r="AE48" i="9"/>
  <c r="CS47" i="9"/>
  <c r="BS47" i="9"/>
  <c r="AU47" i="9"/>
  <c r="W47" i="9"/>
  <c r="CU46" i="9"/>
  <c r="BW46" i="9"/>
  <c r="AY46" i="9"/>
  <c r="AG46" i="9"/>
  <c r="S46" i="9"/>
  <c r="E46" i="9"/>
  <c r="CM45" i="9"/>
  <c r="BW45" i="9"/>
  <c r="BI45" i="9"/>
  <c r="AU45" i="9"/>
  <c r="AG45" i="9"/>
  <c r="S45" i="9"/>
  <c r="CY44" i="9"/>
  <c r="CK44" i="9"/>
  <c r="BW44" i="9"/>
  <c r="BI44" i="9"/>
  <c r="AU44" i="9"/>
  <c r="AE44" i="9"/>
  <c r="Q44" i="9"/>
  <c r="CY43" i="9"/>
  <c r="CK43" i="9"/>
  <c r="BW43" i="9"/>
  <c r="BG43" i="9"/>
  <c r="AT43" i="9"/>
  <c r="AH43" i="9"/>
  <c r="V43" i="9"/>
  <c r="J43" i="9"/>
  <c r="CT42" i="9"/>
  <c r="CH42" i="9"/>
  <c r="BV42" i="9"/>
  <c r="BJ42" i="9"/>
  <c r="AX42" i="9"/>
  <c r="AL42" i="9"/>
  <c r="Z42" i="9"/>
  <c r="N42" i="9"/>
  <c r="CX41" i="9"/>
  <c r="CL41" i="9"/>
  <c r="BZ41" i="9"/>
  <c r="BN41" i="9"/>
  <c r="BB41" i="9"/>
  <c r="AP41" i="9"/>
  <c r="AD41" i="9"/>
  <c r="R41" i="9"/>
  <c r="F41" i="9"/>
  <c r="CP40" i="9"/>
  <c r="CD40" i="9"/>
  <c r="BR40" i="9"/>
  <c r="BF40" i="9"/>
  <c r="AT40" i="9"/>
  <c r="AH40" i="9"/>
  <c r="V40" i="9"/>
  <c r="J40" i="9"/>
  <c r="CT39" i="9"/>
  <c r="CH39" i="9"/>
  <c r="BV39" i="9"/>
  <c r="BJ39" i="9"/>
  <c r="AX39" i="9"/>
  <c r="AL39" i="9"/>
  <c r="Z39" i="9"/>
  <c r="N39" i="9"/>
  <c r="CX38" i="9"/>
  <c r="CL38" i="9"/>
  <c r="BZ38" i="9"/>
  <c r="BN38" i="9"/>
  <c r="BB38" i="9"/>
  <c r="AP38" i="9"/>
  <c r="AD38" i="9"/>
  <c r="R38" i="9"/>
  <c r="F38" i="9"/>
  <c r="CP37" i="9"/>
  <c r="CD37" i="9"/>
  <c r="BR37" i="9"/>
  <c r="BF37" i="9"/>
  <c r="AT37" i="9"/>
  <c r="AH37" i="9"/>
  <c r="V37" i="9"/>
  <c r="J37" i="9"/>
  <c r="CT36" i="9"/>
  <c r="CH36" i="9"/>
  <c r="BV36" i="9"/>
  <c r="BJ36" i="9"/>
  <c r="AX36" i="9"/>
  <c r="AL36" i="9"/>
  <c r="Z36" i="9"/>
  <c r="N36" i="9"/>
  <c r="CX35" i="9"/>
  <c r="AG77" i="9"/>
  <c r="O66" i="9"/>
  <c r="BW63" i="9"/>
  <c r="AU61" i="9"/>
  <c r="AZ59" i="9"/>
  <c r="BT58" i="9"/>
  <c r="CV57" i="9"/>
  <c r="AB57" i="9"/>
  <c r="BD56" i="9"/>
  <c r="CF55" i="9"/>
  <c r="L55" i="9"/>
  <c r="AN54" i="9"/>
  <c r="BP53" i="9"/>
  <c r="CR52" i="9"/>
  <c r="AF52" i="9"/>
  <c r="BN51" i="9"/>
  <c r="CY50" i="9"/>
  <c r="AQ50" i="9"/>
  <c r="CG49" i="9"/>
  <c r="AA49" i="9"/>
  <c r="BR48" i="9"/>
  <c r="W48" i="9"/>
  <c r="CR47" i="9"/>
  <c r="BN47" i="9"/>
  <c r="AP47" i="9"/>
  <c r="R47" i="9"/>
  <c r="CP46" i="9"/>
  <c r="BR46" i="9"/>
  <c r="AW46" i="9"/>
  <c r="AF46" i="9"/>
  <c r="R46" i="9"/>
  <c r="D46" i="9"/>
  <c r="CK45" i="9"/>
  <c r="BV45" i="9"/>
  <c r="BH45" i="9"/>
  <c r="AT45" i="9"/>
  <c r="AF45" i="9"/>
  <c r="Q45" i="9"/>
  <c r="CX44" i="9"/>
  <c r="CJ44" i="9"/>
  <c r="BV44" i="9"/>
  <c r="BH44" i="9"/>
  <c r="AS44" i="9"/>
  <c r="AD44" i="9"/>
  <c r="P44" i="9"/>
  <c r="CX43" i="9"/>
  <c r="CJ43" i="9"/>
  <c r="BU43" i="9"/>
  <c r="BF43" i="9"/>
  <c r="AS43" i="9"/>
  <c r="AG43" i="9"/>
  <c r="U43" i="9"/>
  <c r="I43" i="9"/>
  <c r="CS42" i="9"/>
  <c r="CG42" i="9"/>
  <c r="BU42" i="9"/>
  <c r="BI42" i="9"/>
  <c r="AW42" i="9"/>
  <c r="AK42" i="9"/>
  <c r="Y42" i="9"/>
  <c r="M42" i="9"/>
  <c r="CW41" i="9"/>
  <c r="CK41" i="9"/>
  <c r="BY41" i="9"/>
  <c r="BM41" i="9"/>
  <c r="BA41" i="9"/>
  <c r="AO41" i="9"/>
  <c r="AC41" i="9"/>
  <c r="Q41" i="9"/>
  <c r="E41" i="9"/>
  <c r="CO40" i="9"/>
  <c r="CC40" i="9"/>
  <c r="BQ40" i="9"/>
  <c r="BE40" i="9"/>
  <c r="AS40" i="9"/>
  <c r="AG40" i="9"/>
  <c r="U40" i="9"/>
  <c r="I40" i="9"/>
  <c r="CS39" i="9"/>
  <c r="CG39" i="9"/>
  <c r="BU39" i="9"/>
  <c r="BI39" i="9"/>
  <c r="AW39" i="9"/>
  <c r="AK39" i="9"/>
  <c r="Y39" i="9"/>
  <c r="M39" i="9"/>
  <c r="CW38" i="9"/>
  <c r="CK38" i="9"/>
  <c r="BY38" i="9"/>
  <c r="BM38" i="9"/>
  <c r="BA38" i="9"/>
  <c r="AO38" i="9"/>
  <c r="AC38" i="9"/>
  <c r="Q38" i="9"/>
  <c r="E38" i="9"/>
  <c r="CO37" i="9"/>
  <c r="CC37" i="9"/>
  <c r="BQ37" i="9"/>
  <c r="BE37" i="9"/>
  <c r="AS37" i="9"/>
  <c r="AG37" i="9"/>
  <c r="U37" i="9"/>
  <c r="I37" i="9"/>
  <c r="CS36" i="9"/>
  <c r="CG36" i="9"/>
  <c r="BU36" i="9"/>
  <c r="BI36" i="9"/>
  <c r="AW36" i="9"/>
  <c r="AK36" i="9"/>
  <c r="Y36" i="9"/>
  <c r="M36" i="9"/>
  <c r="CW35" i="9"/>
  <c r="CK35" i="9"/>
  <c r="BY35" i="9"/>
  <c r="BM35" i="9"/>
  <c r="BA35" i="9"/>
  <c r="AO35" i="9"/>
  <c r="AC35" i="9"/>
  <c r="Q35" i="9"/>
  <c r="E35" i="9"/>
  <c r="CO34" i="9"/>
  <c r="CC34" i="9"/>
  <c r="BQ34" i="9"/>
  <c r="BE34" i="9"/>
  <c r="AS34" i="9"/>
  <c r="AG34" i="9"/>
  <c r="U34" i="9"/>
  <c r="I34" i="9"/>
  <c r="CS33" i="9"/>
  <c r="CG33" i="9"/>
  <c r="BU33" i="9"/>
  <c r="BI33" i="9"/>
  <c r="AW33" i="9"/>
  <c r="AK33" i="9"/>
  <c r="Y33" i="9"/>
  <c r="M33" i="9"/>
  <c r="CW32" i="9"/>
  <c r="CK32" i="9"/>
  <c r="BY32" i="9"/>
  <c r="BM32" i="9"/>
  <c r="BA32" i="9"/>
  <c r="AO32" i="9"/>
  <c r="AC32" i="9"/>
  <c r="Q32" i="9"/>
  <c r="E32" i="9"/>
  <c r="CO31" i="9"/>
  <c r="CC31" i="9"/>
  <c r="BQ31" i="9"/>
  <c r="BE31" i="9"/>
  <c r="AS31" i="9"/>
  <c r="AG31" i="9"/>
  <c r="U31" i="9"/>
  <c r="I31" i="9"/>
  <c r="CS30" i="9"/>
  <c r="CG30" i="9"/>
  <c r="BU30" i="9"/>
  <c r="BI30" i="9"/>
  <c r="AW30" i="9"/>
  <c r="AK30" i="9"/>
  <c r="Y30" i="9"/>
  <c r="M30" i="9"/>
  <c r="CW29" i="9"/>
  <c r="CK29" i="9"/>
  <c r="BY29" i="9"/>
  <c r="BM29" i="9"/>
  <c r="BA29" i="9"/>
  <c r="AO29" i="9"/>
  <c r="AC29" i="9"/>
  <c r="Q29" i="9"/>
  <c r="E29" i="9"/>
  <c r="CO28" i="9"/>
  <c r="CC28" i="9"/>
  <c r="BQ28" i="9"/>
  <c r="BE28" i="9"/>
  <c r="AS28" i="9"/>
  <c r="AG28" i="9"/>
  <c r="U28" i="9"/>
  <c r="I28" i="9"/>
  <c r="CS27" i="9"/>
  <c r="CG27" i="9"/>
  <c r="BU27" i="9"/>
  <c r="BI27" i="9"/>
  <c r="AW27" i="9"/>
  <c r="AK27" i="9"/>
  <c r="Y27" i="9"/>
  <c r="M27" i="9"/>
  <c r="CW26" i="9"/>
  <c r="CK26" i="9"/>
  <c r="BY26" i="9"/>
  <c r="BM26" i="9"/>
  <c r="BA26" i="9"/>
  <c r="AO26" i="9"/>
  <c r="AC26" i="9"/>
  <c r="Q26" i="9"/>
  <c r="E26" i="9"/>
  <c r="BB76" i="9"/>
  <c r="J66" i="9"/>
  <c r="BT63" i="9"/>
  <c r="AT61" i="9"/>
  <c r="AX59" i="9"/>
  <c r="BR58" i="9"/>
  <c r="CT57" i="9"/>
  <c r="Z57" i="9"/>
  <c r="BB56" i="9"/>
  <c r="CD55" i="9"/>
  <c r="J55" i="9"/>
  <c r="AL54" i="9"/>
  <c r="BN53" i="9"/>
  <c r="CP52" i="9"/>
  <c r="AD52" i="9"/>
  <c r="BM51" i="9"/>
  <c r="CX50" i="9"/>
  <c r="AP50" i="9"/>
  <c r="CF49" i="9"/>
  <c r="Z49" i="9"/>
  <c r="BP48" i="9"/>
  <c r="U48" i="9"/>
  <c r="CQ47" i="9"/>
  <c r="BL47" i="9"/>
  <c r="AN47" i="9"/>
  <c r="P47" i="9"/>
  <c r="CN46" i="9"/>
  <c r="BP46" i="9"/>
  <c r="AU46" i="9"/>
  <c r="AE46" i="9"/>
  <c r="Q46" i="9"/>
  <c r="CY45" i="9"/>
  <c r="CI45" i="9"/>
  <c r="BU45" i="9"/>
  <c r="BG45" i="9"/>
  <c r="AS45" i="9"/>
  <c r="AE45" i="9"/>
  <c r="O45" i="9"/>
  <c r="CW44" i="9"/>
  <c r="CI44" i="9"/>
  <c r="BU44" i="9"/>
  <c r="BG44" i="9"/>
  <c r="AQ44" i="9"/>
  <c r="AC44" i="9"/>
  <c r="O44" i="9"/>
  <c r="CW43" i="9"/>
  <c r="CI43" i="9"/>
  <c r="BS43" i="9"/>
  <c r="BE43" i="9"/>
  <c r="AR43" i="9"/>
  <c r="AF43" i="9"/>
  <c r="T43" i="9"/>
  <c r="H43" i="9"/>
  <c r="CR42" i="9"/>
  <c r="CF42" i="9"/>
  <c r="BT42" i="9"/>
  <c r="BH42" i="9"/>
  <c r="AV42" i="9"/>
  <c r="AJ42" i="9"/>
  <c r="X42" i="9"/>
  <c r="L42" i="9"/>
  <c r="CV41" i="9"/>
  <c r="CJ41" i="9"/>
  <c r="BX41" i="9"/>
  <c r="BL41" i="9"/>
  <c r="AZ41" i="9"/>
  <c r="AN41" i="9"/>
  <c r="AB41" i="9"/>
  <c r="P41" i="9"/>
  <c r="D41" i="9"/>
  <c r="CN40" i="9"/>
  <c r="CB40" i="9"/>
  <c r="BP40" i="9"/>
  <c r="BD40" i="9"/>
  <c r="AR40" i="9"/>
  <c r="AF40" i="9"/>
  <c r="T40" i="9"/>
  <c r="H40" i="9"/>
  <c r="CR39" i="9"/>
  <c r="CF39" i="9"/>
  <c r="BT39" i="9"/>
  <c r="BH39" i="9"/>
  <c r="AV39" i="9"/>
  <c r="AJ39" i="9"/>
  <c r="X39" i="9"/>
  <c r="L39" i="9"/>
  <c r="CV38" i="9"/>
  <c r="CJ38" i="9"/>
  <c r="BX38" i="9"/>
  <c r="BL38" i="9"/>
  <c r="AZ38" i="9"/>
  <c r="AN38" i="9"/>
  <c r="AB38" i="9"/>
  <c r="P38" i="9"/>
  <c r="D38" i="9"/>
  <c r="CN37" i="9"/>
  <c r="CB37" i="9"/>
  <c r="BP37" i="9"/>
  <c r="BD37" i="9"/>
  <c r="AR37" i="9"/>
  <c r="AF37" i="9"/>
  <c r="T37" i="9"/>
  <c r="H37" i="9"/>
  <c r="CR36" i="9"/>
  <c r="CF36" i="9"/>
  <c r="BT36" i="9"/>
  <c r="BH36" i="9"/>
  <c r="AV36" i="9"/>
  <c r="AJ36" i="9"/>
  <c r="X36" i="9"/>
  <c r="L36" i="9"/>
  <c r="CV35" i="9"/>
  <c r="CJ35" i="9"/>
  <c r="BX35" i="9"/>
  <c r="BL35" i="9"/>
  <c r="AZ35" i="9"/>
  <c r="AN35" i="9"/>
  <c r="AB35" i="9"/>
  <c r="P35" i="9"/>
  <c r="D35" i="9"/>
  <c r="CN34" i="9"/>
  <c r="CB34" i="9"/>
  <c r="BP34" i="9"/>
  <c r="BD34" i="9"/>
  <c r="AR34" i="9"/>
  <c r="AF34" i="9"/>
  <c r="T34" i="9"/>
  <c r="H34" i="9"/>
  <c r="CR33" i="9"/>
  <c r="CF33" i="9"/>
  <c r="BT33" i="9"/>
  <c r="BH33" i="9"/>
  <c r="AV33" i="9"/>
  <c r="AJ33" i="9"/>
  <c r="X33" i="9"/>
  <c r="L33" i="9"/>
  <c r="CV32" i="9"/>
  <c r="CJ32" i="9"/>
  <c r="BX32" i="9"/>
  <c r="BL32" i="9"/>
  <c r="AZ32" i="9"/>
  <c r="AN32" i="9"/>
  <c r="AB32" i="9"/>
  <c r="P32" i="9"/>
  <c r="D32" i="9"/>
  <c r="CN31" i="9"/>
  <c r="CB31" i="9"/>
  <c r="BP31" i="9"/>
  <c r="BD31" i="9"/>
  <c r="AR31" i="9"/>
  <c r="AF31" i="9"/>
  <c r="T31" i="9"/>
  <c r="H31" i="9"/>
  <c r="CR30" i="9"/>
  <c r="CF30" i="9"/>
  <c r="BT30" i="9"/>
  <c r="BH30" i="9"/>
  <c r="AV30" i="9"/>
  <c r="AJ30" i="9"/>
  <c r="X30" i="9"/>
  <c r="L30" i="9"/>
  <c r="CV29" i="9"/>
  <c r="CJ29" i="9"/>
  <c r="BX29" i="9"/>
  <c r="BL29" i="9"/>
  <c r="AZ29" i="9"/>
  <c r="AN29" i="9"/>
  <c r="AB29" i="9"/>
  <c r="P29" i="9"/>
  <c r="D29" i="9"/>
  <c r="CA73" i="9"/>
  <c r="AW65" i="9"/>
  <c r="R63" i="9"/>
  <c r="CQ60" i="9"/>
  <c r="AG59" i="9"/>
  <c r="BD58" i="9"/>
  <c r="CF57" i="9"/>
  <c r="L57" i="9"/>
  <c r="AN56" i="9"/>
  <c r="BP55" i="9"/>
  <c r="CR54" i="9"/>
  <c r="X54" i="9"/>
  <c r="AZ53" i="9"/>
  <c r="CC52" i="9"/>
  <c r="P52" i="9"/>
  <c r="AZ51" i="9"/>
  <c r="CK50" i="9"/>
  <c r="AD50" i="9"/>
  <c r="BT49" i="9"/>
  <c r="N49" i="9"/>
  <c r="BF48" i="9"/>
  <c r="T48" i="9"/>
  <c r="CL47" i="9"/>
  <c r="BK47" i="9"/>
  <c r="AM47" i="9"/>
  <c r="O47" i="9"/>
  <c r="CM46" i="9"/>
  <c r="BO46" i="9"/>
  <c r="AT46" i="9"/>
  <c r="AD46" i="9"/>
  <c r="P46" i="9"/>
  <c r="CW45" i="9"/>
  <c r="CH45" i="9"/>
  <c r="BT45" i="9"/>
  <c r="BF45" i="9"/>
  <c r="AR45" i="9"/>
  <c r="AC45" i="9"/>
  <c r="N45" i="9"/>
  <c r="CV44" i="9"/>
  <c r="CH44" i="9"/>
  <c r="BT44" i="9"/>
  <c r="BE44" i="9"/>
  <c r="AP44" i="9"/>
  <c r="AB44" i="9"/>
  <c r="N44" i="9"/>
  <c r="CV43" i="9"/>
  <c r="CG43" i="9"/>
  <c r="BR43" i="9"/>
  <c r="BD43" i="9"/>
  <c r="AQ43" i="9"/>
  <c r="AE43" i="9"/>
  <c r="S43" i="9"/>
  <c r="G43" i="9"/>
  <c r="CQ42" i="9"/>
  <c r="CE42" i="9"/>
  <c r="BS42" i="9"/>
  <c r="BG42" i="9"/>
  <c r="AU42" i="9"/>
  <c r="AI42" i="9"/>
  <c r="W42" i="9"/>
  <c r="K42" i="9"/>
  <c r="CU41" i="9"/>
  <c r="CI41" i="9"/>
  <c r="BW41" i="9"/>
  <c r="BK41" i="9"/>
  <c r="AY41" i="9"/>
  <c r="AM41" i="9"/>
  <c r="AA41" i="9"/>
  <c r="O41" i="9"/>
  <c r="CY40" i="9"/>
  <c r="CM40" i="9"/>
  <c r="CA40" i="9"/>
  <c r="BO40" i="9"/>
  <c r="BC40" i="9"/>
  <c r="AQ40" i="9"/>
  <c r="AE40" i="9"/>
  <c r="S40" i="9"/>
  <c r="G40" i="9"/>
  <c r="CQ39" i="9"/>
  <c r="CE39" i="9"/>
  <c r="BS39" i="9"/>
  <c r="BG39" i="9"/>
  <c r="AU39" i="9"/>
  <c r="AI39" i="9"/>
  <c r="W39" i="9"/>
  <c r="K39" i="9"/>
  <c r="CU38" i="9"/>
  <c r="CI38" i="9"/>
  <c r="BW38" i="9"/>
  <c r="BK38" i="9"/>
  <c r="AY38" i="9"/>
  <c r="AM38" i="9"/>
  <c r="AA38" i="9"/>
  <c r="O38" i="9"/>
  <c r="CY37" i="9"/>
  <c r="CM37" i="9"/>
  <c r="CA37" i="9"/>
  <c r="BO37" i="9"/>
  <c r="BC37" i="9"/>
  <c r="AQ37" i="9"/>
  <c r="AE37" i="9"/>
  <c r="S37" i="9"/>
  <c r="G37" i="9"/>
  <c r="CQ36" i="9"/>
  <c r="CE36" i="9"/>
  <c r="BS36" i="9"/>
  <c r="BG36" i="9"/>
  <c r="AU36" i="9"/>
  <c r="AI36" i="9"/>
  <c r="W36" i="9"/>
  <c r="K36" i="9"/>
  <c r="CU35" i="9"/>
  <c r="CI35" i="9"/>
  <c r="BW35" i="9"/>
  <c r="BK35" i="9"/>
  <c r="AY35" i="9"/>
  <c r="AM35" i="9"/>
  <c r="AA35" i="9"/>
  <c r="O35" i="9"/>
  <c r="CY34" i="9"/>
  <c r="CM34" i="9"/>
  <c r="CA34" i="9"/>
  <c r="BO34" i="9"/>
  <c r="BC34" i="9"/>
  <c r="AQ34" i="9"/>
  <c r="AE34" i="9"/>
  <c r="S34" i="9"/>
  <c r="G34" i="9"/>
  <c r="CQ33" i="9"/>
  <c r="CE33" i="9"/>
  <c r="BS33" i="9"/>
  <c r="BG33" i="9"/>
  <c r="AU33" i="9"/>
  <c r="AI33" i="9"/>
  <c r="W33" i="9"/>
  <c r="K33" i="9"/>
  <c r="CU32" i="9"/>
  <c r="CI32" i="9"/>
  <c r="BW32" i="9"/>
  <c r="BK32" i="9"/>
  <c r="AY32" i="9"/>
  <c r="AM32" i="9"/>
  <c r="AA32" i="9"/>
  <c r="O32" i="9"/>
  <c r="CY31" i="9"/>
  <c r="AA73" i="9"/>
  <c r="AV65" i="9"/>
  <c r="Q63" i="9"/>
  <c r="CP60" i="9"/>
  <c r="AD59" i="9"/>
  <c r="BB58" i="9"/>
  <c r="CD57" i="9"/>
  <c r="J57" i="9"/>
  <c r="AL56" i="9"/>
  <c r="BN55" i="9"/>
  <c r="CP54" i="9"/>
  <c r="V54" i="9"/>
  <c r="AX53" i="9"/>
  <c r="CB52" i="9"/>
  <c r="N52" i="9"/>
  <c r="AY51" i="9"/>
  <c r="CJ50" i="9"/>
  <c r="AC50" i="9"/>
  <c r="BS49" i="9"/>
  <c r="M49" i="9"/>
  <c r="BD48" i="9"/>
  <c r="S48" i="9"/>
  <c r="CI47" i="9"/>
  <c r="BI47" i="9"/>
  <c r="AK47" i="9"/>
  <c r="M47" i="9"/>
  <c r="CK46" i="9"/>
  <c r="BM46" i="9"/>
  <c r="AR46" i="9"/>
  <c r="AC46" i="9"/>
  <c r="O46" i="9"/>
  <c r="CU45" i="9"/>
  <c r="CG45" i="9"/>
  <c r="BS45" i="9"/>
  <c r="BE45" i="9"/>
  <c r="AQ45" i="9"/>
  <c r="AA45" i="9"/>
  <c r="M45" i="9"/>
  <c r="CU44" i="9"/>
  <c r="CG44" i="9"/>
  <c r="BS44" i="9"/>
  <c r="BC44" i="9"/>
  <c r="AO44" i="9"/>
  <c r="AA44" i="9"/>
  <c r="M44" i="9"/>
  <c r="CU43" i="9"/>
  <c r="CE43" i="9"/>
  <c r="BQ43" i="9"/>
  <c r="BC43" i="9"/>
  <c r="AP43" i="9"/>
  <c r="AD43" i="9"/>
  <c r="R43" i="9"/>
  <c r="F43" i="9"/>
  <c r="CP42" i="9"/>
  <c r="CD42" i="9"/>
  <c r="BR42" i="9"/>
  <c r="BF42" i="9"/>
  <c r="AT42" i="9"/>
  <c r="AH42" i="9"/>
  <c r="V42" i="9"/>
  <c r="J42" i="9"/>
  <c r="CT41" i="9"/>
  <c r="CH41" i="9"/>
  <c r="BV41" i="9"/>
  <c r="BJ41" i="9"/>
  <c r="AX41" i="9"/>
  <c r="AL41" i="9"/>
  <c r="Z41" i="9"/>
  <c r="N41" i="9"/>
  <c r="CX40" i="9"/>
  <c r="CL40" i="9"/>
  <c r="BZ40" i="9"/>
  <c r="BN40" i="9"/>
  <c r="BB40" i="9"/>
  <c r="AP40" i="9"/>
  <c r="AD40" i="9"/>
  <c r="R40" i="9"/>
  <c r="F40" i="9"/>
  <c r="CP39" i="9"/>
  <c r="CD39" i="9"/>
  <c r="BR39" i="9"/>
  <c r="BF39" i="9"/>
  <c r="AT39" i="9"/>
  <c r="AH39" i="9"/>
  <c r="V39" i="9"/>
  <c r="J39" i="9"/>
  <c r="CT38" i="9"/>
  <c r="CH38" i="9"/>
  <c r="BV38" i="9"/>
  <c r="BJ38" i="9"/>
  <c r="AX38" i="9"/>
  <c r="AL38" i="9"/>
  <c r="Z38" i="9"/>
  <c r="N38" i="9"/>
  <c r="CX37" i="9"/>
  <c r="CL37" i="9"/>
  <c r="BZ37" i="9"/>
  <c r="BN37" i="9"/>
  <c r="BB37" i="9"/>
  <c r="AP37" i="9"/>
  <c r="AD37" i="9"/>
  <c r="R37" i="9"/>
  <c r="F37" i="9"/>
  <c r="CP36" i="9"/>
  <c r="CD36" i="9"/>
  <c r="BR36" i="9"/>
  <c r="BF36" i="9"/>
  <c r="AT36" i="9"/>
  <c r="AH36" i="9"/>
  <c r="V36" i="9"/>
  <c r="J36" i="9"/>
  <c r="CT35" i="9"/>
  <c r="CH35" i="9"/>
  <c r="BV35" i="9"/>
  <c r="BJ35" i="9"/>
  <c r="AX35" i="9"/>
  <c r="AL35" i="9"/>
  <c r="Z35" i="9"/>
  <c r="N35" i="9"/>
  <c r="CX34" i="9"/>
  <c r="CL34" i="9"/>
  <c r="BZ34" i="9"/>
  <c r="BN34" i="9"/>
  <c r="BB34" i="9"/>
  <c r="AP34" i="9"/>
  <c r="AD34" i="9"/>
  <c r="R34" i="9"/>
  <c r="F34" i="9"/>
  <c r="CP33" i="9"/>
  <c r="CD33" i="9"/>
  <c r="BR33" i="9"/>
  <c r="BF33" i="9"/>
  <c r="AT33" i="9"/>
  <c r="AH33" i="9"/>
  <c r="V33" i="9"/>
  <c r="J33" i="9"/>
  <c r="CT32" i="9"/>
  <c r="CH32" i="9"/>
  <c r="BV32" i="9"/>
  <c r="BJ32" i="9"/>
  <c r="AX32" i="9"/>
  <c r="AL32" i="9"/>
  <c r="Z32" i="9"/>
  <c r="N32" i="9"/>
  <c r="CX31" i="9"/>
  <c r="CL31" i="9"/>
  <c r="BZ31" i="9"/>
  <c r="BN31" i="9"/>
  <c r="BB31" i="9"/>
  <c r="AP31" i="9"/>
  <c r="AD31" i="9"/>
  <c r="R31" i="9"/>
  <c r="F31" i="9"/>
  <c r="V71" i="9"/>
  <c r="AU65" i="9"/>
  <c r="P63" i="9"/>
  <c r="CO60" i="9"/>
  <c r="AC59" i="9"/>
  <c r="AZ58" i="9"/>
  <c r="CB57" i="9"/>
  <c r="H57" i="9"/>
  <c r="AJ56" i="9"/>
  <c r="BL55" i="9"/>
  <c r="CN54" i="9"/>
  <c r="T54" i="9"/>
  <c r="AV53" i="9"/>
  <c r="BZ52" i="9"/>
  <c r="M52" i="9"/>
  <c r="AX51" i="9"/>
  <c r="CH50" i="9"/>
  <c r="AB50" i="9"/>
  <c r="BR49" i="9"/>
  <c r="L49" i="9"/>
  <c r="BC48" i="9"/>
  <c r="N48" i="9"/>
  <c r="CG47" i="9"/>
  <c r="BH47" i="9"/>
  <c r="AJ47" i="9"/>
  <c r="L47" i="9"/>
  <c r="CJ46" i="9"/>
  <c r="BL46" i="9"/>
  <c r="AQ46" i="9"/>
  <c r="AB46" i="9"/>
  <c r="M46" i="9"/>
  <c r="CT45" i="9"/>
  <c r="CF45" i="9"/>
  <c r="BR45" i="9"/>
  <c r="BD45" i="9"/>
  <c r="AO45" i="9"/>
  <c r="Z45" i="9"/>
  <c r="L45" i="9"/>
  <c r="CT44" i="9"/>
  <c r="CF44" i="9"/>
  <c r="BQ44" i="9"/>
  <c r="BB44" i="9"/>
  <c r="AN44" i="9"/>
  <c r="Z44" i="9"/>
  <c r="L44" i="9"/>
  <c r="CS43" i="9"/>
  <c r="CD43" i="9"/>
  <c r="BP43" i="9"/>
  <c r="BB43" i="9"/>
  <c r="AO43" i="9"/>
  <c r="AC43" i="9"/>
  <c r="Q43" i="9"/>
  <c r="E43" i="9"/>
  <c r="CO42" i="9"/>
  <c r="CC42" i="9"/>
  <c r="BQ42" i="9"/>
  <c r="BE42" i="9"/>
  <c r="AS42" i="9"/>
  <c r="AG42" i="9"/>
  <c r="U42" i="9"/>
  <c r="I42" i="9"/>
  <c r="CS41" i="9"/>
  <c r="CG41" i="9"/>
  <c r="BU41" i="9"/>
  <c r="BI41" i="9"/>
  <c r="AW41" i="9"/>
  <c r="AK41" i="9"/>
  <c r="Y41" i="9"/>
  <c r="M41" i="9"/>
  <c r="CW40" i="9"/>
  <c r="CK40" i="9"/>
  <c r="BY40" i="9"/>
  <c r="BM40" i="9"/>
  <c r="BA40" i="9"/>
  <c r="AO40" i="9"/>
  <c r="AC40" i="9"/>
  <c r="Q40" i="9"/>
  <c r="E40" i="9"/>
  <c r="CO39" i="9"/>
  <c r="CC39" i="9"/>
  <c r="BQ39" i="9"/>
  <c r="BE39" i="9"/>
  <c r="AS39" i="9"/>
  <c r="AG39" i="9"/>
  <c r="U39" i="9"/>
  <c r="I39" i="9"/>
  <c r="CS38" i="9"/>
  <c r="CG38" i="9"/>
  <c r="BU38" i="9"/>
  <c r="BI38" i="9"/>
  <c r="AW38" i="9"/>
  <c r="AK38" i="9"/>
  <c r="Y38" i="9"/>
  <c r="M38" i="9"/>
  <c r="CW37" i="9"/>
  <c r="CK37" i="9"/>
  <c r="BY37" i="9"/>
  <c r="BM37" i="9"/>
  <c r="BA37" i="9"/>
  <c r="AO37" i="9"/>
  <c r="AC37" i="9"/>
  <c r="Q37" i="9"/>
  <c r="E37" i="9"/>
  <c r="CO36" i="9"/>
  <c r="CC36" i="9"/>
  <c r="BQ36" i="9"/>
  <c r="BE36" i="9"/>
  <c r="AS36" i="9"/>
  <c r="AG36" i="9"/>
  <c r="U36" i="9"/>
  <c r="I36" i="9"/>
  <c r="CS35" i="9"/>
  <c r="Q71" i="9"/>
  <c r="CL64" i="9"/>
  <c r="BH62" i="9"/>
  <c r="AQ60" i="9"/>
  <c r="L59" i="9"/>
  <c r="AK58" i="9"/>
  <c r="BM57" i="9"/>
  <c r="CO56" i="9"/>
  <c r="U56" i="9"/>
  <c r="AW55" i="9"/>
  <c r="BY54" i="9"/>
  <c r="E54" i="9"/>
  <c r="AG53" i="9"/>
  <c r="BL52" i="9"/>
  <c r="CV51" i="9"/>
  <c r="AK51" i="9"/>
  <c r="BT50" i="9"/>
  <c r="P50" i="9"/>
  <c r="BF49" i="9"/>
  <c r="CV48" i="9"/>
  <c r="AS48" i="9"/>
  <c r="K48" i="9"/>
  <c r="CF47" i="9"/>
  <c r="BG47" i="9"/>
  <c r="AI47" i="9"/>
  <c r="K47" i="9"/>
  <c r="CI46" i="9"/>
  <c r="BK46" i="9"/>
  <c r="AO46" i="9"/>
  <c r="AA46" i="9"/>
  <c r="K46" i="9"/>
  <c r="CS45" i="9"/>
  <c r="CE45" i="9"/>
  <c r="BQ45" i="9"/>
  <c r="BC45" i="9"/>
  <c r="AM45" i="9"/>
  <c r="Y45" i="9"/>
  <c r="K45" i="9"/>
  <c r="CS44" i="9"/>
  <c r="CE44" i="9"/>
  <c r="BO44" i="9"/>
  <c r="BA44" i="9"/>
  <c r="AM44" i="9"/>
  <c r="Y44" i="9"/>
  <c r="K44" i="9"/>
  <c r="CQ43" i="9"/>
  <c r="CC43" i="9"/>
  <c r="BO43" i="9"/>
  <c r="BA43" i="9"/>
  <c r="AN43" i="9"/>
  <c r="AB43" i="9"/>
  <c r="P43" i="9"/>
  <c r="D43" i="9"/>
  <c r="CN42" i="9"/>
  <c r="CB42" i="9"/>
  <c r="BP42" i="9"/>
  <c r="BD42" i="9"/>
  <c r="AR42" i="9"/>
  <c r="AF42" i="9"/>
  <c r="T42" i="9"/>
  <c r="H42" i="9"/>
  <c r="CR41" i="9"/>
  <c r="CF41" i="9"/>
  <c r="BT41" i="9"/>
  <c r="BH41" i="9"/>
  <c r="AV41" i="9"/>
  <c r="AJ41" i="9"/>
  <c r="X41" i="9"/>
  <c r="L41" i="9"/>
  <c r="CV40" i="9"/>
  <c r="CJ40" i="9"/>
  <c r="BX40" i="9"/>
  <c r="BL40" i="9"/>
  <c r="AZ40" i="9"/>
  <c r="AN40" i="9"/>
  <c r="AB40" i="9"/>
  <c r="P40" i="9"/>
  <c r="D40" i="9"/>
  <c r="CN39" i="9"/>
  <c r="CB39" i="9"/>
  <c r="BP39" i="9"/>
  <c r="BD39" i="9"/>
  <c r="AR39" i="9"/>
  <c r="AF39" i="9"/>
  <c r="T39" i="9"/>
  <c r="H39" i="9"/>
  <c r="CR38" i="9"/>
  <c r="CF38" i="9"/>
  <c r="BT38" i="9"/>
  <c r="BH38" i="9"/>
  <c r="AV38" i="9"/>
  <c r="AJ38" i="9"/>
  <c r="X38" i="9"/>
  <c r="L38" i="9"/>
  <c r="CV37" i="9"/>
  <c r="CJ37" i="9"/>
  <c r="BX37" i="9"/>
  <c r="BL37" i="9"/>
  <c r="AZ37" i="9"/>
  <c r="AN37" i="9"/>
  <c r="AB37" i="9"/>
  <c r="P37" i="9"/>
  <c r="D37" i="9"/>
  <c r="CN36" i="9"/>
  <c r="CB36" i="9"/>
  <c r="BP36" i="9"/>
  <c r="BD36" i="9"/>
  <c r="AR36" i="9"/>
  <c r="AF36" i="9"/>
  <c r="T36" i="9"/>
  <c r="H36" i="9"/>
  <c r="CR35" i="9"/>
  <c r="CF35" i="9"/>
  <c r="BT35" i="9"/>
  <c r="BH35" i="9"/>
  <c r="AV35" i="9"/>
  <c r="AJ35" i="9"/>
  <c r="X35" i="9"/>
  <c r="L35" i="9"/>
  <c r="CV34" i="9"/>
  <c r="CJ34" i="9"/>
  <c r="BX34" i="9"/>
  <c r="BL34" i="9"/>
  <c r="AZ34" i="9"/>
  <c r="AN34" i="9"/>
  <c r="AB34" i="9"/>
  <c r="P34" i="9"/>
  <c r="D34" i="9"/>
  <c r="CN33" i="9"/>
  <c r="CB33" i="9"/>
  <c r="BP33" i="9"/>
  <c r="BD33" i="9"/>
  <c r="AR33" i="9"/>
  <c r="AF33" i="9"/>
  <c r="T33" i="9"/>
  <c r="H33" i="9"/>
  <c r="CR32" i="9"/>
  <c r="CF32" i="9"/>
  <c r="BT32" i="9"/>
  <c r="BH32" i="9"/>
  <c r="AV32" i="9"/>
  <c r="AJ32" i="9"/>
  <c r="O69" i="9"/>
  <c r="CK64" i="9"/>
  <c r="BG62" i="9"/>
  <c r="AP60" i="9"/>
  <c r="J59" i="9"/>
  <c r="AJ58" i="9"/>
  <c r="BL57" i="9"/>
  <c r="CN56" i="9"/>
  <c r="T56" i="9"/>
  <c r="AV55" i="9"/>
  <c r="BX54" i="9"/>
  <c r="D54" i="9"/>
  <c r="AF53" i="9"/>
  <c r="BJ52" i="9"/>
  <c r="CU51" i="9"/>
  <c r="AJ51" i="9"/>
  <c r="BS50" i="9"/>
  <c r="N50" i="9"/>
  <c r="BE49" i="9"/>
  <c r="CU48" i="9"/>
  <c r="AR48" i="9"/>
  <c r="I48" i="9"/>
  <c r="CE47" i="9"/>
  <c r="BB47" i="9"/>
  <c r="AD47" i="9"/>
  <c r="F47" i="9"/>
  <c r="CD46" i="9"/>
  <c r="BF46" i="9"/>
  <c r="AN46" i="9"/>
  <c r="Y46" i="9"/>
  <c r="J46" i="9"/>
  <c r="CR45" i="9"/>
  <c r="CD45" i="9"/>
  <c r="BP45" i="9"/>
  <c r="BA45" i="9"/>
  <c r="AL45" i="9"/>
  <c r="X45" i="9"/>
  <c r="J45" i="9"/>
  <c r="CR44" i="9"/>
  <c r="CC44" i="9"/>
  <c r="BN44" i="9"/>
  <c r="AZ44" i="9"/>
  <c r="AL44" i="9"/>
  <c r="X44" i="9"/>
  <c r="I44" i="9"/>
  <c r="CP43" i="9"/>
  <c r="CB43" i="9"/>
  <c r="BN43" i="9"/>
  <c r="AZ43" i="9"/>
  <c r="AM43" i="9"/>
  <c r="AA43" i="9"/>
  <c r="O43" i="9"/>
  <c r="CY42" i="9"/>
  <c r="CM42" i="9"/>
  <c r="CA42" i="9"/>
  <c r="BO42" i="9"/>
  <c r="BC42" i="9"/>
  <c r="AQ42" i="9"/>
  <c r="AE42" i="9"/>
  <c r="S42" i="9"/>
  <c r="G42" i="9"/>
  <c r="CQ41" i="9"/>
  <c r="CE41" i="9"/>
  <c r="BS41" i="9"/>
  <c r="BG41" i="9"/>
  <c r="AU41" i="9"/>
  <c r="AI41" i="9"/>
  <c r="W41" i="9"/>
  <c r="K41" i="9"/>
  <c r="CU40" i="9"/>
  <c r="CI40" i="9"/>
  <c r="BW40" i="9"/>
  <c r="BK40" i="9"/>
  <c r="AY40" i="9"/>
  <c r="AM40" i="9"/>
  <c r="AA40" i="9"/>
  <c r="O40" i="9"/>
  <c r="CY39" i="9"/>
  <c r="CM39" i="9"/>
  <c r="CA39" i="9"/>
  <c r="BO39" i="9"/>
  <c r="BC39" i="9"/>
  <c r="AQ39" i="9"/>
  <c r="AE39" i="9"/>
  <c r="S39" i="9"/>
  <c r="G39" i="9"/>
  <c r="CQ38" i="9"/>
  <c r="CE38" i="9"/>
  <c r="BS38" i="9"/>
  <c r="BG38" i="9"/>
  <c r="AU38" i="9"/>
  <c r="AI38" i="9"/>
  <c r="W38" i="9"/>
  <c r="K38" i="9"/>
  <c r="CU37" i="9"/>
  <c r="CI37" i="9"/>
  <c r="BW37" i="9"/>
  <c r="BK37" i="9"/>
  <c r="AY37" i="9"/>
  <c r="AM37" i="9"/>
  <c r="AA37" i="9"/>
  <c r="O37" i="9"/>
  <c r="CY36" i="9"/>
  <c r="CM36" i="9"/>
  <c r="CA36" i="9"/>
  <c r="BO36" i="9"/>
  <c r="BC36" i="9"/>
  <c r="AQ36" i="9"/>
  <c r="AE36" i="9"/>
  <c r="S36" i="9"/>
  <c r="G36" i="9"/>
  <c r="CQ35" i="9"/>
  <c r="CE35" i="9"/>
  <c r="BS35" i="9"/>
  <c r="BG35" i="9"/>
  <c r="AU35" i="9"/>
  <c r="AI35" i="9"/>
  <c r="W35" i="9"/>
  <c r="K35" i="9"/>
  <c r="CU34" i="9"/>
  <c r="CI34" i="9"/>
  <c r="BW34" i="9"/>
  <c r="BK34" i="9"/>
  <c r="AY34" i="9"/>
  <c r="AM34" i="9"/>
  <c r="AA34" i="9"/>
  <c r="O34" i="9"/>
  <c r="CY33" i="9"/>
  <c r="CM33" i="9"/>
  <c r="CA33" i="9"/>
  <c r="BO33" i="9"/>
  <c r="BC33" i="9"/>
  <c r="AQ33" i="9"/>
  <c r="AE33" i="9"/>
  <c r="K69" i="9"/>
  <c r="CJ64" i="9"/>
  <c r="BF62" i="9"/>
  <c r="AO60" i="9"/>
  <c r="I59" i="9"/>
  <c r="AH58" i="9"/>
  <c r="BJ57" i="9"/>
  <c r="CL56" i="9"/>
  <c r="R56" i="9"/>
  <c r="AT55" i="9"/>
  <c r="BV54" i="9"/>
  <c r="CX53" i="9"/>
  <c r="AD53" i="9"/>
  <c r="BI52" i="9"/>
  <c r="CT51" i="9"/>
  <c r="AH51" i="9"/>
  <c r="BR50" i="9"/>
  <c r="L50" i="9"/>
  <c r="BD49" i="9"/>
  <c r="CT48" i="9"/>
  <c r="AQ48" i="9"/>
  <c r="H48" i="9"/>
  <c r="BZ47" i="9"/>
  <c r="AZ47" i="9"/>
  <c r="AB47" i="9"/>
  <c r="D47" i="9"/>
  <c r="CB46" i="9"/>
  <c r="BD46" i="9"/>
  <c r="AM46" i="9"/>
  <c r="W46" i="9"/>
  <c r="I46" i="9"/>
  <c r="CQ45" i="9"/>
  <c r="CC45" i="9"/>
  <c r="BO45" i="9"/>
  <c r="AY45" i="9"/>
  <c r="AK45" i="9"/>
  <c r="W45" i="9"/>
  <c r="I45" i="9"/>
  <c r="CQ44" i="9"/>
  <c r="CA44" i="9"/>
  <c r="BM44" i="9"/>
  <c r="AY44" i="9"/>
  <c r="AK44" i="9"/>
  <c r="W44" i="9"/>
  <c r="G44" i="9"/>
  <c r="CO43" i="9"/>
  <c r="CA43" i="9"/>
  <c r="BM43" i="9"/>
  <c r="AY43" i="9"/>
  <c r="AL43" i="9"/>
  <c r="Z43" i="9"/>
  <c r="N43" i="9"/>
  <c r="CX42" i="9"/>
  <c r="CL42" i="9"/>
  <c r="BZ42" i="9"/>
  <c r="BN42" i="9"/>
  <c r="BB42" i="9"/>
  <c r="AP42" i="9"/>
  <c r="AD42" i="9"/>
  <c r="R42" i="9"/>
  <c r="F42" i="9"/>
  <c r="CP41" i="9"/>
  <c r="CD41" i="9"/>
  <c r="BR41" i="9"/>
  <c r="BF41" i="9"/>
  <c r="AT41" i="9"/>
  <c r="AH41" i="9"/>
  <c r="V41" i="9"/>
  <c r="J41" i="9"/>
  <c r="CT40" i="9"/>
  <c r="CH40" i="9"/>
  <c r="BV40" i="9"/>
  <c r="BJ40" i="9"/>
  <c r="AX40" i="9"/>
  <c r="AL40" i="9"/>
  <c r="Z40" i="9"/>
  <c r="N40" i="9"/>
  <c r="CX39" i="9"/>
  <c r="CL39" i="9"/>
  <c r="BZ39" i="9"/>
  <c r="BN39" i="9"/>
  <c r="BB39" i="9"/>
  <c r="AP39" i="9"/>
  <c r="AD39" i="9"/>
  <c r="R39" i="9"/>
  <c r="F39" i="9"/>
  <c r="CP38" i="9"/>
  <c r="CD38" i="9"/>
  <c r="BR38" i="9"/>
  <c r="BF38" i="9"/>
  <c r="AT38" i="9"/>
  <c r="AH38" i="9"/>
  <c r="V38" i="9"/>
  <c r="J38" i="9"/>
  <c r="CT37" i="9"/>
  <c r="CH37" i="9"/>
  <c r="BV37" i="9"/>
  <c r="BJ37" i="9"/>
  <c r="AX37" i="9"/>
  <c r="AL37" i="9"/>
  <c r="Z37" i="9"/>
  <c r="N37" i="9"/>
  <c r="CX36" i="9"/>
  <c r="CL36" i="9"/>
  <c r="BZ36" i="9"/>
  <c r="BN36" i="9"/>
  <c r="BB36" i="9"/>
  <c r="AP36" i="9"/>
  <c r="AD36" i="9"/>
  <c r="R36" i="9"/>
  <c r="F36" i="9"/>
  <c r="CP35" i="9"/>
  <c r="CD35" i="9"/>
  <c r="BR35" i="9"/>
  <c r="BF35" i="9"/>
  <c r="AT35" i="9"/>
  <c r="AH35" i="9"/>
  <c r="V35" i="9"/>
  <c r="J35" i="9"/>
  <c r="CT34" i="9"/>
  <c r="CH34" i="9"/>
  <c r="BV34" i="9"/>
  <c r="BJ34" i="9"/>
  <c r="AX34" i="9"/>
  <c r="AL34" i="9"/>
  <c r="Z34" i="9"/>
  <c r="N34" i="9"/>
  <c r="CX33" i="9"/>
  <c r="CL33" i="9"/>
  <c r="BZ33" i="9"/>
  <c r="BN33" i="9"/>
  <c r="BB33" i="9"/>
  <c r="AP33" i="9"/>
  <c r="AD33" i="9"/>
  <c r="R33" i="9"/>
  <c r="F33" i="9"/>
  <c r="CP32" i="9"/>
  <c r="CD32" i="9"/>
  <c r="BR32" i="9"/>
  <c r="BF32" i="9"/>
  <c r="AT32" i="9"/>
  <c r="AH32" i="9"/>
  <c r="V32" i="9"/>
  <c r="CN67" i="9"/>
  <c r="AF64" i="9"/>
  <c r="CX61" i="9"/>
  <c r="CM59" i="9"/>
  <c r="CN58" i="9"/>
  <c r="T58" i="9"/>
  <c r="AV57" i="9"/>
  <c r="BX56" i="9"/>
  <c r="D56" i="9"/>
  <c r="AF55" i="9"/>
  <c r="BH54" i="9"/>
  <c r="CJ53" i="9"/>
  <c r="P53" i="9"/>
  <c r="AV52" i="9"/>
  <c r="CG51" i="9"/>
  <c r="T51" i="9"/>
  <c r="BF50" i="9"/>
  <c r="CV49" i="9"/>
  <c r="AR49" i="9"/>
  <c r="CH48" i="9"/>
  <c r="AI48" i="9"/>
  <c r="G48" i="9"/>
  <c r="BW47" i="9"/>
  <c r="AY47" i="9"/>
  <c r="AA47" i="9"/>
  <c r="CY46" i="9"/>
  <c r="CA46" i="9"/>
  <c r="BC46" i="9"/>
  <c r="AK46" i="9"/>
  <c r="V46" i="9"/>
  <c r="H46" i="9"/>
  <c r="CP45" i="9"/>
  <c r="CB45" i="9"/>
  <c r="BM45" i="9"/>
  <c r="AX45" i="9"/>
  <c r="AJ45" i="9"/>
  <c r="V45" i="9"/>
  <c r="H45" i="9"/>
  <c r="CO44" i="9"/>
  <c r="BZ44" i="9"/>
  <c r="BL44" i="9"/>
  <c r="AX44" i="9"/>
  <c r="AJ44" i="9"/>
  <c r="U44" i="9"/>
  <c r="F44" i="9"/>
  <c r="CN43" i="9"/>
  <c r="BZ43" i="9"/>
  <c r="BL43" i="9"/>
  <c r="AX43" i="9"/>
  <c r="AK43" i="9"/>
  <c r="Y43" i="9"/>
  <c r="M43" i="9"/>
  <c r="CW42" i="9"/>
  <c r="CK42" i="9"/>
  <c r="BY42" i="9"/>
  <c r="BM42" i="9"/>
  <c r="BA42" i="9"/>
  <c r="AO42" i="9"/>
  <c r="AC42" i="9"/>
  <c r="Q42" i="9"/>
  <c r="E42" i="9"/>
  <c r="CO41" i="9"/>
  <c r="CC41" i="9"/>
  <c r="BQ41" i="9"/>
  <c r="BE41" i="9"/>
  <c r="AS41" i="9"/>
  <c r="AG41" i="9"/>
  <c r="U41" i="9"/>
  <c r="I41" i="9"/>
  <c r="CS40" i="9"/>
  <c r="CG40" i="9"/>
  <c r="BU40" i="9"/>
  <c r="BI40" i="9"/>
  <c r="AW40" i="9"/>
  <c r="AK40" i="9"/>
  <c r="Y40" i="9"/>
  <c r="M40" i="9"/>
  <c r="CW39" i="9"/>
  <c r="CK39" i="9"/>
  <c r="BY39" i="9"/>
  <c r="BM39" i="9"/>
  <c r="BA39" i="9"/>
  <c r="AO39" i="9"/>
  <c r="AC39" i="9"/>
  <c r="Q39" i="9"/>
  <c r="BF54" i="9"/>
  <c r="BU47" i="9"/>
  <c r="AW45" i="9"/>
  <c r="BY43" i="9"/>
  <c r="AB42" i="9"/>
  <c r="CF40" i="9"/>
  <c r="AN39" i="9"/>
  <c r="BD38" i="9"/>
  <c r="CF37" i="9"/>
  <c r="W37" i="9"/>
  <c r="BW36" i="9"/>
  <c r="AA36" i="9"/>
  <c r="CC35" i="9"/>
  <c r="BC35" i="9"/>
  <c r="Y35" i="9"/>
  <c r="CR34" i="9"/>
  <c r="BR34" i="9"/>
  <c r="AK34" i="9"/>
  <c r="K34" i="9"/>
  <c r="CC33" i="9"/>
  <c r="AZ33" i="9"/>
  <c r="Z33" i="9"/>
  <c r="CX32" i="9"/>
  <c r="BZ32" i="9"/>
  <c r="BB32" i="9"/>
  <c r="AD32" i="9"/>
  <c r="I32" i="9"/>
  <c r="CM31" i="9"/>
  <c r="BW31" i="9"/>
  <c r="BH31" i="9"/>
  <c r="AQ31" i="9"/>
  <c r="AA31" i="9"/>
  <c r="L31" i="9"/>
  <c r="CQ30" i="9"/>
  <c r="CC30" i="9"/>
  <c r="BO30" i="9"/>
  <c r="BA30" i="9"/>
  <c r="AM30" i="9"/>
  <c r="W30" i="9"/>
  <c r="I30" i="9"/>
  <c r="CQ29" i="9"/>
  <c r="CC29" i="9"/>
  <c r="BO29" i="9"/>
  <c r="AY29" i="9"/>
  <c r="AK29" i="9"/>
  <c r="W29" i="9"/>
  <c r="I29" i="9"/>
  <c r="CQ28" i="9"/>
  <c r="CD28" i="9"/>
  <c r="BP28" i="9"/>
  <c r="BC28" i="9"/>
  <c r="AP28" i="9"/>
  <c r="AC28" i="9"/>
  <c r="P28" i="9"/>
  <c r="CY27" i="9"/>
  <c r="CL27" i="9"/>
  <c r="BY27" i="9"/>
  <c r="BL27" i="9"/>
  <c r="AY27" i="9"/>
  <c r="AL27" i="9"/>
  <c r="X27" i="9"/>
  <c r="K27" i="9"/>
  <c r="CT26" i="9"/>
  <c r="CG26" i="9"/>
  <c r="BT26" i="9"/>
  <c r="BG26" i="9"/>
  <c r="AT26" i="9"/>
  <c r="AG26" i="9"/>
  <c r="T26" i="9"/>
  <c r="G26" i="9"/>
  <c r="CP25" i="9"/>
  <c r="CD25" i="9"/>
  <c r="BR25" i="9"/>
  <c r="BF25" i="9"/>
  <c r="AT25" i="9"/>
  <c r="AH25" i="9"/>
  <c r="V25" i="9"/>
  <c r="J25" i="9"/>
  <c r="CT24" i="9"/>
  <c r="CH24" i="9"/>
  <c r="BV24" i="9"/>
  <c r="BJ24" i="9"/>
  <c r="AX24" i="9"/>
  <c r="AL24" i="9"/>
  <c r="Z24" i="9"/>
  <c r="N24" i="9"/>
  <c r="CX23" i="9"/>
  <c r="CL23" i="9"/>
  <c r="BZ23" i="9"/>
  <c r="BN23" i="9"/>
  <c r="BB23" i="9"/>
  <c r="AP23" i="9"/>
  <c r="AD23" i="9"/>
  <c r="R23" i="9"/>
  <c r="F23" i="9"/>
  <c r="CP22" i="9"/>
  <c r="CD22" i="9"/>
  <c r="BR22" i="9"/>
  <c r="BF22" i="9"/>
  <c r="CH53" i="9"/>
  <c r="AW47" i="9"/>
  <c r="AI45" i="9"/>
  <c r="BK43" i="9"/>
  <c r="P42" i="9"/>
  <c r="BT40" i="9"/>
  <c r="AB39" i="9"/>
  <c r="AS38" i="9"/>
  <c r="BU37" i="9"/>
  <c r="M37" i="9"/>
  <c r="BM36" i="9"/>
  <c r="Q36" i="9"/>
  <c r="CB35" i="9"/>
  <c r="BB35" i="9"/>
  <c r="U35" i="9"/>
  <c r="CQ34" i="9"/>
  <c r="BM34" i="9"/>
  <c r="AJ34" i="9"/>
  <c r="J34" i="9"/>
  <c r="BY33" i="9"/>
  <c r="AY33" i="9"/>
  <c r="U33" i="9"/>
  <c r="CS32" i="9"/>
  <c r="BU32" i="9"/>
  <c r="AW32" i="9"/>
  <c r="Y32" i="9"/>
  <c r="H32" i="9"/>
  <c r="CK31" i="9"/>
  <c r="BV31" i="9"/>
  <c r="BG31" i="9"/>
  <c r="AO31" i="9"/>
  <c r="Z31" i="9"/>
  <c r="K31" i="9"/>
  <c r="CP30" i="9"/>
  <c r="CB30" i="9"/>
  <c r="BN30" i="9"/>
  <c r="AZ30" i="9"/>
  <c r="AL30" i="9"/>
  <c r="V30" i="9"/>
  <c r="H30" i="9"/>
  <c r="CP29" i="9"/>
  <c r="CB29" i="9"/>
  <c r="BN29" i="9"/>
  <c r="AX29" i="9"/>
  <c r="AJ29" i="9"/>
  <c r="V29" i="9"/>
  <c r="H29" i="9"/>
  <c r="CP28" i="9"/>
  <c r="CB28" i="9"/>
  <c r="BO28" i="9"/>
  <c r="BB28" i="9"/>
  <c r="AO28" i="9"/>
  <c r="AB28" i="9"/>
  <c r="O28" i="9"/>
  <c r="CX27" i="9"/>
  <c r="CK27" i="9"/>
  <c r="BX27" i="9"/>
  <c r="BK27" i="9"/>
  <c r="AX27" i="9"/>
  <c r="AJ27" i="9"/>
  <c r="W27" i="9"/>
  <c r="J27" i="9"/>
  <c r="CS26" i="9"/>
  <c r="CF26" i="9"/>
  <c r="BS26" i="9"/>
  <c r="BF26" i="9"/>
  <c r="AS26" i="9"/>
  <c r="AF26" i="9"/>
  <c r="S26" i="9"/>
  <c r="F26" i="9"/>
  <c r="CO25" i="9"/>
  <c r="CC25" i="9"/>
  <c r="BQ25" i="9"/>
  <c r="BE25" i="9"/>
  <c r="AS25" i="9"/>
  <c r="AG25" i="9"/>
  <c r="U25" i="9"/>
  <c r="I25" i="9"/>
  <c r="CS24" i="9"/>
  <c r="CG24" i="9"/>
  <c r="BU24" i="9"/>
  <c r="BI24" i="9"/>
  <c r="AW24" i="9"/>
  <c r="AK24" i="9"/>
  <c r="Y24" i="9"/>
  <c r="M24" i="9"/>
  <c r="CW23" i="9"/>
  <c r="CK23" i="9"/>
  <c r="BY23" i="9"/>
  <c r="BM23" i="9"/>
  <c r="BA23" i="9"/>
  <c r="AO23" i="9"/>
  <c r="AC23" i="9"/>
  <c r="Q23" i="9"/>
  <c r="E23" i="9"/>
  <c r="CO22" i="9"/>
  <c r="CC22" i="9"/>
  <c r="BQ22" i="9"/>
  <c r="BE22" i="9"/>
  <c r="AS22" i="9"/>
  <c r="AG22" i="9"/>
  <c r="U22" i="9"/>
  <c r="I22" i="9"/>
  <c r="CS21" i="9"/>
  <c r="CG21" i="9"/>
  <c r="BU21" i="9"/>
  <c r="BI21" i="9"/>
  <c r="AW21" i="9"/>
  <c r="AK21" i="9"/>
  <c r="Y21" i="9"/>
  <c r="M21" i="9"/>
  <c r="CW20" i="9"/>
  <c r="CK20" i="9"/>
  <c r="BY20" i="9"/>
  <c r="BM20" i="9"/>
  <c r="BA20" i="9"/>
  <c r="AO20" i="9"/>
  <c r="AC20" i="9"/>
  <c r="Q20" i="9"/>
  <c r="E20" i="9"/>
  <c r="CO19" i="9"/>
  <c r="CC19" i="9"/>
  <c r="BQ19" i="9"/>
  <c r="BE19" i="9"/>
  <c r="AS19" i="9"/>
  <c r="AG19" i="9"/>
  <c r="U19" i="9"/>
  <c r="I19" i="9"/>
  <c r="CS18" i="9"/>
  <c r="CG18" i="9"/>
  <c r="BU18" i="9"/>
  <c r="BI18" i="9"/>
  <c r="AW18" i="9"/>
  <c r="AK18" i="9"/>
  <c r="Y18" i="9"/>
  <c r="M18" i="9"/>
  <c r="CW17" i="9"/>
  <c r="CK17" i="9"/>
  <c r="BY17" i="9"/>
  <c r="BM17" i="9"/>
  <c r="BA17" i="9"/>
  <c r="AO17" i="9"/>
  <c r="AC17" i="9"/>
  <c r="Q17" i="9"/>
  <c r="E17" i="9"/>
  <c r="CO16" i="9"/>
  <c r="CC16" i="9"/>
  <c r="BQ16" i="9"/>
  <c r="BE16" i="9"/>
  <c r="AS16" i="9"/>
  <c r="AG16" i="9"/>
  <c r="U16" i="9"/>
  <c r="I16" i="9"/>
  <c r="CS15" i="9"/>
  <c r="CG15" i="9"/>
  <c r="BU15" i="9"/>
  <c r="BI15" i="9"/>
  <c r="AW15" i="9"/>
  <c r="AK15" i="9"/>
  <c r="Y15" i="9"/>
  <c r="M15" i="9"/>
  <c r="CW14" i="9"/>
  <c r="CK14" i="9"/>
  <c r="BY14" i="9"/>
  <c r="BM14" i="9"/>
  <c r="BA14" i="9"/>
  <c r="AO14" i="9"/>
  <c r="AC14" i="9"/>
  <c r="Q14" i="9"/>
  <c r="E14" i="9"/>
  <c r="CL67" i="9"/>
  <c r="N53" i="9"/>
  <c r="Y47" i="9"/>
  <c r="U45" i="9"/>
  <c r="AW43" i="9"/>
  <c r="D42" i="9"/>
  <c r="BH40" i="9"/>
  <c r="P39" i="9"/>
  <c r="AR38" i="9"/>
  <c r="BT37" i="9"/>
  <c r="L37" i="9"/>
  <c r="BL36" i="9"/>
  <c r="P36" i="9"/>
  <c r="CA35" i="9"/>
  <c r="AW35" i="9"/>
  <c r="T35" i="9"/>
  <c r="CP34" i="9"/>
  <c r="BI34" i="9"/>
  <c r="AI34" i="9"/>
  <c r="E34" i="9"/>
  <c r="BX33" i="9"/>
  <c r="AX33" i="9"/>
  <c r="S33" i="9"/>
  <c r="CQ32" i="9"/>
  <c r="BS32" i="9"/>
  <c r="AU32" i="9"/>
  <c r="X32" i="9"/>
  <c r="G32" i="9"/>
  <c r="CJ31" i="9"/>
  <c r="BU31" i="9"/>
  <c r="BF31" i="9"/>
  <c r="AN31" i="9"/>
  <c r="Y31" i="9"/>
  <c r="J31" i="9"/>
  <c r="CO30" i="9"/>
  <c r="CA30" i="9"/>
  <c r="BM30" i="9"/>
  <c r="AY30" i="9"/>
  <c r="AI30" i="9"/>
  <c r="U30" i="9"/>
  <c r="G30" i="9"/>
  <c r="CO29" i="9"/>
  <c r="CA29" i="9"/>
  <c r="BK29" i="9"/>
  <c r="AW29" i="9"/>
  <c r="AI29" i="9"/>
  <c r="U29" i="9"/>
  <c r="G29" i="9"/>
  <c r="CN28" i="9"/>
  <c r="CA28" i="9"/>
  <c r="BN28" i="9"/>
  <c r="BA28" i="9"/>
  <c r="AN28" i="9"/>
  <c r="AA28" i="9"/>
  <c r="N28" i="9"/>
  <c r="CW27" i="9"/>
  <c r="CJ27" i="9"/>
  <c r="BW27" i="9"/>
  <c r="BJ27" i="9"/>
  <c r="AV27" i="9"/>
  <c r="AI27" i="9"/>
  <c r="V27" i="9"/>
  <c r="I27" i="9"/>
  <c r="CR26" i="9"/>
  <c r="CE26" i="9"/>
  <c r="BR26" i="9"/>
  <c r="BE26" i="9"/>
  <c r="AR26" i="9"/>
  <c r="AE26" i="9"/>
  <c r="R26" i="9"/>
  <c r="D26" i="9"/>
  <c r="CN25" i="9"/>
  <c r="CB25" i="9"/>
  <c r="BP25" i="9"/>
  <c r="BD25" i="9"/>
  <c r="AR25" i="9"/>
  <c r="AF25" i="9"/>
  <c r="T25" i="9"/>
  <c r="H25" i="9"/>
  <c r="CR24" i="9"/>
  <c r="CF24" i="9"/>
  <c r="BT24" i="9"/>
  <c r="BH24" i="9"/>
  <c r="AV24" i="9"/>
  <c r="AJ24" i="9"/>
  <c r="X24" i="9"/>
  <c r="L24" i="9"/>
  <c r="CV23" i="9"/>
  <c r="CJ23" i="9"/>
  <c r="BX23" i="9"/>
  <c r="BL23" i="9"/>
  <c r="AZ23" i="9"/>
  <c r="AN23" i="9"/>
  <c r="AB23" i="9"/>
  <c r="P23" i="9"/>
  <c r="D23" i="9"/>
  <c r="CN22" i="9"/>
  <c r="CB22" i="9"/>
  <c r="BP22" i="9"/>
  <c r="BD22" i="9"/>
  <c r="AR22" i="9"/>
  <c r="AF22" i="9"/>
  <c r="T22" i="9"/>
  <c r="H22" i="9"/>
  <c r="CR21" i="9"/>
  <c r="CF21" i="9"/>
  <c r="BT21" i="9"/>
  <c r="BH21" i="9"/>
  <c r="AV21" i="9"/>
  <c r="AJ21" i="9"/>
  <c r="X21" i="9"/>
  <c r="L21" i="9"/>
  <c r="CV20" i="9"/>
  <c r="CJ20" i="9"/>
  <c r="BX20" i="9"/>
  <c r="BL20" i="9"/>
  <c r="AZ20" i="9"/>
  <c r="AN20" i="9"/>
  <c r="AB20" i="9"/>
  <c r="P20" i="9"/>
  <c r="D20" i="9"/>
  <c r="CN19" i="9"/>
  <c r="CB19" i="9"/>
  <c r="BP19" i="9"/>
  <c r="BD19" i="9"/>
  <c r="AR19" i="9"/>
  <c r="AF19" i="9"/>
  <c r="T19" i="9"/>
  <c r="H19" i="9"/>
  <c r="CR18" i="9"/>
  <c r="CF18" i="9"/>
  <c r="BT18" i="9"/>
  <c r="BH18" i="9"/>
  <c r="AV18" i="9"/>
  <c r="AJ18" i="9"/>
  <c r="AE64" i="9"/>
  <c r="AU52" i="9"/>
  <c r="CW46" i="9"/>
  <c r="G45" i="9"/>
  <c r="AJ43" i="9"/>
  <c r="CN41" i="9"/>
  <c r="AV40" i="9"/>
  <c r="E39" i="9"/>
  <c r="AG38" i="9"/>
  <c r="BI37" i="9"/>
  <c r="K37" i="9"/>
  <c r="BK36" i="9"/>
  <c r="O36" i="9"/>
  <c r="BZ35" i="9"/>
  <c r="AS35" i="9"/>
  <c r="S35" i="9"/>
  <c r="CK34" i="9"/>
  <c r="BH34" i="9"/>
  <c r="AH34" i="9"/>
  <c r="CW33" i="9"/>
  <c r="BW33" i="9"/>
  <c r="AS33" i="9"/>
  <c r="Q33" i="9"/>
  <c r="CO32" i="9"/>
  <c r="BQ32" i="9"/>
  <c r="AS32" i="9"/>
  <c r="W32" i="9"/>
  <c r="F32" i="9"/>
  <c r="CI31" i="9"/>
  <c r="BT31" i="9"/>
  <c r="BC31" i="9"/>
  <c r="AM31" i="9"/>
  <c r="X31" i="9"/>
  <c r="G31" i="9"/>
  <c r="CN30" i="9"/>
  <c r="BZ30" i="9"/>
  <c r="BL30" i="9"/>
  <c r="AX30" i="9"/>
  <c r="AH30" i="9"/>
  <c r="T30" i="9"/>
  <c r="F30" i="9"/>
  <c r="CN29" i="9"/>
  <c r="BZ29" i="9"/>
  <c r="BJ29" i="9"/>
  <c r="AV29" i="9"/>
  <c r="AH29" i="9"/>
  <c r="T29" i="9"/>
  <c r="F29" i="9"/>
  <c r="CM28" i="9"/>
  <c r="BZ28" i="9"/>
  <c r="BM28" i="9"/>
  <c r="AZ28" i="9"/>
  <c r="AM28" i="9"/>
  <c r="Z28" i="9"/>
  <c r="M28" i="9"/>
  <c r="CV27" i="9"/>
  <c r="CI27" i="9"/>
  <c r="BV27" i="9"/>
  <c r="BH27" i="9"/>
  <c r="AU27" i="9"/>
  <c r="AH27" i="9"/>
  <c r="U27" i="9"/>
  <c r="H27" i="9"/>
  <c r="CQ26" i="9"/>
  <c r="CD26" i="9"/>
  <c r="BQ26" i="9"/>
  <c r="BD26" i="9"/>
  <c r="AQ26" i="9"/>
  <c r="AD26" i="9"/>
  <c r="P26" i="9"/>
  <c r="CY25" i="9"/>
  <c r="CM25" i="9"/>
  <c r="CA25" i="9"/>
  <c r="BO25" i="9"/>
  <c r="BC25" i="9"/>
  <c r="AQ25" i="9"/>
  <c r="AE25" i="9"/>
  <c r="S25" i="9"/>
  <c r="G25" i="9"/>
  <c r="CQ24" i="9"/>
  <c r="CE24" i="9"/>
  <c r="BS24" i="9"/>
  <c r="BG24" i="9"/>
  <c r="AU24" i="9"/>
  <c r="AI24" i="9"/>
  <c r="W24" i="9"/>
  <c r="K24" i="9"/>
  <c r="CU23" i="9"/>
  <c r="CI23" i="9"/>
  <c r="BW23" i="9"/>
  <c r="BK23" i="9"/>
  <c r="AY23" i="9"/>
  <c r="AM23" i="9"/>
  <c r="AA23" i="9"/>
  <c r="O23" i="9"/>
  <c r="CY22" i="9"/>
  <c r="CM22" i="9"/>
  <c r="CA22" i="9"/>
  <c r="BO22" i="9"/>
  <c r="BC22" i="9"/>
  <c r="AQ22" i="9"/>
  <c r="AE22" i="9"/>
  <c r="S22" i="9"/>
  <c r="CW61" i="9"/>
  <c r="CF51" i="9"/>
  <c r="BY46" i="9"/>
  <c r="CM44" i="9"/>
  <c r="X43" i="9"/>
  <c r="CB41" i="9"/>
  <c r="AJ40" i="9"/>
  <c r="D39" i="9"/>
  <c r="AF38" i="9"/>
  <c r="BH37" i="9"/>
  <c r="CW36" i="9"/>
  <c r="BA36" i="9"/>
  <c r="E36" i="9"/>
  <c r="BU35" i="9"/>
  <c r="AR35" i="9"/>
  <c r="R35" i="9"/>
  <c r="CG34" i="9"/>
  <c r="BG34" i="9"/>
  <c r="AC34" i="9"/>
  <c r="CV33" i="9"/>
  <c r="BV33" i="9"/>
  <c r="AO33" i="9"/>
  <c r="P33" i="9"/>
  <c r="CN32" i="9"/>
  <c r="BP32" i="9"/>
  <c r="AR32" i="9"/>
  <c r="U32" i="9"/>
  <c r="CW31" i="9"/>
  <c r="CH31" i="9"/>
  <c r="BS31" i="9"/>
  <c r="BA31" i="9"/>
  <c r="AL31" i="9"/>
  <c r="W31" i="9"/>
  <c r="E31" i="9"/>
  <c r="CM30" i="9"/>
  <c r="BY30" i="9"/>
  <c r="BK30" i="9"/>
  <c r="AU30" i="9"/>
  <c r="AG30" i="9"/>
  <c r="S30" i="9"/>
  <c r="E30" i="9"/>
  <c r="CM29" i="9"/>
  <c r="BW29" i="9"/>
  <c r="BI29" i="9"/>
  <c r="AU29" i="9"/>
  <c r="AG29" i="9"/>
  <c r="S29" i="9"/>
  <c r="CY28" i="9"/>
  <c r="CL28" i="9"/>
  <c r="BY28" i="9"/>
  <c r="BL28" i="9"/>
  <c r="AY28" i="9"/>
  <c r="AL28" i="9"/>
  <c r="Y28" i="9"/>
  <c r="L28" i="9"/>
  <c r="CU27" i="9"/>
  <c r="CH27" i="9"/>
  <c r="BT27" i="9"/>
  <c r="BG27" i="9"/>
  <c r="AT27" i="9"/>
  <c r="AG27" i="9"/>
  <c r="T27" i="9"/>
  <c r="G27" i="9"/>
  <c r="CP26" i="9"/>
  <c r="CC26" i="9"/>
  <c r="BP26" i="9"/>
  <c r="BC26" i="9"/>
  <c r="AP26" i="9"/>
  <c r="AB26" i="9"/>
  <c r="O26" i="9"/>
  <c r="CX25" i="9"/>
  <c r="CL25" i="9"/>
  <c r="BZ25" i="9"/>
  <c r="BN25" i="9"/>
  <c r="BB25" i="9"/>
  <c r="AP25" i="9"/>
  <c r="AD25" i="9"/>
  <c r="R25" i="9"/>
  <c r="F25" i="9"/>
  <c r="CP24" i="9"/>
  <c r="CD24" i="9"/>
  <c r="BR24" i="9"/>
  <c r="BF24" i="9"/>
  <c r="AT24" i="9"/>
  <c r="AH24" i="9"/>
  <c r="V24" i="9"/>
  <c r="J24" i="9"/>
  <c r="CT23" i="9"/>
  <c r="CH23" i="9"/>
  <c r="BV23" i="9"/>
  <c r="BJ23" i="9"/>
  <c r="AX23" i="9"/>
  <c r="AL23" i="9"/>
  <c r="Z23" i="9"/>
  <c r="N23" i="9"/>
  <c r="CX22" i="9"/>
  <c r="CL22" i="9"/>
  <c r="BZ22" i="9"/>
  <c r="BN22" i="9"/>
  <c r="BB22" i="9"/>
  <c r="AP22" i="9"/>
  <c r="AD22" i="9"/>
  <c r="R22" i="9"/>
  <c r="F22" i="9"/>
  <c r="CP21" i="9"/>
  <c r="CD21" i="9"/>
  <c r="BR21" i="9"/>
  <c r="BF21" i="9"/>
  <c r="AT21" i="9"/>
  <c r="AH21" i="9"/>
  <c r="V21" i="9"/>
  <c r="J21" i="9"/>
  <c r="CT20" i="9"/>
  <c r="CH20" i="9"/>
  <c r="BV20" i="9"/>
  <c r="BJ20" i="9"/>
  <c r="AX20" i="9"/>
  <c r="AL20" i="9"/>
  <c r="Z20" i="9"/>
  <c r="N20" i="9"/>
  <c r="CX19" i="9"/>
  <c r="CL19" i="9"/>
  <c r="BZ19" i="9"/>
  <c r="BN19" i="9"/>
  <c r="BB19" i="9"/>
  <c r="AP19" i="9"/>
  <c r="AD19" i="9"/>
  <c r="R19" i="9"/>
  <c r="F19" i="9"/>
  <c r="CP18" i="9"/>
  <c r="CD18" i="9"/>
  <c r="BR18" i="9"/>
  <c r="BF18" i="9"/>
  <c r="AT18" i="9"/>
  <c r="AH18" i="9"/>
  <c r="V18" i="9"/>
  <c r="J18" i="9"/>
  <c r="CT17" i="9"/>
  <c r="CH17" i="9"/>
  <c r="BV17" i="9"/>
  <c r="BJ17" i="9"/>
  <c r="AX17" i="9"/>
  <c r="AL17" i="9"/>
  <c r="Z17" i="9"/>
  <c r="N17" i="9"/>
  <c r="CX16" i="9"/>
  <c r="CL16" i="9"/>
  <c r="BZ16" i="9"/>
  <c r="BN16" i="9"/>
  <c r="BB16" i="9"/>
  <c r="AP16" i="9"/>
  <c r="AD16" i="9"/>
  <c r="R16" i="9"/>
  <c r="F16" i="9"/>
  <c r="CP15" i="9"/>
  <c r="CD15" i="9"/>
  <c r="BR15" i="9"/>
  <c r="BF15" i="9"/>
  <c r="AT15" i="9"/>
  <c r="AH15" i="9"/>
  <c r="V15" i="9"/>
  <c r="J15" i="9"/>
  <c r="CT14" i="9"/>
  <c r="CH14" i="9"/>
  <c r="BV14" i="9"/>
  <c r="BJ14" i="9"/>
  <c r="AX14" i="9"/>
  <c r="AL14" i="9"/>
  <c r="Z14" i="9"/>
  <c r="N14" i="9"/>
  <c r="CL59" i="9"/>
  <c r="R51" i="9"/>
  <c r="BA46" i="9"/>
  <c r="BY44" i="9"/>
  <c r="L43" i="9"/>
  <c r="BP41" i="9"/>
  <c r="X40" i="9"/>
  <c r="CO38" i="9"/>
  <c r="U38" i="9"/>
  <c r="AW37" i="9"/>
  <c r="CV36" i="9"/>
  <c r="AZ36" i="9"/>
  <c r="D36" i="9"/>
  <c r="BQ35" i="9"/>
  <c r="AQ35" i="9"/>
  <c r="M35" i="9"/>
  <c r="CF34" i="9"/>
  <c r="BF34" i="9"/>
  <c r="Y34" i="9"/>
  <c r="CU33" i="9"/>
  <c r="BQ33" i="9"/>
  <c r="AN33" i="9"/>
  <c r="O33" i="9"/>
  <c r="CM32" i="9"/>
  <c r="BO32" i="9"/>
  <c r="AQ32" i="9"/>
  <c r="T32" i="9"/>
  <c r="CV31" i="9"/>
  <c r="CG31" i="9"/>
  <c r="BR31" i="9"/>
  <c r="AZ31" i="9"/>
  <c r="AK31" i="9"/>
  <c r="V31" i="9"/>
  <c r="D31" i="9"/>
  <c r="CL30" i="9"/>
  <c r="BX30" i="9"/>
  <c r="BJ30" i="9"/>
  <c r="AT30" i="9"/>
  <c r="AF30" i="9"/>
  <c r="R30" i="9"/>
  <c r="D30" i="9"/>
  <c r="CL29" i="9"/>
  <c r="BV29" i="9"/>
  <c r="BH29" i="9"/>
  <c r="AT29" i="9"/>
  <c r="AF29" i="9"/>
  <c r="R29" i="9"/>
  <c r="CX28" i="9"/>
  <c r="CK28" i="9"/>
  <c r="BX28" i="9"/>
  <c r="BK28" i="9"/>
  <c r="AX28" i="9"/>
  <c r="AK28" i="9"/>
  <c r="X28" i="9"/>
  <c r="K28" i="9"/>
  <c r="CT27" i="9"/>
  <c r="CF27" i="9"/>
  <c r="BS27" i="9"/>
  <c r="BF27" i="9"/>
  <c r="AS27" i="9"/>
  <c r="AF27" i="9"/>
  <c r="S27" i="9"/>
  <c r="F27" i="9"/>
  <c r="CO26" i="9"/>
  <c r="CB26" i="9"/>
  <c r="BO26" i="9"/>
  <c r="BB26" i="9"/>
  <c r="AN26" i="9"/>
  <c r="AA26" i="9"/>
  <c r="N26" i="9"/>
  <c r="CW25" i="9"/>
  <c r="CK25" i="9"/>
  <c r="BY25" i="9"/>
  <c r="BM25" i="9"/>
  <c r="BA25" i="9"/>
  <c r="AO25" i="9"/>
  <c r="AC25" i="9"/>
  <c r="Q25" i="9"/>
  <c r="E25" i="9"/>
  <c r="CO24" i="9"/>
  <c r="CC24" i="9"/>
  <c r="BQ24" i="9"/>
  <c r="BE24" i="9"/>
  <c r="AS24" i="9"/>
  <c r="AG24" i="9"/>
  <c r="U24" i="9"/>
  <c r="I24" i="9"/>
  <c r="CS23" i="9"/>
  <c r="CG23" i="9"/>
  <c r="BU23" i="9"/>
  <c r="BI23" i="9"/>
  <c r="AW23" i="9"/>
  <c r="AK23" i="9"/>
  <c r="Y23" i="9"/>
  <c r="M23" i="9"/>
  <c r="CW22" i="9"/>
  <c r="CK22" i="9"/>
  <c r="BY22" i="9"/>
  <c r="BM22" i="9"/>
  <c r="BA22" i="9"/>
  <c r="AO22" i="9"/>
  <c r="AC22" i="9"/>
  <c r="Q22" i="9"/>
  <c r="E22" i="9"/>
  <c r="CO21" i="9"/>
  <c r="CC21" i="9"/>
  <c r="BQ21" i="9"/>
  <c r="BE21" i="9"/>
  <c r="AS21" i="9"/>
  <c r="AG21" i="9"/>
  <c r="U21" i="9"/>
  <c r="I21" i="9"/>
  <c r="CS20" i="9"/>
  <c r="CG20" i="9"/>
  <c r="BU20" i="9"/>
  <c r="BI20" i="9"/>
  <c r="AW20" i="9"/>
  <c r="AK20" i="9"/>
  <c r="Y20" i="9"/>
  <c r="M20" i="9"/>
  <c r="CW19" i="9"/>
  <c r="CK19" i="9"/>
  <c r="BY19" i="9"/>
  <c r="BM19" i="9"/>
  <c r="BA19" i="9"/>
  <c r="AO19" i="9"/>
  <c r="AC19" i="9"/>
  <c r="Q19" i="9"/>
  <c r="E19" i="9"/>
  <c r="CO18" i="9"/>
  <c r="CC18" i="9"/>
  <c r="BQ18" i="9"/>
  <c r="BE18" i="9"/>
  <c r="AS18" i="9"/>
  <c r="AG18" i="9"/>
  <c r="U18" i="9"/>
  <c r="I18" i="9"/>
  <c r="CS17" i="9"/>
  <c r="CG17" i="9"/>
  <c r="BU17" i="9"/>
  <c r="BI17" i="9"/>
  <c r="AW17" i="9"/>
  <c r="AK17" i="9"/>
  <c r="Y17" i="9"/>
  <c r="M17" i="9"/>
  <c r="CW16" i="9"/>
  <c r="CK16" i="9"/>
  <c r="BY16" i="9"/>
  <c r="BM16" i="9"/>
  <c r="BA16" i="9"/>
  <c r="AO16" i="9"/>
  <c r="AC16" i="9"/>
  <c r="Q16" i="9"/>
  <c r="E16" i="9"/>
  <c r="CO15" i="9"/>
  <c r="CC15" i="9"/>
  <c r="BQ15" i="9"/>
  <c r="CL58" i="9"/>
  <c r="BE50" i="9"/>
  <c r="AI46" i="9"/>
  <c r="BK44" i="9"/>
  <c r="CV42" i="9"/>
  <c r="BD41" i="9"/>
  <c r="L40" i="9"/>
  <c r="CN38" i="9"/>
  <c r="T38" i="9"/>
  <c r="AV37" i="9"/>
  <c r="CU36" i="9"/>
  <c r="AY36" i="9"/>
  <c r="CY35" i="9"/>
  <c r="BP35" i="9"/>
  <c r="AP35" i="9"/>
  <c r="I35" i="9"/>
  <c r="CE34" i="9"/>
  <c r="BA34" i="9"/>
  <c r="X34" i="9"/>
  <c r="CT33" i="9"/>
  <c r="BM33" i="9"/>
  <c r="AM33" i="9"/>
  <c r="N33" i="9"/>
  <c r="CL32" i="9"/>
  <c r="BN32" i="9"/>
  <c r="AP32" i="9"/>
  <c r="S32" i="9"/>
  <c r="CU31" i="9"/>
  <c r="CF31" i="9"/>
  <c r="BO31" i="9"/>
  <c r="AY31" i="9"/>
  <c r="AJ31" i="9"/>
  <c r="S31" i="9"/>
  <c r="CY30" i="9"/>
  <c r="CK30" i="9"/>
  <c r="BW30" i="9"/>
  <c r="BG30" i="9"/>
  <c r="AS30" i="9"/>
  <c r="AE30" i="9"/>
  <c r="Q30" i="9"/>
  <c r="CY29" i="9"/>
  <c r="CI29" i="9"/>
  <c r="BU29" i="9"/>
  <c r="BG29" i="9"/>
  <c r="AS29" i="9"/>
  <c r="AE29" i="9"/>
  <c r="O29" i="9"/>
  <c r="CW28" i="9"/>
  <c r="CJ28" i="9"/>
  <c r="BW28" i="9"/>
  <c r="BJ28" i="9"/>
  <c r="AW28" i="9"/>
  <c r="AJ28" i="9"/>
  <c r="W28" i="9"/>
  <c r="J28" i="9"/>
  <c r="CR27" i="9"/>
  <c r="CE27" i="9"/>
  <c r="BR27" i="9"/>
  <c r="BE27" i="9"/>
  <c r="AR27" i="9"/>
  <c r="AE27" i="9"/>
  <c r="R27" i="9"/>
  <c r="E27" i="9"/>
  <c r="CN26" i="9"/>
  <c r="CA26" i="9"/>
  <c r="BN26" i="9"/>
  <c r="AZ26" i="9"/>
  <c r="AM26" i="9"/>
  <c r="Z26" i="9"/>
  <c r="M26" i="9"/>
  <c r="CV25" i="9"/>
  <c r="CJ25" i="9"/>
  <c r="BX25" i="9"/>
  <c r="BL25" i="9"/>
  <c r="AZ25" i="9"/>
  <c r="AN25" i="9"/>
  <c r="AB25" i="9"/>
  <c r="P25" i="9"/>
  <c r="D25" i="9"/>
  <c r="CN24" i="9"/>
  <c r="CB24" i="9"/>
  <c r="BP24" i="9"/>
  <c r="BD24" i="9"/>
  <c r="AR24" i="9"/>
  <c r="AF24" i="9"/>
  <c r="T24" i="9"/>
  <c r="H24" i="9"/>
  <c r="CR23" i="9"/>
  <c r="CF23" i="9"/>
  <c r="BT23" i="9"/>
  <c r="BH23" i="9"/>
  <c r="AV23" i="9"/>
  <c r="AJ23" i="9"/>
  <c r="X23" i="9"/>
  <c r="L23" i="9"/>
  <c r="CV22" i="9"/>
  <c r="CJ22" i="9"/>
  <c r="BX22" i="9"/>
  <c r="BL22" i="9"/>
  <c r="AZ22" i="9"/>
  <c r="AN22" i="9"/>
  <c r="AB22" i="9"/>
  <c r="P22" i="9"/>
  <c r="R58" i="9"/>
  <c r="CU49" i="9"/>
  <c r="U46" i="9"/>
  <c r="AW44" i="9"/>
  <c r="CJ42" i="9"/>
  <c r="AR41" i="9"/>
  <c r="CV39" i="9"/>
  <c r="CC38" i="9"/>
  <c r="I38" i="9"/>
  <c r="AK37" i="9"/>
  <c r="CK36" i="9"/>
  <c r="AO36" i="9"/>
  <c r="CO35" i="9"/>
  <c r="BO35" i="9"/>
  <c r="AK35" i="9"/>
  <c r="H35" i="9"/>
  <c r="CD34" i="9"/>
  <c r="AW34" i="9"/>
  <c r="W34" i="9"/>
  <c r="CO33" i="9"/>
  <c r="BL33" i="9"/>
  <c r="AL33" i="9"/>
  <c r="I33" i="9"/>
  <c r="CG32" i="9"/>
  <c r="BI32" i="9"/>
  <c r="AK32" i="9"/>
  <c r="R32" i="9"/>
  <c r="CT31" i="9"/>
  <c r="CE31" i="9"/>
  <c r="BM31" i="9"/>
  <c r="AX31" i="9"/>
  <c r="AI31" i="9"/>
  <c r="Q31" i="9"/>
  <c r="CX30" i="9"/>
  <c r="CJ30" i="9"/>
  <c r="BV30" i="9"/>
  <c r="BF30" i="9"/>
  <c r="AR30" i="9"/>
  <c r="AD30" i="9"/>
  <c r="P30" i="9"/>
  <c r="CX29" i="9"/>
  <c r="CH29" i="9"/>
  <c r="BT29" i="9"/>
  <c r="BF29" i="9"/>
  <c r="AR29" i="9"/>
  <c r="AD29" i="9"/>
  <c r="N29" i="9"/>
  <c r="CV28" i="9"/>
  <c r="CI28" i="9"/>
  <c r="BV28" i="9"/>
  <c r="BI28" i="9"/>
  <c r="AV28" i="9"/>
  <c r="AI28" i="9"/>
  <c r="V28" i="9"/>
  <c r="H28" i="9"/>
  <c r="CQ27" i="9"/>
  <c r="CD27" i="9"/>
  <c r="BQ27" i="9"/>
  <c r="BD27" i="9"/>
  <c r="AQ27" i="9"/>
  <c r="AD27" i="9"/>
  <c r="Q27" i="9"/>
  <c r="D27" i="9"/>
  <c r="CM26" i="9"/>
  <c r="BZ26" i="9"/>
  <c r="BL26" i="9"/>
  <c r="AY26" i="9"/>
  <c r="AL26" i="9"/>
  <c r="Y26" i="9"/>
  <c r="L26" i="9"/>
  <c r="CU25" i="9"/>
  <c r="CI25" i="9"/>
  <c r="BW25" i="9"/>
  <c r="BK25" i="9"/>
  <c r="AY25" i="9"/>
  <c r="AM25" i="9"/>
  <c r="AA25" i="9"/>
  <c r="O25" i="9"/>
  <c r="CY24" i="9"/>
  <c r="CM24" i="9"/>
  <c r="CA24" i="9"/>
  <c r="BO24" i="9"/>
  <c r="BC24" i="9"/>
  <c r="AQ24" i="9"/>
  <c r="AE24" i="9"/>
  <c r="S24" i="9"/>
  <c r="G24" i="9"/>
  <c r="CQ23" i="9"/>
  <c r="CE23" i="9"/>
  <c r="BS23" i="9"/>
  <c r="BG23" i="9"/>
  <c r="AU23" i="9"/>
  <c r="AI23" i="9"/>
  <c r="W23" i="9"/>
  <c r="K23" i="9"/>
  <c r="CU22" i="9"/>
  <c r="CI22" i="9"/>
  <c r="BW22" i="9"/>
  <c r="BK22" i="9"/>
  <c r="AY22" i="9"/>
  <c r="AT57" i="9"/>
  <c r="AP49" i="9"/>
  <c r="G46" i="9"/>
  <c r="AI44" i="9"/>
  <c r="BX42" i="9"/>
  <c r="AF41" i="9"/>
  <c r="CJ39" i="9"/>
  <c r="CB38" i="9"/>
  <c r="H38" i="9"/>
  <c r="AJ37" i="9"/>
  <c r="CJ36" i="9"/>
  <c r="AN36" i="9"/>
  <c r="CN35" i="9"/>
  <c r="BN35" i="9"/>
  <c r="AG35" i="9"/>
  <c r="G35" i="9"/>
  <c r="BY34" i="9"/>
  <c r="AV34" i="9"/>
  <c r="V34" i="9"/>
  <c r="CK33" i="9"/>
  <c r="BK33" i="9"/>
  <c r="AG33" i="9"/>
  <c r="G33" i="9"/>
  <c r="CE32" i="9"/>
  <c r="BG32" i="9"/>
  <c r="AI32" i="9"/>
  <c r="M32" i="9"/>
  <c r="CS31" i="9"/>
  <c r="CD31" i="9"/>
  <c r="BL31" i="9"/>
  <c r="AW31" i="9"/>
  <c r="AH31" i="9"/>
  <c r="P31" i="9"/>
  <c r="CW30" i="9"/>
  <c r="CI30" i="9"/>
  <c r="BS30" i="9"/>
  <c r="BE30" i="9"/>
  <c r="AQ30" i="9"/>
  <c r="AC30" i="9"/>
  <c r="O30" i="9"/>
  <c r="CU29" i="9"/>
  <c r="CG29" i="9"/>
  <c r="BS29" i="9"/>
  <c r="BE29" i="9"/>
  <c r="AQ29" i="9"/>
  <c r="AA29" i="9"/>
  <c r="M29" i="9"/>
  <c r="CU28" i="9"/>
  <c r="CH28" i="9"/>
  <c r="BU28" i="9"/>
  <c r="BH28" i="9"/>
  <c r="AU28" i="9"/>
  <c r="AH28" i="9"/>
  <c r="T28" i="9"/>
  <c r="G28" i="9"/>
  <c r="CP27" i="9"/>
  <c r="CC27" i="9"/>
  <c r="BP27" i="9"/>
  <c r="BC27" i="9"/>
  <c r="AP27" i="9"/>
  <c r="AC27" i="9"/>
  <c r="P27" i="9"/>
  <c r="CY26" i="9"/>
  <c r="CL26" i="9"/>
  <c r="BX26" i="9"/>
  <c r="BK26" i="9"/>
  <c r="AX26" i="9"/>
  <c r="AK26" i="9"/>
  <c r="X26" i="9"/>
  <c r="K26" i="9"/>
  <c r="CT25" i="9"/>
  <c r="CH25" i="9"/>
  <c r="BV25" i="9"/>
  <c r="BJ25" i="9"/>
  <c r="AX25" i="9"/>
  <c r="AL25" i="9"/>
  <c r="Z25" i="9"/>
  <c r="N25" i="9"/>
  <c r="CX24" i="9"/>
  <c r="CL24" i="9"/>
  <c r="BZ24" i="9"/>
  <c r="BN24" i="9"/>
  <c r="BB24" i="9"/>
  <c r="AP24" i="9"/>
  <c r="AD24" i="9"/>
  <c r="R24" i="9"/>
  <c r="F24" i="9"/>
  <c r="CP23" i="9"/>
  <c r="CD23" i="9"/>
  <c r="BR23" i="9"/>
  <c r="BF23" i="9"/>
  <c r="AT23" i="9"/>
  <c r="AH23" i="9"/>
  <c r="J8" i="9"/>
  <c r="V8" i="9"/>
  <c r="AH8" i="9"/>
  <c r="AT8" i="9"/>
  <c r="BF8" i="9"/>
  <c r="BR8" i="9"/>
  <c r="CD8" i="9"/>
  <c r="CP8" i="9"/>
  <c r="F9" i="9"/>
  <c r="R9" i="9"/>
  <c r="AD9" i="9"/>
  <c r="AP9" i="9"/>
  <c r="BB9" i="9"/>
  <c r="BN9" i="9"/>
  <c r="BZ9" i="9"/>
  <c r="CL9" i="9"/>
  <c r="CX9" i="9"/>
  <c r="N10" i="9"/>
  <c r="Z10" i="9"/>
  <c r="AL10" i="9"/>
  <c r="AX10" i="9"/>
  <c r="BJ10" i="9"/>
  <c r="BV10" i="9"/>
  <c r="CH10" i="9"/>
  <c r="CT10" i="9"/>
  <c r="J11" i="9"/>
  <c r="V11" i="9"/>
  <c r="AH11" i="9"/>
  <c r="AT11" i="9"/>
  <c r="BF11" i="9"/>
  <c r="BR11" i="9"/>
  <c r="CD11" i="9"/>
  <c r="CP11" i="9"/>
  <c r="F12" i="9"/>
  <c r="R12" i="9"/>
  <c r="AD12" i="9"/>
  <c r="AP12" i="9"/>
  <c r="BB12" i="9"/>
  <c r="BN12" i="9"/>
  <c r="BZ12" i="9"/>
  <c r="CL12" i="9"/>
  <c r="CX12" i="9"/>
  <c r="N13" i="9"/>
  <c r="Z13" i="9"/>
  <c r="AL13" i="9"/>
  <c r="AX13" i="9"/>
  <c r="BJ13" i="9"/>
  <c r="BV13" i="9"/>
  <c r="CH13" i="9"/>
  <c r="CT13" i="9"/>
  <c r="K14" i="9"/>
  <c r="Y14" i="9"/>
  <c r="AN14" i="9"/>
  <c r="BC14" i="9"/>
  <c r="BQ14" i="9"/>
  <c r="CE14" i="9"/>
  <c r="CS14" i="9"/>
  <c r="L15" i="9"/>
  <c r="AA15" i="9"/>
  <c r="AO15" i="9"/>
  <c r="BC15" i="9"/>
  <c r="BS15" i="9"/>
  <c r="CI15" i="9"/>
  <c r="CX15" i="9"/>
  <c r="S16" i="9"/>
  <c r="AI16" i="9"/>
  <c r="AX16" i="9"/>
  <c r="BO16" i="9"/>
  <c r="CE16" i="9"/>
  <c r="CT16" i="9"/>
  <c r="O17" i="9"/>
  <c r="AE17" i="9"/>
  <c r="AT17" i="9"/>
  <c r="BK17" i="9"/>
  <c r="CA17" i="9"/>
  <c r="CP17" i="9"/>
  <c r="K18" i="9"/>
  <c r="AA18" i="9"/>
  <c r="AQ18" i="9"/>
  <c r="BK18" i="9"/>
  <c r="CA18" i="9"/>
  <c r="CU18" i="9"/>
  <c r="O19" i="9"/>
  <c r="AI19" i="9"/>
  <c r="AY19" i="9"/>
  <c r="BS19" i="9"/>
  <c r="CI19" i="9"/>
  <c r="G20" i="9"/>
  <c r="W20" i="9"/>
  <c r="AQ20" i="9"/>
  <c r="BG20" i="9"/>
  <c r="CA20" i="9"/>
  <c r="CQ20" i="9"/>
  <c r="O21" i="9"/>
  <c r="AE21" i="9"/>
  <c r="AY21" i="9"/>
  <c r="BO21" i="9"/>
  <c r="CI21" i="9"/>
  <c r="CY21" i="9"/>
  <c r="Y22" i="9"/>
  <c r="AW22" i="9"/>
  <c r="CG22" i="9"/>
  <c r="U23" i="9"/>
  <c r="BP23" i="9"/>
  <c r="P24" i="9"/>
  <c r="BL24" i="9"/>
  <c r="L25" i="9"/>
  <c r="BH25" i="9"/>
  <c r="I26" i="9"/>
  <c r="BI26" i="9"/>
  <c r="N27" i="9"/>
  <c r="BN27" i="9"/>
  <c r="R28" i="9"/>
  <c r="BS28" i="9"/>
  <c r="Y29" i="9"/>
  <c r="CE29" i="9"/>
  <c r="AO30" i="9"/>
  <c r="CU30" i="9"/>
  <c r="BJ31" i="9"/>
  <c r="AF32" i="9"/>
  <c r="AB33" i="9"/>
  <c r="AT34" i="9"/>
  <c r="BE35" i="9"/>
  <c r="Y37" i="9"/>
  <c r="H41" i="9"/>
  <c r="AG48" i="9"/>
  <c r="K8" i="9"/>
  <c r="W8" i="9"/>
  <c r="AI8" i="9"/>
  <c r="AU8" i="9"/>
  <c r="BG8" i="9"/>
  <c r="BS8" i="9"/>
  <c r="CE8" i="9"/>
  <c r="CQ8" i="9"/>
  <c r="G9" i="9"/>
  <c r="S9" i="9"/>
  <c r="AE9" i="9"/>
  <c r="AQ9" i="9"/>
  <c r="BC9" i="9"/>
  <c r="BO9" i="9"/>
  <c r="CA9" i="9"/>
  <c r="CM9" i="9"/>
  <c r="CY9" i="9"/>
  <c r="O10" i="9"/>
  <c r="AA10" i="9"/>
  <c r="AM10" i="9"/>
  <c r="AY10" i="9"/>
  <c r="BK10" i="9"/>
  <c r="BW10" i="9"/>
  <c r="CI10" i="9"/>
  <c r="CU10" i="9"/>
  <c r="K11" i="9"/>
  <c r="W11" i="9"/>
  <c r="AI11" i="9"/>
  <c r="AU11" i="9"/>
  <c r="BG11" i="9"/>
  <c r="BS11" i="9"/>
  <c r="CE11" i="9"/>
  <c r="CQ11" i="9"/>
  <c r="G12" i="9"/>
  <c r="S12" i="9"/>
  <c r="AE12" i="9"/>
  <c r="AQ12" i="9"/>
  <c r="BC12" i="9"/>
  <c r="BO12" i="9"/>
  <c r="CA12" i="9"/>
  <c r="CM12" i="9"/>
  <c r="CY12" i="9"/>
  <c r="O13" i="9"/>
  <c r="AA13" i="9"/>
  <c r="AM13" i="9"/>
  <c r="AY13" i="9"/>
  <c r="BK13" i="9"/>
  <c r="BW13" i="9"/>
  <c r="CI13" i="9"/>
  <c r="CU13" i="9"/>
  <c r="L14" i="9"/>
  <c r="AA14" i="9"/>
  <c r="AP14" i="9"/>
  <c r="BD14" i="9"/>
  <c r="BR14" i="9"/>
  <c r="CF14" i="9"/>
  <c r="CU14" i="9"/>
  <c r="N15" i="9"/>
  <c r="AB15" i="9"/>
  <c r="AP15" i="9"/>
  <c r="BD15" i="9"/>
  <c r="BT15" i="9"/>
  <c r="CJ15" i="9"/>
  <c r="CY15" i="9"/>
  <c r="T16" i="9"/>
  <c r="AJ16" i="9"/>
  <c r="AY16" i="9"/>
  <c r="BP16" i="9"/>
  <c r="CF16" i="9"/>
  <c r="CU16" i="9"/>
  <c r="P17" i="9"/>
  <c r="AF17" i="9"/>
  <c r="AU17" i="9"/>
  <c r="BL17" i="9"/>
  <c r="CB17" i="9"/>
  <c r="CQ17" i="9"/>
  <c r="L18" i="9"/>
  <c r="AB18" i="9"/>
  <c r="AR18" i="9"/>
  <c r="BL18" i="9"/>
  <c r="CB18" i="9"/>
  <c r="CV18" i="9"/>
  <c r="P19" i="9"/>
  <c r="AJ19" i="9"/>
  <c r="AZ19" i="9"/>
  <c r="BT19" i="9"/>
  <c r="CJ19" i="9"/>
  <c r="H20" i="9"/>
  <c r="X20" i="9"/>
  <c r="AR20" i="9"/>
  <c r="BH20" i="9"/>
  <c r="CB20" i="9"/>
  <c r="CR20" i="9"/>
  <c r="P21" i="9"/>
  <c r="AF21" i="9"/>
  <c r="AZ21" i="9"/>
  <c r="BP21" i="9"/>
  <c r="CJ21" i="9"/>
  <c r="D22" i="9"/>
  <c r="Z22" i="9"/>
  <c r="AX22" i="9"/>
  <c r="CH22" i="9"/>
  <c r="V23" i="9"/>
  <c r="BQ23" i="9"/>
  <c r="Q24" i="9"/>
  <c r="BM24" i="9"/>
  <c r="M25" i="9"/>
  <c r="BI25" i="9"/>
  <c r="J26" i="9"/>
  <c r="BJ26" i="9"/>
  <c r="O27" i="9"/>
  <c r="BO27" i="9"/>
  <c r="S28" i="9"/>
  <c r="BT28" i="9"/>
  <c r="Z29" i="9"/>
  <c r="CF29" i="9"/>
  <c r="AP30" i="9"/>
  <c r="CV30" i="9"/>
  <c r="BK31" i="9"/>
  <c r="AG32" i="9"/>
  <c r="AC33" i="9"/>
  <c r="AU34" i="9"/>
  <c r="BI35" i="9"/>
  <c r="AI37" i="9"/>
  <c r="T41" i="9"/>
  <c r="CG48" i="9"/>
  <c r="L8" i="9"/>
  <c r="X8" i="9"/>
  <c r="AJ8" i="9"/>
  <c r="AV8" i="9"/>
  <c r="BH8" i="9"/>
  <c r="BT8" i="9"/>
  <c r="CF8" i="9"/>
  <c r="CR8" i="9"/>
  <c r="H9" i="9"/>
  <c r="T9" i="9"/>
  <c r="AF9" i="9"/>
  <c r="AR9" i="9"/>
  <c r="BD9" i="9"/>
  <c r="BP9" i="9"/>
  <c r="CB9" i="9"/>
  <c r="CN9" i="9"/>
  <c r="D10" i="9"/>
  <c r="P10" i="9"/>
  <c r="AB10" i="9"/>
  <c r="AN10" i="9"/>
  <c r="AZ10" i="9"/>
  <c r="BL10" i="9"/>
  <c r="BX10" i="9"/>
  <c r="CJ10" i="9"/>
  <c r="CV10" i="9"/>
  <c r="L11" i="9"/>
  <c r="X11" i="9"/>
  <c r="AJ11" i="9"/>
  <c r="AV11" i="9"/>
  <c r="BH11" i="9"/>
  <c r="BT11" i="9"/>
  <c r="CF11" i="9"/>
  <c r="CR11" i="9"/>
  <c r="H12" i="9"/>
  <c r="T12" i="9"/>
  <c r="AF12" i="9"/>
  <c r="AR12" i="9"/>
  <c r="BD12" i="9"/>
  <c r="BP12" i="9"/>
  <c r="CB12" i="9"/>
  <c r="CN12" i="9"/>
  <c r="D13" i="9"/>
  <c r="P13" i="9"/>
  <c r="AB13" i="9"/>
  <c r="AN13" i="9"/>
  <c r="AZ13" i="9"/>
  <c r="BL13" i="9"/>
  <c r="BX13" i="9"/>
  <c r="CJ13" i="9"/>
  <c r="CV13" i="9"/>
  <c r="M14" i="9"/>
  <c r="AB14" i="9"/>
  <c r="AQ14" i="9"/>
  <c r="BE14" i="9"/>
  <c r="BS14" i="9"/>
  <c r="CG14" i="9"/>
  <c r="CV14" i="9"/>
  <c r="O15" i="9"/>
  <c r="AC15" i="9"/>
  <c r="AQ15" i="9"/>
  <c r="BE15" i="9"/>
  <c r="BV15" i="9"/>
  <c r="CK15" i="9"/>
  <c r="D16" i="9"/>
  <c r="V16" i="9"/>
  <c r="AK16" i="9"/>
  <c r="AZ16" i="9"/>
  <c r="BR16" i="9"/>
  <c r="CG16" i="9"/>
  <c r="CV16" i="9"/>
  <c r="R17" i="9"/>
  <c r="AG17" i="9"/>
  <c r="AV17" i="9"/>
  <c r="BN17" i="9"/>
  <c r="CC17" i="9"/>
  <c r="CR17" i="9"/>
  <c r="N18" i="9"/>
  <c r="AC18" i="9"/>
  <c r="AU18" i="9"/>
  <c r="BM18" i="9"/>
  <c r="CE18" i="9"/>
  <c r="CW18" i="9"/>
  <c r="S19" i="9"/>
  <c r="AK19" i="9"/>
  <c r="BC19" i="9"/>
  <c r="BU19" i="9"/>
  <c r="CM19" i="9"/>
  <c r="I20" i="9"/>
  <c r="AA20" i="9"/>
  <c r="AS20" i="9"/>
  <c r="BK20" i="9"/>
  <c r="CC20" i="9"/>
  <c r="CU20" i="9"/>
  <c r="Q21" i="9"/>
  <c r="AI21" i="9"/>
  <c r="BA21" i="9"/>
  <c r="BS21" i="9"/>
  <c r="CK21" i="9"/>
  <c r="G22" i="9"/>
  <c r="AA22" i="9"/>
  <c r="BG22" i="9"/>
  <c r="CQ22" i="9"/>
  <c r="AE23" i="9"/>
  <c r="CA23" i="9"/>
  <c r="AA24" i="9"/>
  <c r="BW24" i="9"/>
  <c r="W25" i="9"/>
  <c r="BS25" i="9"/>
  <c r="U26" i="9"/>
  <c r="BU26" i="9"/>
  <c r="Z27" i="9"/>
  <c r="BZ27" i="9"/>
  <c r="AD28" i="9"/>
  <c r="CE28" i="9"/>
  <c r="AL29" i="9"/>
  <c r="CR29" i="9"/>
  <c r="BB30" i="9"/>
  <c r="M31" i="9"/>
  <c r="BX31" i="9"/>
  <c r="BC32" i="9"/>
  <c r="BA33" i="9"/>
  <c r="BS34" i="9"/>
  <c r="CG35" i="9"/>
  <c r="CG37" i="9"/>
  <c r="AN42" i="9"/>
  <c r="AD55" i="9"/>
  <c r="M8" i="9"/>
  <c r="Y8" i="9"/>
  <c r="AK8" i="9"/>
  <c r="AW8" i="9"/>
  <c r="BI8" i="9"/>
  <c r="BU8" i="9"/>
  <c r="CG8" i="9"/>
  <c r="CS8" i="9"/>
  <c r="I9" i="9"/>
  <c r="U9" i="9"/>
  <c r="AG9" i="9"/>
  <c r="AS9" i="9"/>
  <c r="BE9" i="9"/>
  <c r="BQ9" i="9"/>
  <c r="CC9" i="9"/>
  <c r="CO9" i="9"/>
  <c r="E10" i="9"/>
  <c r="Q10" i="9"/>
  <c r="AC10" i="9"/>
  <c r="AO10" i="9"/>
  <c r="BA10" i="9"/>
  <c r="BM10" i="9"/>
  <c r="BY10" i="9"/>
  <c r="CK10" i="9"/>
  <c r="CW10" i="9"/>
  <c r="M11" i="9"/>
  <c r="Y11" i="9"/>
  <c r="AK11" i="9"/>
  <c r="AW11" i="9"/>
  <c r="BI11" i="9"/>
  <c r="BU11" i="9"/>
  <c r="CG11" i="9"/>
  <c r="CS11" i="9"/>
  <c r="I12" i="9"/>
  <c r="U12" i="9"/>
  <c r="AG12" i="9"/>
  <c r="AS12" i="9"/>
  <c r="BE12" i="9"/>
  <c r="BQ12" i="9"/>
  <c r="CC12" i="9"/>
  <c r="CO12" i="9"/>
  <c r="E13" i="9"/>
  <c r="Q13" i="9"/>
  <c r="AC13" i="9"/>
  <c r="AO13" i="9"/>
  <c r="BA13" i="9"/>
  <c r="BM13" i="9"/>
  <c r="BY13" i="9"/>
  <c r="CK13" i="9"/>
  <c r="CW13" i="9"/>
  <c r="O14" i="9"/>
  <c r="AD14" i="9"/>
  <c r="AR14" i="9"/>
  <c r="BF14" i="9"/>
  <c r="BT14" i="9"/>
  <c r="CI14" i="9"/>
  <c r="CX14" i="9"/>
  <c r="P15" i="9"/>
  <c r="AD15" i="9"/>
  <c r="AR15" i="9"/>
  <c r="BG15" i="9"/>
  <c r="BW15" i="9"/>
  <c r="CL15" i="9"/>
  <c r="G16" i="9"/>
  <c r="W16" i="9"/>
  <c r="AL16" i="9"/>
  <c r="BC16" i="9"/>
  <c r="BS16" i="9"/>
  <c r="CH16" i="9"/>
  <c r="CY16" i="9"/>
  <c r="S17" i="9"/>
  <c r="AH17" i="9"/>
  <c r="AY17" i="9"/>
  <c r="BO17" i="9"/>
  <c r="CD17" i="9"/>
  <c r="CU17" i="9"/>
  <c r="O18" i="9"/>
  <c r="AD18" i="9"/>
  <c r="AX18" i="9"/>
  <c r="BN18" i="9"/>
  <c r="CH18" i="9"/>
  <c r="CX18" i="9"/>
  <c r="V19" i="9"/>
  <c r="AL19" i="9"/>
  <c r="BF19" i="9"/>
  <c r="BV19" i="9"/>
  <c r="CP19" i="9"/>
  <c r="J20" i="9"/>
  <c r="AD20" i="9"/>
  <c r="AT20" i="9"/>
  <c r="BN20" i="9"/>
  <c r="CD20" i="9"/>
  <c r="CX20" i="9"/>
  <c r="R21" i="9"/>
  <c r="AL21" i="9"/>
  <c r="BB21" i="9"/>
  <c r="BV21" i="9"/>
  <c r="CL21" i="9"/>
  <c r="J22" i="9"/>
  <c r="AH22" i="9"/>
  <c r="BH22" i="9"/>
  <c r="CR22" i="9"/>
  <c r="AF23" i="9"/>
  <c r="CB23" i="9"/>
  <c r="AB24" i="9"/>
  <c r="BX24" i="9"/>
  <c r="X25" i="9"/>
  <c r="BT25" i="9"/>
  <c r="V26" i="9"/>
  <c r="BV26" i="9"/>
  <c r="AA27" i="9"/>
  <c r="CA27" i="9"/>
  <c r="AE28" i="9"/>
  <c r="CF28" i="9"/>
  <c r="AM29" i="9"/>
  <c r="CS29" i="9"/>
  <c r="BC30" i="9"/>
  <c r="N31" i="9"/>
  <c r="BY31" i="9"/>
  <c r="BD32" i="9"/>
  <c r="BE33" i="9"/>
  <c r="BT34" i="9"/>
  <c r="CL35" i="9"/>
  <c r="CR37" i="9"/>
  <c r="AZ42" i="9"/>
  <c r="CX55" i="9"/>
  <c r="N8" i="9"/>
  <c r="Z8" i="9"/>
  <c r="AL8" i="9"/>
  <c r="AX8" i="9"/>
  <c r="BJ8" i="9"/>
  <c r="BV8" i="9"/>
  <c r="CH8" i="9"/>
  <c r="CT8" i="9"/>
  <c r="J9" i="9"/>
  <c r="V9" i="9"/>
  <c r="AH9" i="9"/>
  <c r="AT9" i="9"/>
  <c r="BF9" i="9"/>
  <c r="BR9" i="9"/>
  <c r="CD9" i="9"/>
  <c r="CP9" i="9"/>
  <c r="F10" i="9"/>
  <c r="R10" i="9"/>
  <c r="AD10" i="9"/>
  <c r="AP10" i="9"/>
  <c r="BB10" i="9"/>
  <c r="BN10" i="9"/>
  <c r="BZ10" i="9"/>
  <c r="CL10" i="9"/>
  <c r="CX10" i="9"/>
  <c r="N11" i="9"/>
  <c r="Z11" i="9"/>
  <c r="AL11" i="9"/>
  <c r="AX11" i="9"/>
  <c r="BJ11" i="9"/>
  <c r="BV11" i="9"/>
  <c r="CH11" i="9"/>
  <c r="CT11" i="9"/>
  <c r="J12" i="9"/>
  <c r="V12" i="9"/>
  <c r="AH12" i="9"/>
  <c r="AT12" i="9"/>
  <c r="BF12" i="9"/>
  <c r="BR12" i="9"/>
  <c r="CD12" i="9"/>
  <c r="CP12" i="9"/>
  <c r="F13" i="9"/>
  <c r="R13" i="9"/>
  <c r="AD13" i="9"/>
  <c r="AP13" i="9"/>
  <c r="BB13" i="9"/>
  <c r="BN13" i="9"/>
  <c r="BZ13" i="9"/>
  <c r="CL13" i="9"/>
  <c r="CX13" i="9"/>
  <c r="P14" i="9"/>
  <c r="AE14" i="9"/>
  <c r="AS14" i="9"/>
  <c r="BG14" i="9"/>
  <c r="BU14" i="9"/>
  <c r="CJ14" i="9"/>
  <c r="CY14" i="9"/>
  <c r="Q15" i="9"/>
  <c r="AE15" i="9"/>
  <c r="AS15" i="9"/>
  <c r="BH15" i="9"/>
  <c r="BX15" i="9"/>
  <c r="CM15" i="9"/>
  <c r="H16" i="9"/>
  <c r="X16" i="9"/>
  <c r="AM16" i="9"/>
  <c r="BD16" i="9"/>
  <c r="BT16" i="9"/>
  <c r="CI16" i="9"/>
  <c r="D17" i="9"/>
  <c r="T17" i="9"/>
  <c r="AI17" i="9"/>
  <c r="AZ17" i="9"/>
  <c r="BP17" i="9"/>
  <c r="CE17" i="9"/>
  <c r="CV17" i="9"/>
  <c r="P18" i="9"/>
  <c r="AE18" i="9"/>
  <c r="AY18" i="9"/>
  <c r="BO18" i="9"/>
  <c r="CI18" i="9"/>
  <c r="CY18" i="9"/>
  <c r="W19" i="9"/>
  <c r="AM19" i="9"/>
  <c r="BG19" i="9"/>
  <c r="BW19" i="9"/>
  <c r="CQ19" i="9"/>
  <c r="K20" i="9"/>
  <c r="AE20" i="9"/>
  <c r="AU20" i="9"/>
  <c r="BO20" i="9"/>
  <c r="CE20" i="9"/>
  <c r="CY20" i="9"/>
  <c r="S21" i="9"/>
  <c r="AM21" i="9"/>
  <c r="BC21" i="9"/>
  <c r="BW21" i="9"/>
  <c r="CM21" i="9"/>
  <c r="K22" i="9"/>
  <c r="AI22" i="9"/>
  <c r="BI22" i="9"/>
  <c r="CS22" i="9"/>
  <c r="AG23" i="9"/>
  <c r="CC23" i="9"/>
  <c r="AC24" i="9"/>
  <c r="BY24" i="9"/>
  <c r="Y25" i="9"/>
  <c r="BU25" i="9"/>
  <c r="W26" i="9"/>
  <c r="BW26" i="9"/>
  <c r="AB27" i="9"/>
  <c r="CB27" i="9"/>
  <c r="AF28" i="9"/>
  <c r="CG28" i="9"/>
  <c r="AP29" i="9"/>
  <c r="CT29" i="9"/>
  <c r="BD30" i="9"/>
  <c r="O31" i="9"/>
  <c r="CA31" i="9"/>
  <c r="BE32" i="9"/>
  <c r="BJ33" i="9"/>
  <c r="BU34" i="9"/>
  <c r="CM35" i="9"/>
  <c r="CS37" i="9"/>
  <c r="BL42" i="9"/>
  <c r="BV56" i="9"/>
  <c r="O8" i="9"/>
  <c r="AA8" i="9"/>
  <c r="AM8" i="9"/>
  <c r="AY8" i="9"/>
  <c r="BK8" i="9"/>
  <c r="BW8" i="9"/>
  <c r="CI8" i="9"/>
  <c r="CU8" i="9"/>
  <c r="K9" i="9"/>
  <c r="W9" i="9"/>
  <c r="AI9" i="9"/>
  <c r="AU9" i="9"/>
  <c r="BG9" i="9"/>
  <c r="BS9" i="9"/>
  <c r="CE9" i="9"/>
  <c r="CQ9" i="9"/>
  <c r="G10" i="9"/>
  <c r="S10" i="9"/>
  <c r="AE10" i="9"/>
  <c r="AQ10" i="9"/>
  <c r="BC10" i="9"/>
  <c r="BO10" i="9"/>
  <c r="CA10" i="9"/>
  <c r="CM10" i="9"/>
  <c r="CY10" i="9"/>
  <c r="O11" i="9"/>
  <c r="AA11" i="9"/>
  <c r="AM11" i="9"/>
  <c r="AY11" i="9"/>
  <c r="BK11" i="9"/>
  <c r="BW11" i="9"/>
  <c r="CI11" i="9"/>
  <c r="CU11" i="9"/>
  <c r="K12" i="9"/>
  <c r="W12" i="9"/>
  <c r="AI12" i="9"/>
  <c r="AU12" i="9"/>
  <c r="BG12" i="9"/>
  <c r="BS12" i="9"/>
  <c r="CE12" i="9"/>
  <c r="CQ12" i="9"/>
  <c r="G13" i="9"/>
  <c r="S13" i="9"/>
  <c r="AE13" i="9"/>
  <c r="AQ13" i="9"/>
  <c r="BC13" i="9"/>
  <c r="BO13" i="9"/>
  <c r="CA13" i="9"/>
  <c r="CM13" i="9"/>
  <c r="CY13" i="9"/>
  <c r="R14" i="9"/>
  <c r="AF14" i="9"/>
  <c r="AT14" i="9"/>
  <c r="BH14" i="9"/>
  <c r="BW14" i="9"/>
  <c r="CL14" i="9"/>
  <c r="D15" i="9"/>
  <c r="R15" i="9"/>
  <c r="AF15" i="9"/>
  <c r="AU15" i="9"/>
  <c r="BJ15" i="9"/>
  <c r="BY15" i="9"/>
  <c r="CN15" i="9"/>
  <c r="J16" i="9"/>
  <c r="Y16" i="9"/>
  <c r="AN16" i="9"/>
  <c r="BF16" i="9"/>
  <c r="BU16" i="9"/>
  <c r="CJ16" i="9"/>
  <c r="F17" i="9"/>
  <c r="U17" i="9"/>
  <c r="AJ17" i="9"/>
  <c r="BB17" i="9"/>
  <c r="BQ17" i="9"/>
  <c r="CF17" i="9"/>
  <c r="CX17" i="9"/>
  <c r="Q18" i="9"/>
  <c r="AF18" i="9"/>
  <c r="AZ18" i="9"/>
  <c r="BP18" i="9"/>
  <c r="CJ18" i="9"/>
  <c r="D19" i="9"/>
  <c r="X19" i="9"/>
  <c r="AN19" i="9"/>
  <c r="BH19" i="9"/>
  <c r="BX19" i="9"/>
  <c r="CR19" i="9"/>
  <c r="L20" i="9"/>
  <c r="AF20" i="9"/>
  <c r="AV20" i="9"/>
  <c r="BP20" i="9"/>
  <c r="CF20" i="9"/>
  <c r="D21" i="9"/>
  <c r="T21" i="9"/>
  <c r="AN21" i="9"/>
  <c r="BD21" i="9"/>
  <c r="BX21" i="9"/>
  <c r="CN21" i="9"/>
  <c r="L22" i="9"/>
  <c r="AJ22" i="9"/>
  <c r="BJ22" i="9"/>
  <c r="CT22" i="9"/>
  <c r="AQ23" i="9"/>
  <c r="CM23" i="9"/>
  <c r="AM24" i="9"/>
  <c r="CI24" i="9"/>
  <c r="AI25" i="9"/>
  <c r="CE25" i="9"/>
  <c r="AH26" i="9"/>
  <c r="CH26" i="9"/>
  <c r="AM27" i="9"/>
  <c r="CM27" i="9"/>
  <c r="AQ28" i="9"/>
  <c r="CR28" i="9"/>
  <c r="BB29" i="9"/>
  <c r="J30" i="9"/>
  <c r="BP30" i="9"/>
  <c r="AB31" i="9"/>
  <c r="CP31" i="9"/>
  <c r="CA32" i="9"/>
  <c r="CH33" i="9"/>
  <c r="CS34" i="9"/>
  <c r="AB36" i="9"/>
  <c r="BE38" i="9"/>
  <c r="CM43" i="9"/>
  <c r="D8" i="9"/>
  <c r="P8" i="9"/>
  <c r="AB8" i="9"/>
  <c r="AN8" i="9"/>
  <c r="AZ8" i="9"/>
  <c r="BL8" i="9"/>
  <c r="BX8" i="9"/>
  <c r="CJ8" i="9"/>
  <c r="CV8" i="9"/>
  <c r="L9" i="9"/>
  <c r="X9" i="9"/>
  <c r="AJ9" i="9"/>
  <c r="AV9" i="9"/>
  <c r="BH9" i="9"/>
  <c r="BT9" i="9"/>
  <c r="CF9" i="9"/>
  <c r="CR9" i="9"/>
  <c r="H10" i="9"/>
  <c r="T10" i="9"/>
  <c r="AF10" i="9"/>
  <c r="AR10" i="9"/>
  <c r="BD10" i="9"/>
  <c r="BP10" i="9"/>
  <c r="CB10" i="9"/>
  <c r="CN10" i="9"/>
  <c r="D11" i="9"/>
  <c r="P11" i="9"/>
  <c r="AB11" i="9"/>
  <c r="AN11" i="9"/>
  <c r="AZ11" i="9"/>
  <c r="BL11" i="9"/>
  <c r="BX11" i="9"/>
  <c r="CJ11" i="9"/>
  <c r="CV11" i="9"/>
  <c r="L12" i="9"/>
  <c r="X12" i="9"/>
  <c r="AJ12" i="9"/>
  <c r="AV12" i="9"/>
  <c r="BH12" i="9"/>
  <c r="BT12" i="9"/>
  <c r="CF12" i="9"/>
  <c r="CR12" i="9"/>
  <c r="H13" i="9"/>
  <c r="T13" i="9"/>
  <c r="AF13" i="9"/>
  <c r="AR13" i="9"/>
  <c r="BD13" i="9"/>
  <c r="BP13" i="9"/>
  <c r="CB13" i="9"/>
  <c r="CN13" i="9"/>
  <c r="D14" i="9"/>
  <c r="S14" i="9"/>
  <c r="AG14" i="9"/>
  <c r="AU14" i="9"/>
  <c r="BI14" i="9"/>
  <c r="BX14" i="9"/>
  <c r="CM14" i="9"/>
  <c r="E15" i="9"/>
  <c r="S15" i="9"/>
  <c r="AG15" i="9"/>
  <c r="AV15" i="9"/>
  <c r="BK15" i="9"/>
  <c r="BZ15" i="9"/>
  <c r="CQ15" i="9"/>
  <c r="K16" i="9"/>
  <c r="Z16" i="9"/>
  <c r="AQ16" i="9"/>
  <c r="BG16" i="9"/>
  <c r="BV16" i="9"/>
  <c r="CM16" i="9"/>
  <c r="G17" i="9"/>
  <c r="V17" i="9"/>
  <c r="AM17" i="9"/>
  <c r="BC17" i="9"/>
  <c r="BR17" i="9"/>
  <c r="CI17" i="9"/>
  <c r="CY17" i="9"/>
  <c r="R18" i="9"/>
  <c r="AI18" i="9"/>
  <c r="BA18" i="9"/>
  <c r="BS18" i="9"/>
  <c r="CK18" i="9"/>
  <c r="G19" i="9"/>
  <c r="Y19" i="9"/>
  <c r="AQ19" i="9"/>
  <c r="BI19" i="9"/>
  <c r="CA19" i="9"/>
  <c r="CS19" i="9"/>
  <c r="O20" i="9"/>
  <c r="AG20" i="9"/>
  <c r="AY20" i="9"/>
  <c r="BQ20" i="9"/>
  <c r="CI20" i="9"/>
  <c r="E21" i="9"/>
  <c r="W21" i="9"/>
  <c r="AO21" i="9"/>
  <c r="BG21" i="9"/>
  <c r="BY21" i="9"/>
  <c r="CQ21" i="9"/>
  <c r="M22" i="9"/>
  <c r="AK22" i="9"/>
  <c r="BS22" i="9"/>
  <c r="G23" i="9"/>
  <c r="AR23" i="9"/>
  <c r="CN23" i="9"/>
  <c r="AN24" i="9"/>
  <c r="CJ24" i="9"/>
  <c r="AJ25" i="9"/>
  <c r="CF25" i="9"/>
  <c r="AI26" i="9"/>
  <c r="CI26" i="9"/>
  <c r="AN27" i="9"/>
  <c r="CN27" i="9"/>
  <c r="AR28" i="9"/>
  <c r="CS28" i="9"/>
  <c r="BC29" i="9"/>
  <c r="K30" i="9"/>
  <c r="BQ30" i="9"/>
  <c r="AC31" i="9"/>
  <c r="CQ31" i="9"/>
  <c r="CB32" i="9"/>
  <c r="CI33" i="9"/>
  <c r="CW34" i="9"/>
  <c r="AC36" i="9"/>
  <c r="BP38" i="9"/>
  <c r="E44" i="9"/>
  <c r="E123" i="11"/>
  <c r="E120" i="11"/>
  <c r="E117" i="11"/>
  <c r="E114" i="11"/>
  <c r="E111" i="11"/>
  <c r="E108" i="11"/>
  <c r="E105" i="11"/>
  <c r="E102" i="11"/>
  <c r="E99" i="11"/>
  <c r="E96" i="11"/>
  <c r="E93" i="11"/>
  <c r="E90" i="11"/>
  <c r="E87" i="11"/>
  <c r="E84" i="11"/>
  <c r="E81" i="11"/>
  <c r="E78" i="11"/>
  <c r="E75" i="11"/>
  <c r="E72" i="11"/>
  <c r="E69" i="11"/>
  <c r="E66" i="11"/>
  <c r="E63" i="11"/>
  <c r="E60" i="11"/>
  <c r="E57" i="11"/>
  <c r="E54" i="11"/>
  <c r="E51" i="11"/>
  <c r="E48" i="11"/>
  <c r="E45" i="11"/>
  <c r="E42" i="11"/>
  <c r="E39" i="11"/>
  <c r="E36" i="11"/>
  <c r="E33" i="11"/>
  <c r="E30" i="11"/>
  <c r="E27" i="11"/>
  <c r="E24" i="11"/>
  <c r="E21" i="11"/>
  <c r="E18" i="11"/>
  <c r="E15" i="11"/>
  <c r="E12" i="11"/>
  <c r="E9" i="11"/>
  <c r="E6" i="11"/>
  <c r="E122" i="11"/>
  <c r="E119" i="11"/>
  <c r="E116" i="11"/>
  <c r="E113" i="11"/>
  <c r="E110" i="11"/>
  <c r="E107" i="11"/>
  <c r="E104" i="11"/>
  <c r="E101" i="11"/>
  <c r="E98" i="11"/>
  <c r="E95" i="11"/>
  <c r="E92" i="11"/>
  <c r="E89" i="11"/>
  <c r="E86" i="11"/>
  <c r="E83" i="11"/>
  <c r="E80" i="11"/>
  <c r="E77" i="11"/>
  <c r="E74" i="11"/>
  <c r="E71" i="11"/>
  <c r="E68" i="11"/>
  <c r="E65" i="11"/>
  <c r="E62" i="11"/>
  <c r="E59" i="11"/>
  <c r="E121" i="11"/>
  <c r="E118" i="11"/>
  <c r="E109" i="11"/>
  <c r="E100" i="11"/>
  <c r="E91" i="11"/>
  <c r="E82" i="11"/>
  <c r="E73" i="11"/>
  <c r="E64" i="11"/>
  <c r="E47" i="11"/>
  <c r="E35" i="11"/>
  <c r="E23" i="11"/>
  <c r="E16" i="11"/>
  <c r="E55" i="11"/>
  <c r="E43" i="11"/>
  <c r="E31" i="11"/>
  <c r="E5" i="11"/>
  <c r="H5" i="11" s="1"/>
  <c r="J5" i="11" s="1"/>
  <c r="E19" i="11"/>
  <c r="E8" i="11"/>
  <c r="E50" i="11"/>
  <c r="E38" i="11"/>
  <c r="E26" i="11"/>
  <c r="E112" i="11"/>
  <c r="E103" i="11"/>
  <c r="E94" i="11"/>
  <c r="E85" i="11"/>
  <c r="E76" i="11"/>
  <c r="E67" i="11"/>
  <c r="E58" i="11"/>
  <c r="E46" i="11"/>
  <c r="E34" i="11"/>
  <c r="E22" i="11"/>
  <c r="E11" i="11"/>
  <c r="E53" i="11"/>
  <c r="E41" i="11"/>
  <c r="E29" i="11"/>
  <c r="E14" i="11"/>
  <c r="E7" i="11"/>
  <c r="E49" i="11"/>
  <c r="E37" i="11"/>
  <c r="E25" i="11"/>
  <c r="E115" i="11"/>
  <c r="E106" i="11"/>
  <c r="E97" i="11"/>
  <c r="E88" i="11"/>
  <c r="E79" i="11"/>
  <c r="E70" i="11"/>
  <c r="E61" i="11"/>
  <c r="E17" i="11"/>
  <c r="E10" i="11"/>
  <c r="E56" i="11"/>
  <c r="E44" i="11"/>
  <c r="E32" i="11"/>
  <c r="E28" i="11"/>
  <c r="E40" i="11"/>
  <c r="E52" i="11"/>
  <c r="E13" i="11"/>
  <c r="E7" i="10"/>
  <c r="E20" i="11"/>
  <c r="R11" i="9" l="1"/>
  <c r="BR13" i="9"/>
  <c r="F21" i="9"/>
  <c r="BZ8" i="9"/>
  <c r="S8" i="9"/>
  <c r="AZ9" i="9"/>
  <c r="AU16" i="9"/>
  <c r="BT22" i="9"/>
  <c r="CR15" i="9"/>
  <c r="E11" i="9"/>
  <c r="CL11" i="9"/>
  <c r="H8" i="9"/>
  <c r="BN14" i="9"/>
  <c r="CQ25" i="9"/>
  <c r="AT31" i="9"/>
  <c r="R8" i="9"/>
  <c r="CU26" i="9"/>
  <c r="AV123" i="9"/>
  <c r="I123" i="9"/>
  <c r="AG124" i="9"/>
  <c r="BR19" i="9"/>
  <c r="BM9" i="9"/>
  <c r="BK16" i="9"/>
  <c r="M34" i="9"/>
  <c r="CQ13" i="9"/>
  <c r="BX16" i="9"/>
  <c r="AT16" i="9"/>
  <c r="E18" i="9"/>
  <c r="CD19" i="9"/>
  <c r="BX9" i="9"/>
  <c r="T11" i="9"/>
  <c r="BL12" i="9"/>
  <c r="I14" i="9"/>
  <c r="CF15" i="9"/>
  <c r="BX17" i="9"/>
  <c r="CG19" i="9"/>
  <c r="CW21" i="9"/>
  <c r="CX26" i="9"/>
  <c r="AF35" i="9"/>
  <c r="E9" i="9"/>
  <c r="AW10" i="9"/>
  <c r="CO11" i="9"/>
  <c r="AK13" i="9"/>
  <c r="CR14" i="9"/>
  <c r="CD16" i="9"/>
  <c r="BZ18" i="9"/>
  <c r="CP20" i="9"/>
  <c r="O24" i="9"/>
  <c r="AN30" i="9"/>
  <c r="BE126" i="9"/>
  <c r="AL126" i="9"/>
  <c r="CO124" i="9"/>
  <c r="AW123" i="9"/>
  <c r="E122" i="9"/>
  <c r="U126" i="9"/>
  <c r="BY124" i="9"/>
  <c r="AG123" i="9"/>
  <c r="CK121" i="9"/>
  <c r="AE126" i="9"/>
  <c r="AX125" i="9"/>
  <c r="BY123" i="9"/>
  <c r="D122" i="9"/>
  <c r="AU120" i="9"/>
  <c r="CY118" i="9"/>
  <c r="BG117" i="9"/>
  <c r="BZ125" i="9"/>
  <c r="D124" i="9"/>
  <c r="AF122" i="9"/>
  <c r="CM125" i="9"/>
  <c r="R124" i="9"/>
  <c r="AS122" i="9"/>
  <c r="CC120" i="9"/>
  <c r="AF125" i="9"/>
  <c r="BG123" i="9"/>
  <c r="CH121" i="9"/>
  <c r="AF120" i="9"/>
  <c r="CJ118" i="9"/>
  <c r="CP126" i="9"/>
  <c r="CX124" i="9"/>
  <c r="AC123" i="9"/>
  <c r="CI125" i="9"/>
  <c r="N124" i="9"/>
  <c r="AF11" i="9"/>
  <c r="BX12" i="9"/>
  <c r="W14" i="9"/>
  <c r="CV15" i="9"/>
  <c r="CN17" i="9"/>
  <c r="CY19" i="9"/>
  <c r="W22" i="9"/>
  <c r="BB27" i="9"/>
  <c r="CI36" i="9"/>
  <c r="Q9" i="9"/>
  <c r="BI10" i="9"/>
  <c r="E12" i="9"/>
  <c r="AW13" i="9"/>
  <c r="K15" i="9"/>
  <c r="CS16" i="9"/>
  <c r="CT18" i="9"/>
  <c r="N21" i="9"/>
  <c r="BK24" i="9"/>
  <c r="CT30" i="9"/>
  <c r="AS126" i="9"/>
  <c r="Y126" i="9"/>
  <c r="CC124" i="9"/>
  <c r="AK123" i="9"/>
  <c r="CO121" i="9"/>
  <c r="I126" i="9"/>
  <c r="BM124" i="9"/>
  <c r="U123" i="9"/>
  <c r="BY121" i="9"/>
  <c r="S126" i="9"/>
  <c r="AI125" i="9"/>
  <c r="BK123" i="9"/>
  <c r="CL121" i="9"/>
  <c r="AI120" i="9"/>
  <c r="CM118" i="9"/>
  <c r="AU117" i="9"/>
  <c r="BK125" i="9"/>
  <c r="CL123" i="9"/>
  <c r="R122" i="9"/>
  <c r="BX125" i="9"/>
  <c r="CY123" i="9"/>
  <c r="AE122" i="9"/>
  <c r="BQ120" i="9"/>
  <c r="R125" i="9"/>
  <c r="AR123" i="9"/>
  <c r="BT121" i="9"/>
  <c r="T120" i="9"/>
  <c r="BX118" i="9"/>
  <c r="BV126" i="9"/>
  <c r="CI124" i="9"/>
  <c r="O123" i="9"/>
  <c r="BT125" i="9"/>
  <c r="CV123" i="9"/>
  <c r="J17" i="9"/>
  <c r="L19" i="9"/>
  <c r="AB21" i="9"/>
  <c r="CV24" i="9"/>
  <c r="AU31" i="9"/>
  <c r="BD8" i="9"/>
  <c r="CV9" i="9"/>
  <c r="AR11" i="9"/>
  <c r="CJ12" i="9"/>
  <c r="AK14" i="9"/>
  <c r="O16" i="9"/>
  <c r="G18" i="9"/>
  <c r="U20" i="9"/>
  <c r="AU22" i="9"/>
  <c r="F28" i="9"/>
  <c r="BX39" i="9"/>
  <c r="AC9" i="9"/>
  <c r="BU10" i="9"/>
  <c r="Q12" i="9"/>
  <c r="BI13" i="9"/>
  <c r="Z15" i="9"/>
  <c r="L17" i="9"/>
  <c r="N19" i="9"/>
  <c r="AD21" i="9"/>
  <c r="K25" i="9"/>
  <c r="BI31" i="9"/>
  <c r="AG126" i="9"/>
  <c r="M126" i="9"/>
  <c r="BQ124" i="9"/>
  <c r="Y123" i="9"/>
  <c r="CC121" i="9"/>
  <c r="BD11" i="9"/>
  <c r="CV12" i="9"/>
  <c r="AZ14" i="9"/>
  <c r="AF16" i="9"/>
  <c r="X18" i="9"/>
  <c r="AM20" i="9"/>
  <c r="CE22" i="9"/>
  <c r="BG28" i="9"/>
  <c r="CO45" i="9"/>
  <c r="AO9" i="9"/>
  <c r="CG10" i="9"/>
  <c r="AC12" i="9"/>
  <c r="BU13" i="9"/>
  <c r="AN15" i="9"/>
  <c r="AD17" i="9"/>
  <c r="AH19" i="9"/>
  <c r="AX21" i="9"/>
  <c r="BG25" i="9"/>
  <c r="AE32" i="9"/>
  <c r="CM126" i="9"/>
  <c r="CW125" i="9"/>
  <c r="BE124" i="9"/>
  <c r="M123" i="9"/>
  <c r="BQ121" i="9"/>
  <c r="CG125" i="9"/>
  <c r="AO124" i="9"/>
  <c r="CS122" i="9"/>
  <c r="BA121" i="9"/>
  <c r="CV126" i="9"/>
  <c r="G125" i="9"/>
  <c r="AH123" i="9"/>
  <c r="BI121" i="9"/>
  <c r="K120" i="9"/>
  <c r="BO118" i="9"/>
  <c r="W117" i="9"/>
  <c r="AH125" i="9"/>
  <c r="BJ123" i="9"/>
  <c r="CJ121" i="9"/>
  <c r="AU125" i="9"/>
  <c r="BW123" i="9"/>
  <c r="CX121" i="9"/>
  <c r="BW126" i="9"/>
  <c r="CJ124" i="9"/>
  <c r="P123" i="9"/>
  <c r="AQ121" i="9"/>
  <c r="CR119" i="9"/>
  <c r="AZ118" i="9"/>
  <c r="AJ126" i="9"/>
  <c r="BG124" i="9"/>
  <c r="CH122" i="9"/>
  <c r="AR125" i="9"/>
  <c r="AQ17" i="9"/>
  <c r="AV19" i="9"/>
  <c r="BL21" i="9"/>
  <c r="CR25" i="9"/>
  <c r="D33" i="9"/>
  <c r="CB8" i="9"/>
  <c r="X10" i="9"/>
  <c r="BP11" i="9"/>
  <c r="L13" i="9"/>
  <c r="BO14" i="9"/>
  <c r="AV16" i="9"/>
  <c r="AO18" i="9"/>
  <c r="BE20" i="9"/>
  <c r="S23" i="9"/>
  <c r="L29" i="9"/>
  <c r="I8" i="9"/>
  <c r="BA9" i="9"/>
  <c r="CS10" i="9"/>
  <c r="AO12" i="9"/>
  <c r="CG13" i="9"/>
  <c r="BB15" i="9"/>
  <c r="AS17" i="9"/>
  <c r="AX19" i="9"/>
  <c r="BN21" i="9"/>
  <c r="H26" i="9"/>
  <c r="AA33" i="9"/>
  <c r="BZ126" i="9"/>
  <c r="CK125" i="9"/>
  <c r="AS124" i="9"/>
  <c r="CW122" i="9"/>
  <c r="BE121" i="9"/>
  <c r="BU125" i="9"/>
  <c r="AC124" i="9"/>
  <c r="CG122" i="9"/>
  <c r="AO121" i="9"/>
  <c r="CB126" i="9"/>
  <c r="CN124" i="9"/>
  <c r="S123" i="9"/>
  <c r="AU121" i="9"/>
  <c r="CU119" i="9"/>
  <c r="BC118" i="9"/>
  <c r="K117" i="9"/>
  <c r="T125" i="9"/>
  <c r="AU123" i="9"/>
  <c r="BV121" i="9"/>
  <c r="AG125" i="9"/>
  <c r="BH123" i="9"/>
  <c r="S11" i="9"/>
  <c r="BK12" i="9"/>
  <c r="H14" i="9"/>
  <c r="CE15" i="9"/>
  <c r="BW17" i="9"/>
  <c r="CF19" i="9"/>
  <c r="CV21" i="9"/>
  <c r="CV26" i="9"/>
  <c r="AE35" i="9"/>
  <c r="D9" i="9"/>
  <c r="AV10" i="9"/>
  <c r="CN11" i="9"/>
  <c r="AJ13" i="9"/>
  <c r="CQ14" i="9"/>
  <c r="CB16" i="9"/>
  <c r="BY18" i="9"/>
  <c r="CO20" i="9"/>
  <c r="E24" i="9"/>
  <c r="AB30" i="9"/>
  <c r="AG8" i="9"/>
  <c r="BY9" i="9"/>
  <c r="U11" i="9"/>
  <c r="BM12" i="9"/>
  <c r="J14" i="9"/>
  <c r="CH15" i="9"/>
  <c r="BZ17" i="9"/>
  <c r="CH19" i="9"/>
  <c r="CX21" i="9"/>
  <c r="L27" i="9"/>
  <c r="BD35" i="9"/>
  <c r="AZ126" i="9"/>
  <c r="BM125" i="9"/>
  <c r="U124" i="9"/>
  <c r="BY122" i="9"/>
  <c r="CU126" i="9"/>
  <c r="AW125" i="9"/>
  <c r="E124" i="9"/>
  <c r="BI122" i="9"/>
  <c r="Q121" i="9"/>
  <c r="AO126" i="9"/>
  <c r="BK124" i="9"/>
  <c r="CM122" i="9"/>
  <c r="T121" i="9"/>
  <c r="BW119" i="9"/>
  <c r="AE118" i="9"/>
  <c r="CA126" i="9"/>
  <c r="CM124" i="9"/>
  <c r="R123" i="9"/>
  <c r="CR126" i="9"/>
  <c r="D125" i="9"/>
  <c r="AE123" i="9"/>
  <c r="BG121" i="9"/>
  <c r="T126" i="9"/>
  <c r="AT124" i="9"/>
  <c r="BT122" i="9"/>
  <c r="CM17" i="9"/>
  <c r="CV19" i="9"/>
  <c r="V22" i="9"/>
  <c r="BA27" i="9"/>
  <c r="BY36" i="9"/>
  <c r="P9" i="9"/>
  <c r="BH10" i="9"/>
  <c r="D12" i="9"/>
  <c r="AV13" i="9"/>
  <c r="I15" i="9"/>
  <c r="CR16" i="9"/>
  <c r="CQ18" i="9"/>
  <c r="K21" i="9"/>
  <c r="BA24" i="9"/>
  <c r="CH30" i="9"/>
  <c r="AS8" i="9"/>
  <c r="CK9" i="9"/>
  <c r="AG11" i="9"/>
  <c r="BY12" i="9"/>
  <c r="X14" i="9"/>
  <c r="CW15" i="9"/>
  <c r="CO17" i="9"/>
  <c r="F20" i="9"/>
  <c r="X22" i="9"/>
  <c r="BM27" i="9"/>
  <c r="X37" i="9"/>
  <c r="CY126" i="9"/>
  <c r="BA125" i="9"/>
  <c r="I124" i="9"/>
  <c r="BM122" i="9"/>
  <c r="CH126" i="9"/>
  <c r="AK125" i="9"/>
  <c r="CO123" i="9"/>
  <c r="AW122" i="9"/>
  <c r="CS126" i="9"/>
  <c r="X126" i="9"/>
  <c r="AW124" i="9"/>
  <c r="BX122" i="9"/>
  <c r="G121" i="9"/>
  <c r="BK119" i="9"/>
  <c r="S118" i="9"/>
  <c r="BG126" i="9"/>
  <c r="BX124" i="9"/>
  <c r="D123" i="9"/>
  <c r="BX126" i="9"/>
  <c r="CL124" i="9"/>
  <c r="Q123" i="9"/>
  <c r="P12" i="9"/>
  <c r="BH13" i="9"/>
  <c r="X15" i="9"/>
  <c r="K17" i="9"/>
  <c r="M19" i="9"/>
  <c r="AC21" i="9"/>
  <c r="CW24" i="9"/>
  <c r="AV31" i="9"/>
  <c r="BE8" i="9"/>
  <c r="CW9" i="9"/>
  <c r="AS11" i="9"/>
  <c r="CK12" i="9"/>
  <c r="AM14" i="9"/>
  <c r="P16" i="9"/>
  <c r="H18" i="9"/>
  <c r="V20" i="9"/>
  <c r="AV22" i="9"/>
  <c r="Q28" i="9"/>
  <c r="CR40" i="9"/>
  <c r="CL126" i="9"/>
  <c r="AO125" i="9"/>
  <c r="CS123" i="9"/>
  <c r="BA122" i="9"/>
  <c r="BU126" i="9"/>
  <c r="Y125" i="9"/>
  <c r="CC123" i="9"/>
  <c r="AK122" i="9"/>
  <c r="CF126" i="9"/>
  <c r="H126" i="9"/>
  <c r="AI124" i="9"/>
  <c r="BJ122" i="9"/>
  <c r="CQ120" i="9"/>
  <c r="AY119" i="9"/>
  <c r="G118" i="9"/>
  <c r="AN126" i="9"/>
  <c r="BJ124" i="9"/>
  <c r="CL122" i="9"/>
  <c r="BD126" i="9"/>
  <c r="BW124" i="9"/>
  <c r="CY122" i="9"/>
  <c r="AE121" i="9"/>
  <c r="CL125" i="9"/>
  <c r="P124" i="9"/>
  <c r="AR122" i="9"/>
  <c r="CB120" i="9"/>
  <c r="AJ119" i="9"/>
  <c r="CN117" i="9"/>
  <c r="BG125" i="9"/>
  <c r="CI123" i="9"/>
  <c r="BA126" i="9"/>
  <c r="BT124" i="9"/>
  <c r="CF10" i="9"/>
  <c r="AB12" i="9"/>
  <c r="BT13" i="9"/>
  <c r="AM15" i="9"/>
  <c r="AB17" i="9"/>
  <c r="AE19" i="9"/>
  <c r="AU21" i="9"/>
  <c r="AW25" i="9"/>
  <c r="L32" i="9"/>
  <c r="BQ8" i="9"/>
  <c r="M10" i="9"/>
  <c r="BE11" i="9"/>
  <c r="CW12" i="9"/>
  <c r="BB14" i="9"/>
  <c r="AH16" i="9"/>
  <c r="Z18" i="9"/>
  <c r="AP20" i="9"/>
  <c r="CF22" i="9"/>
  <c r="BR28" i="9"/>
  <c r="CO126" i="9"/>
  <c r="BY126" i="9"/>
  <c r="AC125" i="9"/>
  <c r="CG123" i="9"/>
  <c r="AO122" i="9"/>
  <c r="BH126" i="9"/>
  <c r="M125" i="9"/>
  <c r="BQ123" i="9"/>
  <c r="Y122" i="9"/>
  <c r="BS126" i="9"/>
  <c r="CO125" i="9"/>
  <c r="T124" i="9"/>
  <c r="AU122" i="9"/>
  <c r="CE120" i="9"/>
  <c r="AM119" i="9"/>
  <c r="CQ117" i="9"/>
  <c r="W126" i="9"/>
  <c r="AV124" i="9"/>
  <c r="BW122" i="9"/>
  <c r="AM126" i="9"/>
  <c r="BI124" i="9"/>
  <c r="CJ122" i="9"/>
  <c r="R121" i="9"/>
  <c r="BW125" i="9"/>
  <c r="CX123" i="9"/>
  <c r="AD122" i="9"/>
  <c r="BP120" i="9"/>
  <c r="X119" i="9"/>
  <c r="CB117" i="9"/>
  <c r="AS125" i="9"/>
  <c r="BT123" i="9"/>
  <c r="AI126" i="9"/>
  <c r="BF124" i="9"/>
  <c r="BD18" i="9"/>
  <c r="BT20" i="9"/>
  <c r="BD23" i="9"/>
  <c r="BQ29" i="9"/>
  <c r="T8" i="9"/>
  <c r="BL9" i="9"/>
  <c r="H11" i="9"/>
  <c r="AZ12" i="9"/>
  <c r="CR13" i="9"/>
  <c r="BO15" i="9"/>
  <c r="BG17" i="9"/>
  <c r="BO19" i="9"/>
  <c r="CE21" i="9"/>
  <c r="AW26" i="9"/>
  <c r="Q34" i="9"/>
  <c r="CO8" i="9"/>
  <c r="AK10" i="9"/>
  <c r="CC11" i="9"/>
  <c r="Y13" i="9"/>
  <c r="CD14" i="9"/>
  <c r="BL16" i="9"/>
  <c r="BJ18" i="9"/>
  <c r="BZ20" i="9"/>
  <c r="BO23" i="9"/>
  <c r="CD29" i="9"/>
  <c r="BQ126" i="9"/>
  <c r="AY126" i="9"/>
  <c r="E125" i="9"/>
  <c r="BI123" i="9"/>
  <c r="Q122" i="9"/>
  <c r="AH126" i="9"/>
  <c r="CK124" i="9"/>
  <c r="AS123" i="9"/>
  <c r="CW121" i="9"/>
  <c r="AR126" i="9"/>
  <c r="BL125" i="9"/>
  <c r="CM123" i="9"/>
  <c r="S122" i="9"/>
  <c r="BG120" i="9"/>
  <c r="O119" i="9"/>
  <c r="BS117" i="9"/>
  <c r="CN125" i="9"/>
  <c r="S124" i="9"/>
  <c r="AT122" i="9"/>
  <c r="E126" i="9"/>
  <c r="AF124" i="9"/>
  <c r="AL12" i="9"/>
  <c r="BF13" i="9"/>
  <c r="CN14" i="9"/>
  <c r="Z9" i="9"/>
  <c r="BB121" i="9"/>
  <c r="AA123" i="9"/>
  <c r="CU124" i="9"/>
  <c r="CK126" i="9"/>
  <c r="BD123" i="9"/>
  <c r="BT126" i="9"/>
  <c r="P125" i="9"/>
  <c r="AN118" i="9"/>
  <c r="D121" i="9"/>
  <c r="AE124" i="9"/>
  <c r="AR121" i="9"/>
  <c r="BH121" i="9"/>
  <c r="AQ118" i="9"/>
  <c r="BZ124" i="9"/>
  <c r="Q124" i="9"/>
  <c r="BY125" i="9"/>
  <c r="BH17" i="9"/>
  <c r="U8" i="9"/>
  <c r="CC14" i="9"/>
  <c r="AV26" i="9"/>
  <c r="AY12" i="9"/>
  <c r="AQ8" i="9"/>
  <c r="R20" i="9"/>
  <c r="CA21" i="9"/>
  <c r="O9" i="9"/>
  <c r="U125" i="9"/>
  <c r="BA124" i="9"/>
  <c r="BL126" i="9"/>
  <c r="AW16" i="9"/>
  <c r="E33" i="9"/>
  <c r="CF13" i="9"/>
  <c r="J23" i="9"/>
  <c r="BO11" i="9"/>
  <c r="BJ21" i="9"/>
  <c r="T15" i="9"/>
  <c r="BI16" i="9"/>
  <c r="BE10" i="9"/>
  <c r="CR124" i="9"/>
  <c r="CG126" i="9"/>
  <c r="CR123" i="9"/>
  <c r="BQ125" i="9"/>
  <c r="AW126" i="9"/>
  <c r="CE121" i="9"/>
  <c r="BC123" i="9"/>
  <c r="AB125" i="9"/>
  <c r="L122" i="9"/>
  <c r="CH123" i="9"/>
  <c r="BE122" i="9"/>
  <c r="BV125" i="9"/>
  <c r="CV118" i="9"/>
  <c r="AD121" i="9"/>
  <c r="BV124" i="9"/>
  <c r="CI121" i="9"/>
  <c r="BH122" i="9"/>
  <c r="AA119" i="9"/>
  <c r="CA125" i="9"/>
  <c r="CW124" i="9"/>
  <c r="BM126" i="9"/>
  <c r="BP15" i="9"/>
  <c r="BR29" i="9"/>
  <c r="X13" i="9"/>
  <c r="CB21" i="9"/>
  <c r="G11" i="9"/>
  <c r="BK14" i="9"/>
  <c r="U10" i="9"/>
  <c r="AJ26" i="9"/>
  <c r="AU10" i="9"/>
  <c r="BI126" i="9"/>
  <c r="BI125" i="9"/>
  <c r="CC126" i="9"/>
  <c r="BP14" i="9"/>
  <c r="CS25" i="9"/>
  <c r="AN12" i="9"/>
  <c r="BD20" i="9"/>
  <c r="CO10" i="9"/>
  <c r="BX36" i="9"/>
  <c r="BB18" i="9"/>
  <c r="AX12" i="9"/>
  <c r="BJ16" i="9"/>
  <c r="CB14" i="9"/>
  <c r="W13" i="9"/>
  <c r="CA11" i="9"/>
  <c r="AP17" i="9"/>
  <c r="CM8" i="9"/>
  <c r="AX15" i="9"/>
  <c r="BK45" i="9"/>
  <c r="AW14" i="9"/>
  <c r="AA16" i="9"/>
  <c r="K19" i="9"/>
  <c r="Z21" i="9"/>
  <c r="BQ10" i="9"/>
  <c r="CU19" i="9"/>
  <c r="N22" i="9"/>
  <c r="AC11" i="9"/>
  <c r="CL20" i="9"/>
  <c r="BC23" i="9"/>
  <c r="BD29" i="9"/>
  <c r="U13" i="9"/>
  <c r="AX9" i="9"/>
  <c r="AH13" i="9"/>
  <c r="BC8" i="9"/>
  <c r="CS9" i="9"/>
  <c r="BA11" i="9"/>
  <c r="BT17" i="9"/>
  <c r="CW8" i="9"/>
  <c r="AN9" i="9"/>
  <c r="CA45" i="9"/>
  <c r="BF28" i="9"/>
  <c r="BV22" i="9"/>
  <c r="AJ20" i="9"/>
  <c r="W18" i="9"/>
  <c r="AE16" i="9"/>
  <c r="AY14" i="9"/>
  <c r="CU12" i="9"/>
  <c r="BC11" i="9"/>
  <c r="AY15" i="9"/>
  <c r="CC32" i="9"/>
  <c r="CC13" i="9"/>
  <c r="BD28" i="9"/>
  <c r="S44" i="9"/>
  <c r="AV14" i="9"/>
  <c r="I17" i="9"/>
  <c r="J19" i="9"/>
  <c r="BU9" i="9"/>
  <c r="CL17" i="9"/>
  <c r="CT19" i="9"/>
  <c r="J10" i="9"/>
  <c r="BV18" i="9"/>
  <c r="BS20" i="9"/>
  <c r="AS23" i="9"/>
  <c r="Y12" i="9"/>
  <c r="F8" i="9"/>
  <c r="CD10" i="9"/>
  <c r="CH12" i="9"/>
  <c r="BA8" i="9"/>
  <c r="BW9" i="9"/>
  <c r="AD11" i="9"/>
  <c r="BK9" i="9"/>
  <c r="BT10" i="9"/>
  <c r="AB9" i="9"/>
  <c r="BL39" i="9"/>
  <c r="E28" i="9"/>
  <c r="AT22" i="9"/>
  <c r="T20" i="9"/>
  <c r="F18" i="9"/>
  <c r="N16" i="9"/>
  <c r="AJ14" i="9"/>
  <c r="CI12" i="9"/>
  <c r="AQ11" i="9"/>
  <c r="BL14" i="9"/>
  <c r="CT28" i="9"/>
  <c r="I13" i="9"/>
  <c r="AU25" i="9"/>
  <c r="CR31" i="9"/>
  <c r="BQ13" i="9"/>
  <c r="M16" i="9"/>
  <c r="D18" i="9"/>
  <c r="Y9" i="9"/>
  <c r="CP16" i="9"/>
  <c r="CL18" i="9"/>
  <c r="BJ9" i="9"/>
  <c r="BS17" i="9"/>
  <c r="BK19" i="9"/>
  <c r="BZ21" i="9"/>
  <c r="Q11" i="9"/>
  <c r="AD35" i="9"/>
  <c r="I10" i="9"/>
  <c r="BZ11" i="9"/>
  <c r="CM20" i="9"/>
  <c r="CY8" i="9"/>
  <c r="AS10" i="9"/>
  <c r="CU15" i="9"/>
  <c r="V14" i="9"/>
  <c r="BW12" i="9"/>
  <c r="AE11" i="9"/>
  <c r="CY32" i="9"/>
  <c r="CD13" i="9"/>
  <c r="CG25" i="9"/>
  <c r="AK12" i="9"/>
  <c r="BU22" i="9"/>
  <c r="AT28" i="9"/>
  <c r="CS12" i="9"/>
  <c r="U15" i="9"/>
  <c r="H17" i="9"/>
  <c r="BY8" i="9"/>
  <c r="CT15" i="9"/>
  <c r="CJ17" i="9"/>
  <c r="N9" i="9"/>
  <c r="BW16" i="9"/>
  <c r="BC18" i="9"/>
  <c r="BR20" i="9"/>
  <c r="W10" i="9"/>
  <c r="G14" i="9"/>
  <c r="AK9" i="9"/>
  <c r="BR10" i="9"/>
  <c r="BJ12" i="9"/>
  <c r="AE8" i="9"/>
  <c r="G5" i="10"/>
  <c r="G6" i="10" s="1"/>
  <c r="G7" i="10" s="1"/>
  <c r="G8" i="10" s="1"/>
  <c r="G9" i="10" s="1"/>
  <c r="G10" i="10" s="1"/>
  <c r="G11" i="10" s="1"/>
  <c r="G12" i="10" s="1"/>
  <c r="G13" i="10" s="1"/>
  <c r="G14" i="10" s="1"/>
  <c r="G15" i="10" s="1"/>
  <c r="G16" i="10" s="1"/>
  <c r="G17" i="10" s="1"/>
  <c r="G18" i="10" s="1"/>
  <c r="G19" i="10" s="1"/>
  <c r="G20" i="10" s="1"/>
  <c r="G21" i="10" s="1"/>
  <c r="G22" i="10" s="1"/>
  <c r="G23" i="10" s="1"/>
  <c r="G24" i="10" s="1"/>
  <c r="G25" i="10" s="1"/>
  <c r="G26" i="10" s="1"/>
  <c r="G27" i="10" s="1"/>
  <c r="G28" i="10" s="1"/>
  <c r="G29" i="10" s="1"/>
  <c r="G30" i="10" s="1"/>
  <c r="G31" i="10" s="1"/>
  <c r="G32" i="10" s="1"/>
  <c r="G33" i="10" s="1"/>
  <c r="G34" i="10" s="1"/>
  <c r="G35" i="10" s="1"/>
  <c r="G36" i="10" s="1"/>
  <c r="G37" i="10" s="1"/>
  <c r="G38" i="10" s="1"/>
  <c r="G39" i="10" s="1"/>
  <c r="G40" i="10" s="1"/>
  <c r="G41" i="10" s="1"/>
  <c r="G42" i="10" s="1"/>
  <c r="G43" i="10" s="1"/>
  <c r="G44" i="10" s="1"/>
  <c r="G45" i="10" s="1"/>
  <c r="G46" i="10" s="1"/>
  <c r="G47" i="10" s="1"/>
  <c r="G48" i="10" s="1"/>
  <c r="G49" i="10" s="1"/>
  <c r="G50" i="10" s="1"/>
  <c r="G51" i="10" s="1"/>
  <c r="G52" i="10" s="1"/>
  <c r="G53" i="10" s="1"/>
  <c r="G54" i="10" s="1"/>
  <c r="G55" i="10" s="1"/>
  <c r="G56" i="10" s="1"/>
  <c r="G57" i="10" s="1"/>
  <c r="G58" i="10" s="1"/>
  <c r="G59" i="10" s="1"/>
  <c r="G60" i="10" s="1"/>
  <c r="G61" i="10" s="1"/>
  <c r="G62" i="10" s="1"/>
  <c r="G63" i="10" s="1"/>
  <c r="G64" i="10" s="1"/>
  <c r="G65" i="10" s="1"/>
  <c r="G66" i="10" s="1"/>
  <c r="G67" i="10" s="1"/>
  <c r="G68" i="10" s="1"/>
  <c r="G69" i="10" s="1"/>
  <c r="G70" i="10" s="1"/>
  <c r="G71" i="10" s="1"/>
  <c r="G72" i="10" s="1"/>
  <c r="G73" i="10" s="1"/>
  <c r="G74" i="10" s="1"/>
  <c r="G75" i="10" s="1"/>
  <c r="G76" i="10" s="1"/>
  <c r="G77" i="10" s="1"/>
  <c r="G78" i="10" s="1"/>
  <c r="G79" i="10" s="1"/>
  <c r="G80" i="10" s="1"/>
  <c r="G81" i="10" s="1"/>
  <c r="G82" i="10" s="1"/>
  <c r="G83" i="10" s="1"/>
  <c r="G84" i="10" s="1"/>
  <c r="G85" i="10" s="1"/>
  <c r="G86" i="10" s="1"/>
  <c r="G87" i="10" s="1"/>
  <c r="G88" i="10" s="1"/>
  <c r="G89" i="10" s="1"/>
  <c r="G90" i="10" s="1"/>
  <c r="G91" i="10" s="1"/>
  <c r="G92" i="10" s="1"/>
  <c r="G93" i="10" s="1"/>
  <c r="G94" i="10" s="1"/>
  <c r="G95" i="10" s="1"/>
  <c r="G96" i="10" s="1"/>
  <c r="G97" i="10" s="1"/>
  <c r="G98" i="10" s="1"/>
  <c r="G99" i="10" s="1"/>
  <c r="G100" i="10" s="1"/>
  <c r="G101" i="10" s="1"/>
  <c r="G102" i="10" s="1"/>
  <c r="G103" i="10" s="1"/>
  <c r="G104" i="10" s="1"/>
  <c r="G105" i="10" s="1"/>
  <c r="G106" i="10" s="1"/>
  <c r="G107" i="10" s="1"/>
  <c r="G108" i="10" s="1"/>
  <c r="G109" i="10" s="1"/>
  <c r="G110" i="10" s="1"/>
  <c r="G111" i="10" s="1"/>
  <c r="G112" i="10" s="1"/>
  <c r="G113" i="10" s="1"/>
  <c r="G114" i="10" s="1"/>
  <c r="G115" i="10" s="1"/>
  <c r="G116" i="10" s="1"/>
  <c r="G117" i="10" s="1"/>
  <c r="G118" i="10" s="1"/>
  <c r="G119" i="10" s="1"/>
  <c r="G120" i="10" s="1"/>
  <c r="G121" i="10" s="1"/>
  <c r="G122" i="10" s="1"/>
  <c r="G123" i="10" s="1"/>
  <c r="J29" i="9"/>
  <c r="J13" i="9"/>
  <c r="H23" i="9"/>
  <c r="BM11" i="9"/>
  <c r="AQ21" i="9"/>
  <c r="AK25" i="9"/>
  <c r="AZ39" i="9"/>
  <c r="AI14" i="9"/>
  <c r="L16" i="9"/>
  <c r="AC8" i="9"/>
  <c r="G15" i="9"/>
  <c r="CN16" i="9"/>
  <c r="BN8" i="9"/>
  <c r="CA15" i="9"/>
  <c r="BE17" i="9"/>
  <c r="BJ19" i="9"/>
  <c r="AY9" i="9"/>
  <c r="CX11" i="9"/>
  <c r="BM8" i="9"/>
  <c r="CT9" i="9"/>
  <c r="BB11" i="9"/>
  <c r="BW18" i="9"/>
  <c r="Z12" i="9"/>
  <c r="AZ15" i="9"/>
  <c r="CE13" i="9"/>
  <c r="AM12" i="9"/>
  <c r="CQ10" i="9"/>
  <c r="I23" i="9"/>
  <c r="BN11" i="9"/>
  <c r="BB20" i="9"/>
  <c r="AH10" i="9"/>
  <c r="AA19" i="9"/>
  <c r="AP21" i="9"/>
  <c r="D28" i="9"/>
  <c r="BQ38" i="9"/>
  <c r="AH14" i="9"/>
  <c r="CD30" i="9"/>
  <c r="AT13" i="9"/>
  <c r="F15" i="9"/>
  <c r="F35" i="9"/>
  <c r="F14" i="9"/>
  <c r="BM15" i="9"/>
  <c r="BD17" i="9"/>
  <c r="G8" i="9"/>
  <c r="K10" i="9"/>
  <c r="CT12" i="9"/>
  <c r="BB8" i="9"/>
  <c r="CG9" i="9"/>
  <c r="AP11" i="9"/>
  <c r="AG10" i="9"/>
  <c r="L10" i="9"/>
  <c r="BP8" i="9"/>
  <c r="K32" i="9"/>
  <c r="AV25" i="9"/>
  <c r="AR21" i="9"/>
  <c r="AB19" i="9"/>
  <c r="AA17" i="9"/>
  <c r="AL15" i="9"/>
  <c r="BS13" i="9"/>
  <c r="AA12" i="9"/>
  <c r="CE10" i="9"/>
  <c r="BK21" i="9"/>
  <c r="CP10" i="9"/>
  <c r="AT19" i="9"/>
  <c r="CH9" i="9"/>
  <c r="T18" i="9"/>
  <c r="AH20" i="9"/>
  <c r="CU24" i="9"/>
  <c r="AE31" i="9"/>
  <c r="BE13" i="9"/>
  <c r="AZ27" i="9"/>
  <c r="AM36" i="9"/>
  <c r="T14" i="9"/>
  <c r="N30" i="9"/>
  <c r="AG13" i="9"/>
  <c r="CA14" i="9"/>
  <c r="BH16" i="9"/>
  <c r="CO14" i="9"/>
  <c r="AW9" i="9"/>
  <c r="CK11" i="9"/>
  <c r="CU21" i="9"/>
  <c r="M9" i="9"/>
  <c r="AT10" i="9"/>
  <c r="BI9" i="9"/>
  <c r="W15" i="9"/>
  <c r="BG13" i="9"/>
  <c r="O12" i="9"/>
  <c r="BS10" i="9"/>
  <c r="BC20" i="9"/>
  <c r="AI10" i="9"/>
  <c r="AL18" i="9"/>
  <c r="AL9" i="9"/>
  <c r="X17" i="9"/>
  <c r="Z19" i="9"/>
  <c r="AM22" i="9"/>
  <c r="CO27" i="9"/>
  <c r="CG12" i="9"/>
  <c r="AY24" i="9"/>
  <c r="BR30" i="9"/>
  <c r="AS13" i="9"/>
  <c r="CJ26" i="9"/>
  <c r="L34" i="9"/>
  <c r="CP13" i="9"/>
  <c r="BL15" i="9"/>
  <c r="N12" i="9"/>
  <c r="BO8" i="9"/>
  <c r="CC10" i="9"/>
  <c r="BV12" i="9"/>
  <c r="AO8" i="9"/>
  <c r="BV9" i="9"/>
  <c r="CK8" i="9"/>
  <c r="CJ9" i="9"/>
  <c r="AR8" i="9"/>
  <c r="CE30" i="9"/>
  <c r="AZ24" i="9"/>
  <c r="H21" i="9"/>
  <c r="CN18" i="9"/>
  <c r="CQ16" i="9"/>
  <c r="H15" i="9"/>
  <c r="AU13" i="9"/>
  <c r="CY11" i="9"/>
  <c r="AU19" i="9"/>
  <c r="CI9" i="9"/>
  <c r="AN17" i="9"/>
  <c r="CL8" i="9"/>
  <c r="AB16" i="9"/>
  <c r="S18" i="9"/>
  <c r="AA21" i="9"/>
  <c r="CK24" i="9"/>
  <c r="M12" i="9"/>
  <c r="O22" i="9"/>
  <c r="AO27" i="9"/>
  <c r="BU12" i="9"/>
  <c r="CO23" i="9"/>
  <c r="BP29" i="9"/>
  <c r="V13" i="9"/>
  <c r="BZ14" i="9"/>
  <c r="F11" i="9"/>
  <c r="E8" i="9"/>
  <c r="CU9" i="9"/>
  <c r="BY11" i="9"/>
  <c r="CE19" i="9"/>
  <c r="CX8" i="9"/>
  <c r="Q8" i="9"/>
  <c r="AF8" i="9"/>
  <c r="AA30" i="9"/>
  <c r="D24" i="9"/>
  <c r="CN20" i="9"/>
  <c r="BX18" i="9"/>
  <c r="CA16" i="9"/>
  <c r="CP14" i="9"/>
  <c r="AI13" i="9"/>
  <c r="CM11" i="9"/>
  <c r="AM18" i="9"/>
  <c r="AM9" i="9"/>
  <c r="AR16" i="9"/>
  <c r="AP8" i="9"/>
  <c r="AJ15" i="9"/>
  <c r="W17" i="9"/>
  <c r="S20" i="9"/>
  <c r="AL22" i="9"/>
  <c r="AO11" i="9"/>
  <c r="G21" i="9"/>
  <c r="AO24" i="9"/>
  <c r="CW11" i="9"/>
  <c r="CT21" i="9"/>
  <c r="AU26" i="9"/>
  <c r="CJ33" i="9"/>
  <c r="CO13" i="9"/>
  <c r="V10" i="9"/>
  <c r="Z30" i="9"/>
  <c r="AA9" i="9"/>
  <c r="BG10" i="9"/>
  <c r="BI12" i="9"/>
  <c r="AD8" i="9"/>
  <c r="CX47" i="9"/>
  <c r="L10" i="5" a="1"/>
  <c r="L10" i="5" s="1"/>
  <c r="D3" i="7" s="1"/>
  <c r="H9" i="5" a="1"/>
  <c r="H9" i="5" s="1"/>
  <c r="C3" i="7" s="1"/>
  <c r="G9" i="5" a="1"/>
  <c r="G9" i="5" s="1"/>
  <c r="K23" i="3"/>
  <c r="L11" i="6" a="1"/>
  <c r="L11" i="6" s="1"/>
  <c r="U4" i="5"/>
  <c r="K10" i="5" a="1"/>
  <c r="K10" i="5" s="1"/>
  <c r="T7" i="5"/>
  <c r="O4" i="5"/>
  <c r="T6" i="5"/>
  <c r="W4" i="5"/>
  <c r="T4" i="5"/>
  <c r="O6" i="5"/>
  <c r="Q4" i="5"/>
  <c r="P4" i="5"/>
  <c r="V4" i="5"/>
  <c r="O5" i="5"/>
  <c r="D69" i="7"/>
  <c r="D65" i="11"/>
  <c r="D65" i="10"/>
  <c r="D114" i="11"/>
  <c r="D114" i="10"/>
  <c r="D118" i="7"/>
  <c r="D43" i="11"/>
  <c r="D43" i="10"/>
  <c r="D47" i="7"/>
  <c r="D103" i="11"/>
  <c r="D103" i="10"/>
  <c r="D107" i="7"/>
  <c r="D91" i="11"/>
  <c r="D91" i="10"/>
  <c r="D95" i="7"/>
  <c r="D67" i="7"/>
  <c r="D63" i="11"/>
  <c r="D63" i="10"/>
  <c r="F6" i="11"/>
  <c r="G67" i="11"/>
  <c r="G110" i="3"/>
  <c r="H110" i="3" s="1"/>
  <c r="F7" i="10"/>
  <c r="E8" i="10"/>
  <c r="G50" i="3"/>
  <c r="H50" i="3" s="1"/>
  <c r="G74" i="3"/>
  <c r="H74" i="3" s="1"/>
  <c r="K20" i="3"/>
  <c r="K18" i="3"/>
  <c r="G26" i="3"/>
  <c r="H5" i="10" l="1"/>
  <c r="K25" i="3"/>
  <c r="D12" i="6"/>
  <c r="J13" i="6"/>
  <c r="K11" i="5" a="1"/>
  <c r="K11" i="5" s="1"/>
  <c r="K12" i="5" s="1"/>
  <c r="L13" i="6"/>
  <c r="L11" i="5" a="1"/>
  <c r="L11" i="5" s="1"/>
  <c r="K13" i="6"/>
  <c r="I13" i="6"/>
  <c r="C12" i="6"/>
  <c r="H10" i="5" a="1"/>
  <c r="H10" i="5" s="1"/>
  <c r="F12" i="6"/>
  <c r="G10" i="5" a="1"/>
  <c r="G10" i="5" s="1"/>
  <c r="G11" i="5" s="1"/>
  <c r="E12" i="6"/>
  <c r="H6" i="10"/>
  <c r="H7" i="10"/>
  <c r="D80" i="7"/>
  <c r="D76" i="11"/>
  <c r="D76" i="10"/>
  <c r="D116" i="7"/>
  <c r="D112" i="11"/>
  <c r="D112" i="10"/>
  <c r="D56" i="7"/>
  <c r="D52" i="11"/>
  <c r="D52" i="10"/>
  <c r="H6" i="11"/>
  <c r="I6" i="11"/>
  <c r="F7" i="11"/>
  <c r="G68" i="11"/>
  <c r="E9" i="10"/>
  <c r="F8" i="10"/>
  <c r="H8" i="10" s="1"/>
  <c r="H26" i="3"/>
  <c r="K26" i="3" s="1"/>
  <c r="L12" i="5" l="1"/>
  <c r="D5" i="7"/>
  <c r="D4" i="7"/>
  <c r="H11" i="5"/>
  <c r="C5" i="7"/>
  <c r="C4" i="7"/>
  <c r="D32" i="7"/>
  <c r="D28" i="11"/>
  <c r="D28" i="10"/>
  <c r="J6" i="11"/>
  <c r="H7" i="11"/>
  <c r="I7" i="11"/>
  <c r="F8" i="11"/>
  <c r="G69" i="11"/>
  <c r="F9" i="10"/>
  <c r="H9" i="10" s="1"/>
  <c r="E10" i="10"/>
  <c r="E11" i="7" l="1"/>
  <c r="E98" i="7"/>
  <c r="E22" i="7"/>
  <c r="E20" i="7"/>
  <c r="E23" i="7"/>
  <c r="E99" i="7"/>
  <c r="E32" i="7"/>
  <c r="E31" i="7"/>
  <c r="E102" i="7"/>
  <c r="E25" i="7"/>
  <c r="E96" i="7"/>
  <c r="E26" i="7"/>
  <c r="E88" i="7"/>
  <c r="E50" i="7"/>
  <c r="E45" i="7"/>
  <c r="E61" i="7"/>
  <c r="E13" i="7"/>
  <c r="E87" i="7"/>
  <c r="E34" i="7"/>
  <c r="E53" i="7"/>
  <c r="E46" i="7"/>
  <c r="E9" i="7"/>
  <c r="F9" i="7" s="1"/>
  <c r="E42" i="7"/>
  <c r="E21" i="7"/>
  <c r="E92" i="7"/>
  <c r="E89" i="7"/>
  <c r="E43" i="7"/>
  <c r="E17" i="7"/>
  <c r="E35" i="7"/>
  <c r="E12" i="7"/>
  <c r="E97" i="7"/>
  <c r="E82" i="7"/>
  <c r="E47" i="7"/>
  <c r="E100" i="7"/>
  <c r="E54" i="7"/>
  <c r="E103" i="7"/>
  <c r="E49" i="7"/>
  <c r="E19" i="7"/>
  <c r="E76" i="7"/>
  <c r="E59" i="7"/>
  <c r="E77" i="7"/>
  <c r="E33" i="7"/>
  <c r="E81" i="7"/>
  <c r="E65" i="7"/>
  <c r="E24" i="7"/>
  <c r="E68" i="7"/>
  <c r="E55" i="7"/>
  <c r="E90" i="7"/>
  <c r="E52" i="7"/>
  <c r="E39" i="7"/>
  <c r="E57" i="7"/>
  <c r="E79" i="7"/>
  <c r="E62" i="7"/>
  <c r="E67" i="7"/>
  <c r="E14" i="7"/>
  <c r="E16" i="7"/>
  <c r="E80" i="7"/>
  <c r="E51" i="7"/>
  <c r="E48" i="7"/>
  <c r="E56" i="7"/>
  <c r="E86" i="7"/>
  <c r="E63" i="7"/>
  <c r="E30" i="7"/>
  <c r="E29" i="7"/>
  <c r="E69" i="7"/>
  <c r="E18" i="7"/>
  <c r="E72" i="7"/>
  <c r="E91" i="7"/>
  <c r="E85" i="7"/>
  <c r="E83" i="7"/>
  <c r="E44" i="7"/>
  <c r="E84" i="7"/>
  <c r="E38" i="7"/>
  <c r="E40" i="7"/>
  <c r="E60" i="7"/>
  <c r="E58" i="7"/>
  <c r="E27" i="7"/>
  <c r="E36" i="7"/>
  <c r="E73" i="7"/>
  <c r="E28" i="7"/>
  <c r="E15" i="7"/>
  <c r="E95" i="7"/>
  <c r="E71" i="7"/>
  <c r="E94" i="7"/>
  <c r="E70" i="7"/>
  <c r="E66" i="7"/>
  <c r="E37" i="7"/>
  <c r="E75" i="7"/>
  <c r="E78" i="7"/>
  <c r="E74" i="7"/>
  <c r="E93" i="7"/>
  <c r="E41" i="7"/>
  <c r="E64" i="7"/>
  <c r="E101" i="7"/>
  <c r="E117" i="7"/>
  <c r="E108" i="7"/>
  <c r="E110" i="7"/>
  <c r="E107" i="7"/>
  <c r="E120" i="7"/>
  <c r="E121" i="7"/>
  <c r="E116" i="7"/>
  <c r="E122" i="7"/>
  <c r="E109" i="7"/>
  <c r="E105" i="7"/>
  <c r="E111" i="7"/>
  <c r="E126" i="7"/>
  <c r="E104" i="7"/>
  <c r="E118" i="7"/>
  <c r="E113" i="7"/>
  <c r="E114" i="7"/>
  <c r="E115" i="7"/>
  <c r="E124" i="7"/>
  <c r="E125" i="7"/>
  <c r="E119" i="7"/>
  <c r="E106" i="7"/>
  <c r="E112" i="7"/>
  <c r="E123" i="7"/>
  <c r="E127" i="7"/>
  <c r="J7" i="11"/>
  <c r="H8" i="11"/>
  <c r="I8" i="11"/>
  <c r="F9" i="11"/>
  <c r="G70" i="11"/>
  <c r="E11" i="10"/>
  <c r="F10" i="10"/>
  <c r="H10" i="10" s="1"/>
  <c r="F10" i="7" l="1"/>
  <c r="F11" i="7" s="1"/>
  <c r="F12" i="7" s="1"/>
  <c r="F13" i="7" s="1"/>
  <c r="F14" i="7" s="1"/>
  <c r="F15" i="7" s="1"/>
  <c r="F16" i="7" s="1"/>
  <c r="F17" i="7" s="1"/>
  <c r="F18" i="7" s="1"/>
  <c r="F19" i="7" s="1"/>
  <c r="F20" i="7" s="1"/>
  <c r="F21" i="7" s="1"/>
  <c r="F22" i="7" s="1"/>
  <c r="F23" i="7" s="1"/>
  <c r="F24" i="7" s="1"/>
  <c r="F25" i="7" s="1"/>
  <c r="F26" i="7" s="1"/>
  <c r="F27" i="7" s="1"/>
  <c r="F28" i="7" s="1"/>
  <c r="F29" i="7" s="1"/>
  <c r="F30" i="7" s="1"/>
  <c r="F31" i="7" s="1"/>
  <c r="F32" i="7" s="1"/>
  <c r="F33" i="7" s="1"/>
  <c r="F34" i="7" s="1"/>
  <c r="F35" i="7" s="1"/>
  <c r="F36" i="7" s="1"/>
  <c r="F37" i="7" s="1"/>
  <c r="F38" i="7" s="1"/>
  <c r="F39" i="7" s="1"/>
  <c r="F40" i="7" s="1"/>
  <c r="F41" i="7" s="1"/>
  <c r="F42" i="7" s="1"/>
  <c r="F43" i="7" s="1"/>
  <c r="F44" i="7" s="1"/>
  <c r="F45" i="7" s="1"/>
  <c r="F46" i="7" s="1"/>
  <c r="F47" i="7" s="1"/>
  <c r="F48" i="7" s="1"/>
  <c r="F49" i="7" s="1"/>
  <c r="F50" i="7" s="1"/>
  <c r="F51" i="7" s="1"/>
  <c r="F52" i="7" s="1"/>
  <c r="F53" i="7" s="1"/>
  <c r="F54" i="7" s="1"/>
  <c r="F55" i="7" s="1"/>
  <c r="F56" i="7" s="1"/>
  <c r="F57" i="7" s="1"/>
  <c r="F58" i="7" s="1"/>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F87" i="7" s="1"/>
  <c r="F88" i="7" s="1"/>
  <c r="F89" i="7" s="1"/>
  <c r="F90" i="7" s="1"/>
  <c r="F91" i="7" s="1"/>
  <c r="F92" i="7" s="1"/>
  <c r="F93" i="7" s="1"/>
  <c r="F94" i="7" s="1"/>
  <c r="F95" i="7" s="1"/>
  <c r="F96" i="7" s="1"/>
  <c r="F97" i="7" s="1"/>
  <c r="F98" i="7" s="1"/>
  <c r="F99" i="7" s="1"/>
  <c r="F100" i="7" s="1"/>
  <c r="F101" i="7" s="1"/>
  <c r="F102" i="7" s="1"/>
  <c r="F103" i="7" s="1"/>
  <c r="F104" i="7" s="1"/>
  <c r="F105" i="7" s="1"/>
  <c r="F106" i="7" s="1"/>
  <c r="F107" i="7" s="1"/>
  <c r="F108" i="7" s="1"/>
  <c r="F109" i="7" s="1"/>
  <c r="F110" i="7" s="1"/>
  <c r="F111" i="7" s="1"/>
  <c r="F112" i="7" s="1"/>
  <c r="F113" i="7" s="1"/>
  <c r="F114" i="7" s="1"/>
  <c r="F115" i="7" s="1"/>
  <c r="F116" i="7" s="1"/>
  <c r="F117" i="7" s="1"/>
  <c r="F118" i="7" s="1"/>
  <c r="F119" i="7" s="1"/>
  <c r="F120" i="7" s="1"/>
  <c r="F121" i="7" s="1"/>
  <c r="F122" i="7" s="1"/>
  <c r="F123" i="7" s="1"/>
  <c r="F124" i="7" s="1"/>
  <c r="F125" i="7" s="1"/>
  <c r="F126" i="7" s="1"/>
  <c r="F127" i="7" s="1"/>
  <c r="J8" i="7" s="1"/>
  <c r="J8" i="11"/>
  <c r="H9" i="11"/>
  <c r="I9" i="11"/>
  <c r="F10" i="11"/>
  <c r="G71" i="11"/>
  <c r="E12" i="10"/>
  <c r="F11" i="10"/>
  <c r="H11" i="10" s="1"/>
  <c r="J9" i="11" l="1"/>
  <c r="H10" i="11"/>
  <c r="I10" i="11"/>
  <c r="F11" i="11"/>
  <c r="G72" i="11"/>
  <c r="F12" i="10"/>
  <c r="H12" i="10" s="1"/>
  <c r="E13" i="10"/>
  <c r="J10" i="11" l="1"/>
  <c r="H11" i="11"/>
  <c r="I11" i="11"/>
  <c r="F12" i="11"/>
  <c r="G73" i="11"/>
  <c r="E14" i="10"/>
  <c r="F13" i="10"/>
  <c r="H13" i="10" s="1"/>
  <c r="J11" i="11" l="1"/>
  <c r="H12" i="11"/>
  <c r="I12" i="11"/>
  <c r="F13" i="11"/>
  <c r="G74" i="11"/>
  <c r="E15" i="10"/>
  <c r="F14" i="10"/>
  <c r="H14" i="10" s="1"/>
  <c r="J12" i="11" l="1"/>
  <c r="H13" i="11"/>
  <c r="I13" i="11"/>
  <c r="F14" i="11"/>
  <c r="G75" i="11"/>
  <c r="E16" i="10"/>
  <c r="F15" i="10"/>
  <c r="H15" i="10" s="1"/>
  <c r="J13" i="11" l="1"/>
  <c r="H14" i="11"/>
  <c r="I14" i="11"/>
  <c r="F15" i="11"/>
  <c r="G76" i="11"/>
  <c r="E17" i="10"/>
  <c r="F16" i="10"/>
  <c r="H16" i="10" s="1"/>
  <c r="J14" i="11" l="1"/>
  <c r="H15" i="11"/>
  <c r="I15" i="11"/>
  <c r="F16" i="11"/>
  <c r="F17" i="11" s="1"/>
  <c r="E18" i="10"/>
  <c r="F17" i="10"/>
  <c r="H17" i="10" s="1"/>
  <c r="J15" i="11" l="1"/>
  <c r="H16" i="11"/>
  <c r="I16" i="11"/>
  <c r="I17" i="11" s="1"/>
  <c r="F18" i="11"/>
  <c r="E19" i="10"/>
  <c r="F18" i="10"/>
  <c r="H18" i="10" s="1"/>
  <c r="H17" i="11" l="1"/>
  <c r="J17" i="11" s="1"/>
  <c r="J16" i="11"/>
  <c r="I18" i="11"/>
  <c r="F19" i="11"/>
  <c r="E20" i="10"/>
  <c r="F19" i="10"/>
  <c r="H19" i="10" s="1"/>
  <c r="H18" i="11" l="1"/>
  <c r="J18" i="11" s="1"/>
  <c r="I19" i="11"/>
  <c r="F20" i="11"/>
  <c r="F20" i="10"/>
  <c r="H20" i="10" s="1"/>
  <c r="E21" i="10"/>
  <c r="H19" i="11" l="1"/>
  <c r="J19" i="11" s="1"/>
  <c r="I20" i="11"/>
  <c r="F21" i="11"/>
  <c r="E22" i="10"/>
  <c r="F21" i="10"/>
  <c r="H21" i="10" s="1"/>
  <c r="H20" i="11" l="1"/>
  <c r="J20" i="11" s="1"/>
  <c r="I21" i="11"/>
  <c r="F22" i="11"/>
  <c r="E23" i="10"/>
  <c r="F22" i="10"/>
  <c r="H22" i="10" s="1"/>
  <c r="H21" i="11" l="1"/>
  <c r="J21" i="11" s="1"/>
  <c r="I22" i="11"/>
  <c r="F23" i="11"/>
  <c r="E24" i="10"/>
  <c r="F23" i="10"/>
  <c r="H23" i="10" s="1"/>
  <c r="H22" i="11" l="1"/>
  <c r="J22" i="11" s="1"/>
  <c r="I23" i="11"/>
  <c r="F24" i="11"/>
  <c r="F24" i="10"/>
  <c r="H24" i="10" s="1"/>
  <c r="E25" i="10"/>
  <c r="H23" i="11" l="1"/>
  <c r="H24" i="11" s="1"/>
  <c r="I24" i="11"/>
  <c r="F25" i="11"/>
  <c r="F25" i="10"/>
  <c r="H25" i="10" s="1"/>
  <c r="E26" i="10"/>
  <c r="J23" i="11" l="1"/>
  <c r="J24" i="11"/>
  <c r="H25" i="11"/>
  <c r="I25" i="11"/>
  <c r="F26" i="11"/>
  <c r="E27" i="10"/>
  <c r="F26" i="10"/>
  <c r="H26" i="10" s="1"/>
  <c r="J25" i="11" l="1"/>
  <c r="H26" i="11"/>
  <c r="I26" i="11"/>
  <c r="F27" i="11"/>
  <c r="F27" i="10"/>
  <c r="H27" i="10" s="1"/>
  <c r="E28" i="10"/>
  <c r="J26" i="11" l="1"/>
  <c r="H27" i="11"/>
  <c r="I27" i="11"/>
  <c r="F28" i="11"/>
  <c r="E29" i="10"/>
  <c r="F28" i="10"/>
  <c r="H28" i="10" s="1"/>
  <c r="J27" i="11" l="1"/>
  <c r="H28" i="11"/>
  <c r="I28" i="11"/>
  <c r="F29" i="11"/>
  <c r="F29" i="10"/>
  <c r="H29" i="10" s="1"/>
  <c r="E30" i="10"/>
  <c r="J28" i="11" l="1"/>
  <c r="H29" i="11"/>
  <c r="I29" i="11"/>
  <c r="F30" i="11"/>
  <c r="F30" i="10"/>
  <c r="H30" i="10" s="1"/>
  <c r="E31" i="10"/>
  <c r="J29" i="11" l="1"/>
  <c r="H30" i="11"/>
  <c r="I30" i="11"/>
  <c r="F31" i="11"/>
  <c r="F31" i="10"/>
  <c r="H31" i="10" s="1"/>
  <c r="E32" i="10"/>
  <c r="J30" i="11" l="1"/>
  <c r="H31" i="11"/>
  <c r="I31" i="11"/>
  <c r="F32" i="11"/>
  <c r="E33" i="10"/>
  <c r="F32" i="10"/>
  <c r="H32" i="10" s="1"/>
  <c r="J31" i="11" l="1"/>
  <c r="H32" i="11"/>
  <c r="I32" i="11"/>
  <c r="F33" i="11"/>
  <c r="E34" i="10"/>
  <c r="F33" i="10"/>
  <c r="H33" i="10" s="1"/>
  <c r="J32" i="11" l="1"/>
  <c r="H33" i="11"/>
  <c r="I33" i="11"/>
  <c r="F34" i="11"/>
  <c r="E35" i="10"/>
  <c r="F34" i="10"/>
  <c r="H34" i="10" s="1"/>
  <c r="J33" i="11" l="1"/>
  <c r="H34" i="11"/>
  <c r="I34" i="11"/>
  <c r="F35" i="11"/>
  <c r="E36" i="10"/>
  <c r="F35" i="10"/>
  <c r="H35" i="10" s="1"/>
  <c r="J34" i="11" l="1"/>
  <c r="H35" i="11"/>
  <c r="I35" i="11"/>
  <c r="F36" i="11"/>
  <c r="F36" i="10"/>
  <c r="H36" i="10" s="1"/>
  <c r="E37" i="10"/>
  <c r="J35" i="11" l="1"/>
  <c r="H36" i="11"/>
  <c r="I36" i="11"/>
  <c r="F37" i="11"/>
  <c r="E38" i="10"/>
  <c r="F37" i="10"/>
  <c r="H37" i="10" s="1"/>
  <c r="J36" i="11" l="1"/>
  <c r="H37" i="11"/>
  <c r="I37" i="11"/>
  <c r="F38" i="11"/>
  <c r="E39" i="10"/>
  <c r="F38" i="10"/>
  <c r="H38" i="10" s="1"/>
  <c r="J37" i="11" l="1"/>
  <c r="H38" i="11"/>
  <c r="I38" i="11"/>
  <c r="F39" i="11"/>
  <c r="F39" i="10"/>
  <c r="H39" i="10" s="1"/>
  <c r="E40" i="10"/>
  <c r="J38" i="11" l="1"/>
  <c r="H39" i="11"/>
  <c r="I39" i="11"/>
  <c r="F40" i="11"/>
  <c r="E41" i="10"/>
  <c r="F40" i="10"/>
  <c r="H40" i="10" s="1"/>
  <c r="J39" i="11" l="1"/>
  <c r="H40" i="11"/>
  <c r="I40" i="11"/>
  <c r="F41" i="11"/>
  <c r="F41" i="10"/>
  <c r="H41" i="10" s="1"/>
  <c r="E42" i="10"/>
  <c r="J40" i="11" l="1"/>
  <c r="H41" i="11"/>
  <c r="I41" i="11"/>
  <c r="F42" i="11"/>
  <c r="F42" i="10"/>
  <c r="H42" i="10" s="1"/>
  <c r="E43" i="10"/>
  <c r="J41" i="11" l="1"/>
  <c r="H42" i="11"/>
  <c r="I42" i="11"/>
  <c r="F43" i="11"/>
  <c r="F43" i="10"/>
  <c r="H43" i="10" s="1"/>
  <c r="E44" i="10"/>
  <c r="J42" i="11" l="1"/>
  <c r="H43" i="11"/>
  <c r="I43" i="11"/>
  <c r="F44" i="11"/>
  <c r="E45" i="10"/>
  <c r="F44" i="10"/>
  <c r="H44" i="10" s="1"/>
  <c r="J43" i="11" l="1"/>
  <c r="H44" i="11"/>
  <c r="I44" i="11"/>
  <c r="F45" i="11"/>
  <c r="E46" i="10"/>
  <c r="F45" i="10"/>
  <c r="H45" i="10" s="1"/>
  <c r="J44" i="11" l="1"/>
  <c r="H45" i="11"/>
  <c r="I45" i="11"/>
  <c r="F46" i="11"/>
  <c r="E47" i="10"/>
  <c r="F46" i="10"/>
  <c r="H46" i="10" s="1"/>
  <c r="J45" i="11" l="1"/>
  <c r="H46" i="11"/>
  <c r="I46" i="11"/>
  <c r="F47" i="11"/>
  <c r="E48" i="10"/>
  <c r="F47" i="10"/>
  <c r="H47" i="10" s="1"/>
  <c r="J46" i="11" l="1"/>
  <c r="H47" i="11"/>
  <c r="I47" i="11"/>
  <c r="F48" i="11"/>
  <c r="F48" i="10"/>
  <c r="H48" i="10" s="1"/>
  <c r="E49" i="10"/>
  <c r="J47" i="11" l="1"/>
  <c r="H48" i="11"/>
  <c r="I48" i="11"/>
  <c r="F49" i="11"/>
  <c r="E50" i="10"/>
  <c r="F49" i="10"/>
  <c r="H49" i="10" s="1"/>
  <c r="J48" i="11" l="1"/>
  <c r="H49" i="11"/>
  <c r="I49" i="11"/>
  <c r="F50" i="11"/>
  <c r="E51" i="10"/>
  <c r="F50" i="10"/>
  <c r="H50" i="10" s="1"/>
  <c r="J49" i="11" l="1"/>
  <c r="H50" i="11"/>
  <c r="I50" i="11"/>
  <c r="F51" i="11"/>
  <c r="F51" i="10"/>
  <c r="H51" i="10" s="1"/>
  <c r="E52" i="10"/>
  <c r="J50" i="11" l="1"/>
  <c r="H51" i="11"/>
  <c r="I51" i="11"/>
  <c r="F52" i="11"/>
  <c r="E53" i="10"/>
  <c r="F52" i="10"/>
  <c r="H52" i="10" s="1"/>
  <c r="J51" i="11" l="1"/>
  <c r="H52" i="11"/>
  <c r="I52" i="11"/>
  <c r="F53" i="11"/>
  <c r="F53" i="10"/>
  <c r="H53" i="10" s="1"/>
  <c r="E54" i="10"/>
  <c r="J52" i="11" l="1"/>
  <c r="H53" i="11"/>
  <c r="I53" i="11"/>
  <c r="F54" i="11"/>
  <c r="F54" i="10"/>
  <c r="H54" i="10" s="1"/>
  <c r="E55" i="10"/>
  <c r="J53" i="11" l="1"/>
  <c r="H54" i="11"/>
  <c r="I54" i="11"/>
  <c r="F55" i="11"/>
  <c r="F55" i="10"/>
  <c r="H55" i="10" s="1"/>
  <c r="E56" i="10"/>
  <c r="J54" i="11" l="1"/>
  <c r="H55" i="11"/>
  <c r="I55" i="11"/>
  <c r="F56" i="11"/>
  <c r="E57" i="10"/>
  <c r="F56" i="10"/>
  <c r="H56" i="10" s="1"/>
  <c r="J55" i="11" l="1"/>
  <c r="H56" i="11"/>
  <c r="I56" i="11"/>
  <c r="F57" i="11"/>
  <c r="E58" i="10"/>
  <c r="F57" i="10"/>
  <c r="H57" i="10" s="1"/>
  <c r="J56" i="11" l="1"/>
  <c r="H57" i="11"/>
  <c r="I57" i="11"/>
  <c r="F58" i="11"/>
  <c r="E59" i="10"/>
  <c r="F58" i="10"/>
  <c r="H58" i="10" s="1"/>
  <c r="J57" i="11" l="1"/>
  <c r="H58" i="11"/>
  <c r="I58" i="11"/>
  <c r="F59" i="11"/>
  <c r="E60" i="10"/>
  <c r="F59" i="10"/>
  <c r="H59" i="10" s="1"/>
  <c r="J58" i="11" l="1"/>
  <c r="H59" i="11"/>
  <c r="I59" i="11"/>
  <c r="F60" i="11"/>
  <c r="F60" i="10"/>
  <c r="H60" i="10" s="1"/>
  <c r="E61" i="10"/>
  <c r="J59" i="11" l="1"/>
  <c r="H60" i="11"/>
  <c r="I60" i="11"/>
  <c r="F61" i="11"/>
  <c r="E62" i="10"/>
  <c r="F61" i="10"/>
  <c r="H61" i="10" s="1"/>
  <c r="J60" i="11" l="1"/>
  <c r="H61" i="11"/>
  <c r="I61" i="11"/>
  <c r="F62" i="11"/>
  <c r="E63" i="10"/>
  <c r="F62" i="10"/>
  <c r="H62" i="10" s="1"/>
  <c r="J61" i="11" l="1"/>
  <c r="H62" i="11"/>
  <c r="I62" i="11"/>
  <c r="F63" i="11"/>
  <c r="F63" i="10"/>
  <c r="H63" i="10" s="1"/>
  <c r="E64" i="10"/>
  <c r="J62" i="11" l="1"/>
  <c r="H63" i="11"/>
  <c r="I63" i="11"/>
  <c r="F64" i="11"/>
  <c r="E65" i="10"/>
  <c r="F64" i="10"/>
  <c r="H64" i="10" s="1"/>
  <c r="J63" i="11" l="1"/>
  <c r="H64" i="11"/>
  <c r="I64" i="11"/>
  <c r="F65" i="11"/>
  <c r="F65" i="10"/>
  <c r="H65" i="10" s="1"/>
  <c r="E66" i="10"/>
  <c r="J64" i="11" l="1"/>
  <c r="H65" i="11"/>
  <c r="I65" i="11"/>
  <c r="F66" i="11"/>
  <c r="F66" i="10"/>
  <c r="H66" i="10" s="1"/>
  <c r="E67" i="10"/>
  <c r="J65" i="11" l="1"/>
  <c r="H66" i="11"/>
  <c r="I66" i="11"/>
  <c r="F67" i="11"/>
  <c r="F67" i="10"/>
  <c r="H67" i="10" s="1"/>
  <c r="E68" i="10"/>
  <c r="J66" i="11" l="1"/>
  <c r="H67" i="11"/>
  <c r="I67" i="11"/>
  <c r="F68" i="11"/>
  <c r="E69" i="10"/>
  <c r="F68" i="10"/>
  <c r="H68" i="10" s="1"/>
  <c r="J67" i="11" l="1"/>
  <c r="H68" i="11"/>
  <c r="I68" i="11"/>
  <c r="F69" i="11"/>
  <c r="E70" i="10"/>
  <c r="F69" i="10"/>
  <c r="H69" i="10" s="1"/>
  <c r="J68" i="11" l="1"/>
  <c r="H69" i="11"/>
  <c r="I69" i="11"/>
  <c r="F70" i="11"/>
  <c r="E71" i="10"/>
  <c r="F70" i="10"/>
  <c r="H70" i="10" s="1"/>
  <c r="J69" i="11" l="1"/>
  <c r="H70" i="11"/>
  <c r="I70" i="11"/>
  <c r="F71" i="11"/>
  <c r="E72" i="10"/>
  <c r="F71" i="10"/>
  <c r="H71" i="10" s="1"/>
  <c r="J70" i="11" l="1"/>
  <c r="H71" i="11"/>
  <c r="I71" i="11"/>
  <c r="F72" i="11"/>
  <c r="F72" i="10"/>
  <c r="H72" i="10" s="1"/>
  <c r="E73" i="10"/>
  <c r="J71" i="11" l="1"/>
  <c r="H72" i="11"/>
  <c r="I72" i="11"/>
  <c r="F73" i="11"/>
  <c r="E74" i="10"/>
  <c r="F73" i="10"/>
  <c r="H73" i="10" s="1"/>
  <c r="J72" i="11" l="1"/>
  <c r="H73" i="11"/>
  <c r="I73" i="11"/>
  <c r="F74" i="11"/>
  <c r="E75" i="10"/>
  <c r="F74" i="10"/>
  <c r="H74" i="10" s="1"/>
  <c r="J73" i="11" l="1"/>
  <c r="H74" i="11"/>
  <c r="I74" i="11"/>
  <c r="F75" i="11"/>
  <c r="F75" i="10"/>
  <c r="H75" i="10" s="1"/>
  <c r="E76" i="10"/>
  <c r="J74" i="11" l="1"/>
  <c r="H75" i="11"/>
  <c r="I75" i="11"/>
  <c r="F76" i="11"/>
  <c r="E77" i="10"/>
  <c r="F76" i="10"/>
  <c r="H76" i="10" s="1"/>
  <c r="J75" i="11" l="1"/>
  <c r="H76" i="11"/>
  <c r="I76" i="11"/>
  <c r="F77" i="11"/>
  <c r="F77" i="10"/>
  <c r="H77" i="10" s="1"/>
  <c r="E78" i="10"/>
  <c r="J76" i="11" l="1"/>
  <c r="H77" i="11"/>
  <c r="I77" i="11"/>
  <c r="F78" i="11"/>
  <c r="F78" i="10"/>
  <c r="H78" i="10" s="1"/>
  <c r="E79" i="10"/>
  <c r="J77" i="11" l="1"/>
  <c r="H78" i="11"/>
  <c r="I78" i="11"/>
  <c r="F79" i="11"/>
  <c r="F79" i="10"/>
  <c r="H79" i="10" s="1"/>
  <c r="E80" i="10"/>
  <c r="J78" i="11" l="1"/>
  <c r="H79" i="11"/>
  <c r="I79" i="11"/>
  <c r="F80" i="11"/>
  <c r="E81" i="10"/>
  <c r="F80" i="10"/>
  <c r="H80" i="10" s="1"/>
  <c r="J79" i="11" l="1"/>
  <c r="H80" i="11"/>
  <c r="I80" i="11"/>
  <c r="F81" i="11"/>
  <c r="E82" i="10"/>
  <c r="F81" i="10"/>
  <c r="H81" i="10" s="1"/>
  <c r="J80" i="11" l="1"/>
  <c r="H81" i="11"/>
  <c r="I81" i="11"/>
  <c r="F82" i="11"/>
  <c r="E83" i="10"/>
  <c r="F82" i="10"/>
  <c r="H82" i="10" s="1"/>
  <c r="J81" i="11" l="1"/>
  <c r="H82" i="11"/>
  <c r="I82" i="11"/>
  <c r="F83" i="11"/>
  <c r="E84" i="10"/>
  <c r="F83" i="10"/>
  <c r="H83" i="10" s="1"/>
  <c r="J82" i="11" l="1"/>
  <c r="H83" i="11"/>
  <c r="I83" i="11"/>
  <c r="F84" i="11"/>
  <c r="F84" i="10"/>
  <c r="H84" i="10" s="1"/>
  <c r="E85" i="10"/>
  <c r="J83" i="11" l="1"/>
  <c r="H84" i="11"/>
  <c r="I84" i="11"/>
  <c r="F85" i="11"/>
  <c r="F85" i="10"/>
  <c r="H85" i="10" s="1"/>
  <c r="E86" i="10"/>
  <c r="J84" i="11" l="1"/>
  <c r="H85" i="11"/>
  <c r="I85" i="11"/>
  <c r="F86" i="11"/>
  <c r="E87" i="10"/>
  <c r="F86" i="10"/>
  <c r="H86" i="10" s="1"/>
  <c r="J85" i="11" l="1"/>
  <c r="H86" i="11"/>
  <c r="I86" i="11"/>
  <c r="F87" i="11"/>
  <c r="F87" i="10"/>
  <c r="H87" i="10" s="1"/>
  <c r="E88" i="10"/>
  <c r="J86" i="11" l="1"/>
  <c r="H87" i="11"/>
  <c r="I87" i="11"/>
  <c r="F88" i="11"/>
  <c r="E89" i="10"/>
  <c r="F88" i="10"/>
  <c r="H88" i="10" s="1"/>
  <c r="J87" i="11" l="1"/>
  <c r="H88" i="11"/>
  <c r="I88" i="11"/>
  <c r="F89" i="11"/>
  <c r="F89" i="10"/>
  <c r="H89" i="10" s="1"/>
  <c r="E90" i="10"/>
  <c r="J88" i="11" l="1"/>
  <c r="H89" i="11"/>
  <c r="I89" i="11"/>
  <c r="F90" i="11"/>
  <c r="E91" i="10"/>
  <c r="F90" i="10"/>
  <c r="H90" i="10" s="1"/>
  <c r="J89" i="11" l="1"/>
  <c r="H90" i="11"/>
  <c r="I90" i="11"/>
  <c r="F91" i="11"/>
  <c r="E92" i="10"/>
  <c r="F91" i="10"/>
  <c r="H91" i="10" s="1"/>
  <c r="J90" i="11" l="1"/>
  <c r="H91" i="11"/>
  <c r="I91" i="11"/>
  <c r="F92" i="11"/>
  <c r="E93" i="10"/>
  <c r="F92" i="10"/>
  <c r="H92" i="10" s="1"/>
  <c r="J91" i="11" l="1"/>
  <c r="H92" i="11"/>
  <c r="I92" i="11"/>
  <c r="F93" i="11"/>
  <c r="E94" i="10"/>
  <c r="F93" i="10"/>
  <c r="H93" i="10" s="1"/>
  <c r="J92" i="11" l="1"/>
  <c r="H93" i="11"/>
  <c r="I93" i="11"/>
  <c r="F94" i="11"/>
  <c r="E95" i="10"/>
  <c r="F94" i="10"/>
  <c r="H94" i="10" s="1"/>
  <c r="J93" i="11" l="1"/>
  <c r="H94" i="11"/>
  <c r="I94" i="11"/>
  <c r="F95" i="11"/>
  <c r="E96" i="10"/>
  <c r="F95" i="10"/>
  <c r="H95" i="10" s="1"/>
  <c r="J94" i="11" l="1"/>
  <c r="H95" i="11"/>
  <c r="I95" i="11"/>
  <c r="F96" i="11"/>
  <c r="F96" i="10"/>
  <c r="H96" i="10" s="1"/>
  <c r="E97" i="10"/>
  <c r="J95" i="11" l="1"/>
  <c r="H96" i="11"/>
  <c r="I96" i="11"/>
  <c r="F97" i="11"/>
  <c r="E98" i="10"/>
  <c r="F97" i="10"/>
  <c r="H97" i="10" s="1"/>
  <c r="J96" i="11" l="1"/>
  <c r="H97" i="11"/>
  <c r="I97" i="11"/>
  <c r="F98" i="11"/>
  <c r="E99" i="10"/>
  <c r="F98" i="10"/>
  <c r="H98" i="10" s="1"/>
  <c r="J97" i="11" l="1"/>
  <c r="H98" i="11"/>
  <c r="I98" i="11"/>
  <c r="F99" i="11"/>
  <c r="F99" i="10"/>
  <c r="H99" i="10" s="1"/>
  <c r="E100" i="10"/>
  <c r="J98" i="11" l="1"/>
  <c r="H99" i="11"/>
  <c r="I99" i="11"/>
  <c r="F100" i="11"/>
  <c r="E101" i="10"/>
  <c r="F100" i="10"/>
  <c r="H100" i="10" s="1"/>
  <c r="J99" i="11" l="1"/>
  <c r="H100" i="11"/>
  <c r="I100" i="11"/>
  <c r="F101" i="11"/>
  <c r="F101" i="10"/>
  <c r="H101" i="10" s="1"/>
  <c r="E102" i="10"/>
  <c r="J100" i="11" l="1"/>
  <c r="H101" i="11"/>
  <c r="I101" i="11"/>
  <c r="F102" i="11"/>
  <c r="E103" i="10"/>
  <c r="F102" i="10"/>
  <c r="H102" i="10" s="1"/>
  <c r="J101" i="11" l="1"/>
  <c r="H102" i="11"/>
  <c r="I102" i="11"/>
  <c r="F103" i="11"/>
  <c r="E104" i="10"/>
  <c r="F103" i="10"/>
  <c r="H103" i="10" s="1"/>
  <c r="J102" i="11" l="1"/>
  <c r="H103" i="11"/>
  <c r="I103" i="11"/>
  <c r="F104" i="11"/>
  <c r="F104" i="10"/>
  <c r="H104" i="10" s="1"/>
  <c r="E105" i="10"/>
  <c r="J103" i="11" l="1"/>
  <c r="H104" i="11"/>
  <c r="I104" i="11"/>
  <c r="F105" i="11"/>
  <c r="E106" i="10"/>
  <c r="F105" i="10"/>
  <c r="H105" i="10" s="1"/>
  <c r="J104" i="11" l="1"/>
  <c r="H105" i="11"/>
  <c r="I105" i="11"/>
  <c r="F106" i="11"/>
  <c r="E107" i="10"/>
  <c r="F106" i="10"/>
  <c r="H106" i="10" s="1"/>
  <c r="J105" i="11" l="1"/>
  <c r="H106" i="11"/>
  <c r="I106" i="11"/>
  <c r="F107" i="11"/>
  <c r="E108" i="10"/>
  <c r="F107" i="10"/>
  <c r="H107" i="10" s="1"/>
  <c r="J106" i="11" l="1"/>
  <c r="H107" i="11"/>
  <c r="I107" i="11"/>
  <c r="F108" i="11"/>
  <c r="F108" i="10"/>
  <c r="H108" i="10" s="1"/>
  <c r="E109" i="10"/>
  <c r="J107" i="11" l="1"/>
  <c r="H108" i="11"/>
  <c r="I108" i="11"/>
  <c r="F109" i="11"/>
  <c r="E110" i="10"/>
  <c r="F109" i="10"/>
  <c r="H109" i="10" s="1"/>
  <c r="J108" i="11" l="1"/>
  <c r="H109" i="11"/>
  <c r="I109" i="11"/>
  <c r="F110" i="11"/>
  <c r="E111" i="10"/>
  <c r="F110" i="10"/>
  <c r="H110" i="10" s="1"/>
  <c r="J109" i="11" l="1"/>
  <c r="H110" i="11"/>
  <c r="I110" i="11"/>
  <c r="F111" i="11"/>
  <c r="F111" i="10"/>
  <c r="H111" i="10" s="1"/>
  <c r="E112" i="10"/>
  <c r="J110" i="11" l="1"/>
  <c r="H111" i="11"/>
  <c r="I111" i="11"/>
  <c r="F112" i="11"/>
  <c r="E113" i="10"/>
  <c r="F112" i="10"/>
  <c r="H112" i="10" s="1"/>
  <c r="E18" i="1"/>
  <c r="D18" i="1"/>
  <c r="E17" i="1"/>
  <c r="D17" i="1"/>
  <c r="F17" i="1" s="1"/>
  <c r="E16" i="1"/>
  <c r="D16" i="1"/>
  <c r="E15" i="1"/>
  <c r="D15" i="1"/>
  <c r="F15" i="1" s="1"/>
  <c r="E14" i="1"/>
  <c r="D14" i="1"/>
  <c r="F14" i="1" s="1"/>
  <c r="E13" i="1"/>
  <c r="D13" i="1"/>
  <c r="F13" i="1" s="1"/>
  <c r="I19" i="1" s="1"/>
  <c r="E12" i="1"/>
  <c r="D12" i="1"/>
  <c r="F12" i="1" s="1"/>
  <c r="I18" i="1" s="1"/>
  <c r="E11" i="1"/>
  <c r="D11" i="1"/>
  <c r="F11" i="1" s="1"/>
  <c r="I17" i="1" s="1"/>
  <c r="E10" i="1"/>
  <c r="D10" i="1"/>
  <c r="F10" i="1" s="1"/>
  <c r="M8" i="1"/>
  <c r="E9" i="1"/>
  <c r="D9" i="1"/>
  <c r="F18" i="1" l="1"/>
  <c r="D20" i="1"/>
  <c r="F9" i="1"/>
  <c r="F16" i="1"/>
  <c r="I10" i="1" s="1"/>
  <c r="J111" i="11"/>
  <c r="H112" i="11"/>
  <c r="I112" i="11"/>
  <c r="F113" i="11"/>
  <c r="I9" i="1"/>
  <c r="I20" i="1"/>
  <c r="I15" i="1"/>
  <c r="I16" i="1"/>
  <c r="F113" i="10"/>
  <c r="H113" i="10" s="1"/>
  <c r="E114" i="10"/>
  <c r="J112" i="11" l="1"/>
  <c r="H113" i="11"/>
  <c r="I113" i="11"/>
  <c r="F114" i="11"/>
  <c r="F114" i="10"/>
  <c r="H114" i="10" s="1"/>
  <c r="E115" i="10"/>
  <c r="J113" i="11" l="1"/>
  <c r="H114" i="11"/>
  <c r="I114" i="11"/>
  <c r="F115" i="11"/>
  <c r="E116" i="10"/>
  <c r="F115" i="10"/>
  <c r="H115" i="10" s="1"/>
  <c r="J114" i="11" l="1"/>
  <c r="H115" i="11"/>
  <c r="I115" i="11"/>
  <c r="F116" i="11"/>
  <c r="E117" i="10"/>
  <c r="F116" i="10"/>
  <c r="H116" i="10" s="1"/>
  <c r="J115" i="11" l="1"/>
  <c r="H116" i="11"/>
  <c r="I116" i="11"/>
  <c r="F117" i="11"/>
  <c r="E118" i="10"/>
  <c r="F117" i="10"/>
  <c r="H117" i="10" s="1"/>
  <c r="J116" i="11" l="1"/>
  <c r="H117" i="11"/>
  <c r="I117" i="11"/>
  <c r="F118" i="11"/>
  <c r="E119" i="10"/>
  <c r="F118" i="10"/>
  <c r="H118" i="10" s="1"/>
  <c r="J117" i="11" l="1"/>
  <c r="H118" i="11"/>
  <c r="I118" i="11"/>
  <c r="F119" i="11"/>
  <c r="E120" i="10"/>
  <c r="F119" i="10"/>
  <c r="H119" i="10" s="1"/>
  <c r="J118" i="11" l="1"/>
  <c r="H119" i="11"/>
  <c r="I119" i="11"/>
  <c r="F120" i="11"/>
  <c r="F120" i="10"/>
  <c r="H120" i="10" s="1"/>
  <c r="E121" i="10"/>
  <c r="J119" i="11" l="1"/>
  <c r="H120" i="11"/>
  <c r="I120" i="11"/>
  <c r="F121" i="11"/>
  <c r="F121" i="10"/>
  <c r="H121" i="10" s="1"/>
  <c r="E122" i="10"/>
  <c r="J120" i="11" l="1"/>
  <c r="H121" i="11"/>
  <c r="I121" i="11"/>
  <c r="F122" i="11"/>
  <c r="E123" i="10"/>
  <c r="F122" i="10"/>
  <c r="H122" i="10" s="1"/>
  <c r="J121" i="11" l="1"/>
  <c r="H122" i="11"/>
  <c r="I122" i="11"/>
  <c r="F123" i="11"/>
  <c r="F123" i="10"/>
  <c r="H123" i="10" s="1"/>
  <c r="K4" i="10" s="1"/>
  <c r="J122" i="11" l="1"/>
  <c r="H123" i="11"/>
  <c r="I123" i="11"/>
  <c r="J123" i="11" l="1"/>
  <c r="P4"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<sst xmlns="http://schemas.openxmlformats.org/spreadsheetml/2006/main" count="643" uniqueCount="165">
  <si>
    <t>t = 1 in 2024</t>
  </si>
  <si>
    <t>A(t) = 60000*(1.06)^(t-1)</t>
  </si>
  <si>
    <t>t</t>
  </si>
  <si>
    <t>A(t)</t>
  </si>
  <si>
    <t>exp(-1/t)</t>
  </si>
  <si>
    <t>B(t)</t>
  </si>
  <si>
    <t>1 through 10</t>
  </si>
  <si>
    <t>no bonus</t>
  </si>
  <si>
    <t>2 through 10</t>
  </si>
  <si>
    <t>1+2</t>
  </si>
  <si>
    <t>NOTE* A(t) is the base salary for each year</t>
  </si>
  <si>
    <t>Original Portfolio</t>
  </si>
  <si>
    <t>Rebalanced Portfolio</t>
  </si>
  <si>
    <t>q</t>
  </si>
  <si>
    <t>Stock Weights</t>
  </si>
  <si>
    <t>AAPL (w1)</t>
  </si>
  <si>
    <t>AAPL (𝜛1)</t>
  </si>
  <si>
    <t>TSLA (w2)</t>
  </si>
  <si>
    <t>TSLA (𝜛2)</t>
  </si>
  <si>
    <t>MSFT (w3)</t>
  </si>
  <si>
    <t>MSFT (𝜛3)</t>
  </si>
  <si>
    <t>Total</t>
  </si>
  <si>
    <t>NVDA (𝜛4)</t>
  </si>
  <si>
    <t>w⊤R</t>
  </si>
  <si>
    <t>w⊤Σw</t>
  </si>
  <si>
    <t>𝜛⊤R*</t>
  </si>
  <si>
    <t>w⊤R-q⋅w⊤Σw</t>
  </si>
  <si>
    <t>𝜛⊤Σ*𝜛</t>
  </si>
  <si>
    <t>𝜛⊤R*-q⋅𝜛⊤Σ*𝜛</t>
  </si>
  <si>
    <t>AAPL (Apple)</t>
  </si>
  <si>
    <t>Date</t>
  </si>
  <si>
    <t>Open</t>
  </si>
  <si>
    <t>High</t>
  </si>
  <si>
    <t>Low</t>
  </si>
  <si>
    <t>Close</t>
  </si>
  <si>
    <t>Adj Close</t>
  </si>
  <si>
    <t>Volume</t>
  </si>
  <si>
    <t>Returns</t>
  </si>
  <si>
    <t>R</t>
  </si>
  <si>
    <t>σ</t>
  </si>
  <si>
    <t>AAPL</t>
  </si>
  <si>
    <t>TSLA</t>
  </si>
  <si>
    <t>MSFT</t>
  </si>
  <si>
    <t>NVDA</t>
  </si>
  <si>
    <t>TSLA (Tesla)</t>
  </si>
  <si>
    <t>Monthly Return</t>
  </si>
  <si>
    <t>MSFT (Microsoft)</t>
  </si>
  <si>
    <t>NVDA (Nvidia)</t>
  </si>
  <si>
    <t>Covariance Matrix excluding NVDA</t>
  </si>
  <si>
    <t>Covariance Matrix with NVDA</t>
  </si>
  <si>
    <t>Equal Weights</t>
  </si>
  <si>
    <t>Max Return</t>
  </si>
  <si>
    <t>w⊤R-w⊤Σw</t>
  </si>
  <si>
    <t>𝜛⊤R*-𝜛⊤Σ*𝜛</t>
  </si>
  <si>
    <t>Percentiles</t>
  </si>
  <si>
    <t>Min &amp; Max</t>
  </si>
  <si>
    <t>Original</t>
  </si>
  <si>
    <t>Rebalanced</t>
  </si>
  <si>
    <t xml:space="preserve">Median </t>
  </si>
  <si>
    <t>Minimum</t>
  </si>
  <si>
    <t>Return</t>
  </si>
  <si>
    <t>Mean</t>
  </si>
  <si>
    <t>Maximum</t>
  </si>
  <si>
    <t>SD</t>
  </si>
  <si>
    <t>Range</t>
  </si>
  <si>
    <t>Variance</t>
  </si>
  <si>
    <t>Time</t>
  </si>
  <si>
    <t>Investment Amount</t>
  </si>
  <si>
    <t>Accumulated Amount at end of Month</t>
  </si>
  <si>
    <t>Trajectory</t>
  </si>
  <si>
    <t>Accumulated Value</t>
  </si>
  <si>
    <t>This first trajectory is not counted and only used for Excel's What-If Analysis tool.</t>
  </si>
  <si>
    <t>VAS.AX (Vanguard Australian Shares Index ETF)</t>
  </si>
  <si>
    <t>Monthly Log Return</t>
  </si>
  <si>
    <t>Standard Deviation</t>
  </si>
  <si>
    <t>Trajectories for Monthly Returns</t>
  </si>
  <si>
    <t>Firm Level</t>
  </si>
  <si>
    <t>Bond Return</t>
  </si>
  <si>
    <t>VAS Return</t>
  </si>
  <si>
    <t>Total Accumulated Amount</t>
  </si>
  <si>
    <t>-</t>
  </si>
  <si>
    <t>Using:</t>
  </si>
  <si>
    <t>then:</t>
  </si>
  <si>
    <t>Crash</t>
  </si>
  <si>
    <t>Portion into Y</t>
  </si>
  <si>
    <t>Y % Return</t>
  </si>
  <si>
    <t>Total Y Return</t>
  </si>
  <si>
    <t>Total Bank Amount</t>
  </si>
  <si>
    <t>Total Accumulated Value</t>
  </si>
  <si>
    <t>Investment Option 1:</t>
  </si>
  <si>
    <t>Invesment Option 2:</t>
  </si>
  <si>
    <t>Refer to sheet 'Q5' for raw trajectories and simulations</t>
  </si>
  <si>
    <t>Refer to sheet 'Q8 Investment 2'</t>
  </si>
  <si>
    <t>Investment Option 3:</t>
  </si>
  <si>
    <t>Refer to sheet 'Q8 Investment 3'</t>
  </si>
  <si>
    <t xml:space="preserve">Trajectory </t>
  </si>
  <si>
    <t>Investment 1</t>
  </si>
  <si>
    <t>Investment 2</t>
  </si>
  <si>
    <t>Investment 3</t>
  </si>
  <si>
    <t>Row Labels</t>
  </si>
  <si>
    <t>Grand Total</t>
  </si>
  <si>
    <t>Column Labels</t>
  </si>
  <si>
    <t>Count of Accumulated Value</t>
  </si>
  <si>
    <t>0-2500000</t>
  </si>
  <si>
    <t>2500000-5000000</t>
  </si>
  <si>
    <t>5000000-7500000</t>
  </si>
  <si>
    <t>7500000-10000000</t>
  </si>
  <si>
    <t>10000000-12500000</t>
  </si>
  <si>
    <t>12500000-15000000</t>
  </si>
  <si>
    <t>15000000-17500000</t>
  </si>
  <si>
    <t>17500000-20000000</t>
  </si>
  <si>
    <t>20000000-22500000</t>
  </si>
  <si>
    <t>22500000-25000000</t>
  </si>
  <si>
    <t>27500000-30000000</t>
  </si>
  <si>
    <t>25000000-27500000</t>
  </si>
  <si>
    <t>Pivot Table used to graph 3 sets of Accumulated Values</t>
  </si>
  <si>
    <t>Histogram for all 3 Investment Option Accumulated Values</t>
  </si>
  <si>
    <t>Summary Statistics for all 3 Investment Options</t>
  </si>
  <si>
    <t>Investment Option 2:</t>
  </si>
  <si>
    <t>BIN size = $2,500,000</t>
  </si>
  <si>
    <t>Trimmed Mean</t>
  </si>
  <si>
    <t>Skewness</t>
  </si>
  <si>
    <t>Kurtosis</t>
  </si>
  <si>
    <t>IQR</t>
  </si>
  <si>
    <t>Spread</t>
  </si>
  <si>
    <t>Recommendation and Summary of All Investment Options</t>
  </si>
  <si>
    <t xml:space="preserve">Limitations and Potential Improvements </t>
  </si>
  <si>
    <t>Year</t>
  </si>
  <si>
    <t xml:space="preserve"> B(t) is the bonus function assuming I(t) = 1</t>
  </si>
  <si>
    <t>Total salary =</t>
  </si>
  <si>
    <t>Total Bonus</t>
  </si>
  <si>
    <t>Probability</t>
  </si>
  <si>
    <t>When Bonus &gt; $90,000</t>
  </si>
  <si>
    <t>Bernoulli Random Variable</t>
  </si>
  <si>
    <t xml:space="preserve">p </t>
  </si>
  <si>
    <t xml:space="preserve">Pr(Bonus &lt; $10,000) = </t>
  </si>
  <si>
    <t>Pr(Bonus &gt; $90,000) =</t>
  </si>
  <si>
    <t>Sign-on Bonus</t>
  </si>
  <si>
    <t>Bonus Salary</t>
  </si>
  <si>
    <t>Base Salary</t>
  </si>
  <si>
    <t>Salary</t>
  </si>
  <si>
    <t>Bonus</t>
  </si>
  <si>
    <t xml:space="preserve">Total Base Salary </t>
  </si>
  <si>
    <t xml:space="preserve">Total Bonus Salary </t>
  </si>
  <si>
    <t xml:space="preserve">Total Income </t>
  </si>
  <si>
    <t xml:space="preserve">Total Investment </t>
  </si>
  <si>
    <t>Monthly Returns for AAPL, TSLA, MSFT and NVDA</t>
  </si>
  <si>
    <t xml:space="preserve">Monthly Return </t>
  </si>
  <si>
    <t xml:space="preserve">Total nominal investment amount </t>
  </si>
  <si>
    <t>Mean (1.5 Years)</t>
  </si>
  <si>
    <t>18 months</t>
  </si>
  <si>
    <t>λ</t>
  </si>
  <si>
    <t>Probability of Crash Each Month</t>
  </si>
  <si>
    <r>
      <t xml:space="preserve">where </t>
    </r>
    <r>
      <rPr>
        <i/>
        <sz val="11"/>
        <color theme="1"/>
        <rFont val="Aptos Narrow"/>
        <family val="2"/>
        <scheme val="minor"/>
      </rPr>
      <t>i</t>
    </r>
    <r>
      <rPr>
        <sz val="11"/>
        <color theme="1"/>
        <rFont val="Aptos Narrow"/>
        <family val="2"/>
        <scheme val="minor"/>
      </rPr>
      <t xml:space="preserve"> = 1% </t>
    </r>
  </si>
  <si>
    <t>37500000-40000000</t>
  </si>
  <si>
    <t>32500000-35000000</t>
  </si>
  <si>
    <t>42500000-45000000</t>
  </si>
  <si>
    <t>95000000-97500000</t>
  </si>
  <si>
    <t>When Bonus &lt; $10,000</t>
  </si>
  <si>
    <t>AAPL (1)</t>
  </si>
  <si>
    <t>TSLA (2)</t>
  </si>
  <si>
    <t>MSFT (3)</t>
  </si>
  <si>
    <t>NVDA (4)</t>
  </si>
  <si>
    <t>Refer to sheet 'Q5 Investment 1' for raw trajectories and simulations</t>
  </si>
  <si>
    <t>Total Monthly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</si>
</sst>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7" formatCode="&quot;$&quot;#,##0.00;\-&quot;$&quot;#,##0.00"/>
    <numFmt numFmtId="164" formatCode="0.0000000000"/>
    <numFmt numFmtId="165" formatCode="0.000"/>
    <numFmt numFmtId="166" formatCode="0.000%"/>
    <numFmt numFmtId="167" formatCode="&quot;$&quot;#,##0.00"/>
    <numFmt numFmtId="168" formatCode="[$$-C09]#,##0.00"/>
    <numFmt numFmtId="169" formatCode="&quot;$&quot;#,##0.000000"/>
    <numFmt numFmtId="170" formatCode="0.0000%"/>
    <numFmt numFmtId="171" formatCode="0.00000"/>
  </numFmts>
  <fonts count="9" x14ac:knownFonts="1">
    <font>
      <sz val="11"/>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
      <u/>
      <sz val="11"/>
      <color theme="1"/>
      <name val="Aptos Narrow"/>
      <family val="2"/>
      <scheme val="minor"/>
    </font>
    <font>
      <sz val="8"/>
      <name val="Aptos Narrow"/>
      <family val="2"/>
      <scheme val="minor"/>
    </font>
    <font>
      <b/>
      <sz val="11"/>
      <name val="Aptos Narrow"/>
      <family val="2"/>
      <scheme val="minor"/>
    </font>
    <font>
      <b/>
      <i/>
      <sz val="11"/>
      <color theme="1"/>
      <name val="Aptos Narrow"/>
      <family val="2"/>
      <scheme val="minor"/>
    </font>
    <font>
      <sz val="11"/>
      <color rgb="FF000000"/>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D3"/>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65">
    <xf numFmtId="0" fontId="0" fillId="0" borderId="0" xfId="0"/>
    <xf numFmtId="10" fontId="0" fillId="0" borderId="0" xfId="0" applyNumberFormat="1"/>
    <xf numFmtId="14" fontId="0" fillId="0" borderId="0" xfId="0" applyNumberFormat="1"/>
    <xf numFmtId="13" fontId="0" fillId="0" borderId="0" xfId="0" applyNumberFormat="1" applyAlignment="1">
      <alignment horizontal="left"/>
    </xf>
    <xf numFmtId="2" fontId="0" fillId="0" borderId="0" xfId="0" applyNumberFormat="1"/>
    <xf numFmtId="165" fontId="0" fillId="0" borderId="0" xfId="0" applyNumberFormat="1"/>
    <xf numFmtId="166" fontId="0" fillId="0" borderId="0" xfId="0" applyNumberFormat="1"/>
    <xf numFmtId="0" fontId="3" fillId="0" borderId="0" xfId="0" applyFont="1" applyAlignment="1">
      <alignment horizontal="center"/>
    </xf>
    <xf numFmtId="0" fontId="0" fillId="2" borderId="1" xfId="0" applyFill="1" applyBorder="1"/>
    <xf numFmtId="0" fontId="2" fillId="2" borderId="2" xfId="0" applyFont="1" applyFill="1" applyBorder="1"/>
    <xf numFmtId="0" fontId="2" fillId="2" borderId="3" xfId="0" applyFont="1" applyFill="1" applyBorder="1"/>
    <xf numFmtId="0" fontId="2" fillId="2" borderId="4" xfId="0" applyFont="1" applyFill="1" applyBorder="1"/>
    <xf numFmtId="167" fontId="0" fillId="0" borderId="5" xfId="0" applyNumberFormat="1" applyBorder="1"/>
    <xf numFmtId="0" fontId="2" fillId="2" borderId="1" xfId="0" applyFont="1" applyFill="1" applyBorder="1"/>
    <xf numFmtId="167" fontId="0" fillId="0" borderId="3" xfId="0" applyNumberFormat="1" applyBorder="1"/>
    <xf numFmtId="9" fontId="2" fillId="2" borderId="1" xfId="0" applyNumberFormat="1" applyFont="1" applyFill="1" applyBorder="1"/>
    <xf numFmtId="0" fontId="2" fillId="2" borderId="6" xfId="0" applyFont="1" applyFill="1" applyBorder="1"/>
    <xf numFmtId="166" fontId="0" fillId="0" borderId="0" xfId="1" applyNumberFormat="1" applyFont="1" applyBorder="1"/>
    <xf numFmtId="166" fontId="0" fillId="0" borderId="7" xfId="1" applyNumberFormat="1" applyFont="1" applyBorder="1"/>
    <xf numFmtId="167" fontId="0" fillId="0" borderId="7" xfId="0" applyNumberFormat="1" applyBorder="1"/>
    <xf numFmtId="9" fontId="2" fillId="2" borderId="6" xfId="0" applyNumberFormat="1" applyFont="1" applyFill="1" applyBorder="1"/>
    <xf numFmtId="0" fontId="2" fillId="2" borderId="8" xfId="0" applyFont="1" applyFill="1" applyBorder="1"/>
    <xf numFmtId="167" fontId="0" fillId="0" borderId="9" xfId="0" applyNumberFormat="1" applyBorder="1"/>
    <xf numFmtId="166" fontId="0" fillId="0" borderId="10" xfId="1" applyNumberFormat="1" applyFont="1" applyBorder="1"/>
    <xf numFmtId="166" fontId="0" fillId="0" borderId="9" xfId="1" applyNumberFormat="1" applyFont="1" applyBorder="1"/>
    <xf numFmtId="9" fontId="2" fillId="2" borderId="8" xfId="0" applyNumberFormat="1" applyFont="1" applyFill="1" applyBorder="1"/>
    <xf numFmtId="10" fontId="2" fillId="2" borderId="2" xfId="0" applyNumberFormat="1" applyFont="1" applyFill="1" applyBorder="1"/>
    <xf numFmtId="14" fontId="0" fillId="0" borderId="6" xfId="0" applyNumberFormat="1" applyBorder="1"/>
    <xf numFmtId="13" fontId="0" fillId="0" borderId="0" xfId="0" applyNumberFormat="1"/>
    <xf numFmtId="0" fontId="0" fillId="0" borderId="6" xfId="0" applyBorder="1"/>
    <xf numFmtId="14" fontId="0" fillId="3" borderId="6" xfId="0" applyNumberFormat="1" applyFill="1" applyBorder="1"/>
    <xf numFmtId="13" fontId="0" fillId="3" borderId="0" xfId="0" applyNumberFormat="1" applyFill="1"/>
    <xf numFmtId="0" fontId="0" fillId="0" borderId="8" xfId="0" applyBorder="1"/>
    <xf numFmtId="14" fontId="0" fillId="0" borderId="8" xfId="0" applyNumberFormat="1" applyBorder="1"/>
    <xf numFmtId="13" fontId="0" fillId="0" borderId="10" xfId="0" applyNumberFormat="1" applyBorder="1"/>
    <xf numFmtId="0" fontId="0" fillId="0" borderId="10" xfId="0" applyBorder="1"/>
    <xf numFmtId="10" fontId="0" fillId="0" borderId="10" xfId="0" applyNumberFormat="1" applyBorder="1"/>
    <xf numFmtId="10" fontId="0" fillId="0" borderId="3" xfId="0" applyNumberFormat="1" applyBorder="1"/>
    <xf numFmtId="10" fontId="0" fillId="0" borderId="9" xfId="0" applyNumberFormat="1" applyBorder="1"/>
    <xf numFmtId="10" fontId="0" fillId="0" borderId="7" xfId="0" applyNumberFormat="1" applyBorder="1"/>
    <xf numFmtId="0" fontId="2" fillId="0" borderId="0" xfId="0" applyFont="1"/>
    <xf numFmtId="167" fontId="0" fillId="0" borderId="0" xfId="0" applyNumberFormat="1"/>
    <xf numFmtId="1" fontId="0" fillId="0" borderId="0" xfId="0" applyNumberFormat="1"/>
    <xf numFmtId="0" fontId="2" fillId="4" borderId="1" xfId="0" applyFont="1" applyFill="1" applyBorder="1"/>
    <xf numFmtId="0" fontId="2" fillId="4" borderId="2" xfId="0" applyFont="1" applyFill="1" applyBorder="1"/>
    <xf numFmtId="167" fontId="2" fillId="4" borderId="2" xfId="0" applyNumberFormat="1" applyFont="1" applyFill="1" applyBorder="1"/>
    <xf numFmtId="0" fontId="2" fillId="4" borderId="3" xfId="0" applyFont="1" applyFill="1" applyBorder="1"/>
    <xf numFmtId="1" fontId="2" fillId="4" borderId="1" xfId="0" applyNumberFormat="1" applyFont="1" applyFill="1" applyBorder="1"/>
    <xf numFmtId="0" fontId="3" fillId="0" borderId="0" xfId="0" applyFont="1"/>
    <xf numFmtId="1" fontId="0" fillId="0" borderId="6" xfId="0" applyNumberFormat="1" applyBorder="1"/>
    <xf numFmtId="9" fontId="2" fillId="0" borderId="0" xfId="0" applyNumberFormat="1" applyFont="1"/>
    <xf numFmtId="1" fontId="0" fillId="0" borderId="8" xfId="0" applyNumberFormat="1" applyBorder="1"/>
    <xf numFmtId="167" fontId="0" fillId="0" borderId="10" xfId="0" applyNumberFormat="1" applyBorder="1"/>
    <xf numFmtId="9" fontId="0" fillId="0" borderId="0" xfId="0" applyNumberFormat="1"/>
    <xf numFmtId="0" fontId="0" fillId="0" borderId="7" xfId="0" applyBorder="1"/>
    <xf numFmtId="0" fontId="0" fillId="0" borderId="0" xfId="0" quotePrefix="1"/>
    <xf numFmtId="0" fontId="0" fillId="0" borderId="10" xfId="0" quotePrefix="1" applyBorder="1"/>
    <xf numFmtId="9" fontId="0" fillId="0" borderId="10" xfId="0" applyNumberFormat="1" applyBorder="1"/>
    <xf numFmtId="0" fontId="2" fillId="5" borderId="1" xfId="0" applyFont="1" applyFill="1" applyBorder="1"/>
    <xf numFmtId="0" fontId="2" fillId="5" borderId="2" xfId="0" applyFont="1" applyFill="1" applyBorder="1"/>
    <xf numFmtId="9" fontId="2" fillId="5" borderId="2" xfId="0" applyNumberFormat="1" applyFont="1" applyFill="1" applyBorder="1"/>
    <xf numFmtId="0" fontId="2" fillId="5" borderId="3" xfId="0" applyFont="1" applyFill="1" applyBorder="1"/>
    <xf numFmtId="168" fontId="0" fillId="0" borderId="7" xfId="0" applyNumberFormat="1" applyBorder="1"/>
    <xf numFmtId="168" fontId="0" fillId="0" borderId="9" xfId="0" applyNumberFormat="1" applyBorder="1"/>
    <xf numFmtId="0" fontId="0" fillId="5" borderId="0" xfId="0" applyFill="1"/>
    <xf numFmtId="0" fontId="4" fillId="0" borderId="0" xfId="0" applyFont="1"/>
    <xf numFmtId="0" fontId="2" fillId="4" borderId="6" xfId="0" applyFont="1" applyFill="1" applyBorder="1"/>
    <xf numFmtId="0" fontId="2" fillId="4" borderId="8" xfId="0" applyFont="1" applyFill="1" applyBorder="1"/>
    <xf numFmtId="9" fontId="2" fillId="4" borderId="1" xfId="0" applyNumberFormat="1" applyFont="1" applyFill="1" applyBorder="1"/>
    <xf numFmtId="9" fontId="2" fillId="4" borderId="6" xfId="0" applyNumberFormat="1" applyFont="1" applyFill="1" applyBorder="1"/>
    <xf numFmtId="9" fontId="2" fillId="4" borderId="8" xfId="0" applyNumberFormat="1" applyFont="1" applyFill="1" applyBorder="1"/>
    <xf numFmtId="0" fontId="4" fillId="6" borderId="0" xfId="0" applyFont="1" applyFill="1"/>
    <xf numFmtId="0" fontId="2" fillId="5" borderId="6" xfId="0" applyFont="1" applyFill="1" applyBorder="1"/>
    <xf numFmtId="0" fontId="2" fillId="5" borderId="8" xfId="0" applyFont="1" applyFill="1" applyBorder="1"/>
    <xf numFmtId="9" fontId="2" fillId="5" borderId="1" xfId="0" applyNumberFormat="1" applyFont="1" applyFill="1" applyBorder="1"/>
    <xf numFmtId="9" fontId="2" fillId="5" borderId="6" xfId="0" applyNumberFormat="1" applyFont="1" applyFill="1" applyBorder="1"/>
    <xf numFmtId="9" fontId="2" fillId="5" borderId="8" xfId="0" applyNumberFormat="1" applyFont="1" applyFill="1" applyBorder="1"/>
    <xf numFmtId="0" fontId="0" fillId="2" borderId="0" xfId="0" applyFill="1"/>
    <xf numFmtId="0" fontId="0" fillId="4" borderId="0" xfId="0" applyFill="1"/>
    <xf numFmtId="0" fontId="0" fillId="0" borderId="0" xfId="0" pivotButton="1"/>
    <xf numFmtId="0" fontId="0" fillId="2" borderId="6" xfId="0" applyFill="1" applyBorder="1"/>
    <xf numFmtId="0" fontId="0" fillId="4" borderId="6" xfId="0" applyFill="1" applyBorder="1"/>
    <xf numFmtId="0" fontId="0" fillId="5" borderId="6" xfId="0" applyFill="1" applyBorder="1"/>
    <xf numFmtId="0" fontId="0" fillId="5" borderId="8" xfId="0" applyFill="1" applyBorder="1"/>
    <xf numFmtId="0" fontId="2" fillId="0" borderId="10" xfId="0" applyFont="1" applyBorder="1" applyAlignment="1">
      <alignment horizontal="center"/>
    </xf>
    <xf numFmtId="7" fontId="0" fillId="0" borderId="0" xfId="0" applyNumberFormat="1" applyAlignment="1">
      <alignment horizontal="left"/>
    </xf>
    <xf numFmtId="4" fontId="0" fillId="0" borderId="7" xfId="0" applyNumberFormat="1" applyBorder="1"/>
    <xf numFmtId="4" fontId="0" fillId="0" borderId="9" xfId="0" applyNumberFormat="1" applyBorder="1"/>
    <xf numFmtId="0" fontId="0" fillId="0" borderId="9" xfId="0" applyBorder="1"/>
    <xf numFmtId="0" fontId="2" fillId="0" borderId="0" xfId="0" applyFont="1" applyAlignment="1">
      <alignment horizontal="center"/>
    </xf>
    <xf numFmtId="169" fontId="0" fillId="0" borderId="0" xfId="0" applyNumberFormat="1"/>
    <xf numFmtId="169" fontId="0" fillId="0" borderId="10" xfId="0" applyNumberFormat="1" applyBorder="1"/>
    <xf numFmtId="0" fontId="2" fillId="7" borderId="1" xfId="0" applyFont="1" applyFill="1" applyBorder="1"/>
    <xf numFmtId="0" fontId="2" fillId="7" borderId="3" xfId="0" applyFont="1" applyFill="1" applyBorder="1"/>
    <xf numFmtId="0" fontId="2" fillId="7" borderId="2" xfId="0" applyFont="1" applyFill="1" applyBorder="1"/>
    <xf numFmtId="16" fontId="0" fillId="0" borderId="6" xfId="0" applyNumberFormat="1" applyBorder="1"/>
    <xf numFmtId="164" fontId="0" fillId="0" borderId="7" xfId="0" applyNumberFormat="1" applyBorder="1"/>
    <xf numFmtId="0" fontId="0" fillId="0" borderId="6" xfId="0" applyBorder="1" applyAlignment="1">
      <alignment horizontal="left"/>
    </xf>
    <xf numFmtId="164" fontId="0" fillId="0" borderId="9" xfId="0" applyNumberFormat="1" applyBorder="1"/>
    <xf numFmtId="0" fontId="0" fillId="0" borderId="5" xfId="0" applyBorder="1"/>
    <xf numFmtId="0" fontId="0" fillId="7" borderId="4" xfId="0" applyFill="1" applyBorder="1"/>
    <xf numFmtId="167" fontId="2" fillId="7" borderId="2" xfId="0" applyNumberFormat="1" applyFont="1" applyFill="1" applyBorder="1"/>
    <xf numFmtId="164" fontId="0" fillId="0" borderId="5" xfId="0" applyNumberFormat="1" applyBorder="1"/>
    <xf numFmtId="0" fontId="6" fillId="2" borderId="4" xfId="0" applyFont="1" applyFill="1" applyBorder="1"/>
    <xf numFmtId="13" fontId="0" fillId="0" borderId="0" xfId="0" quotePrefix="1" applyNumberFormat="1" applyAlignment="1">
      <alignment horizontal="left"/>
    </xf>
    <xf numFmtId="13" fontId="0" fillId="0" borderId="10" xfId="0" applyNumberFormat="1" applyBorder="1" applyAlignment="1">
      <alignment horizontal="left"/>
    </xf>
    <xf numFmtId="14" fontId="2" fillId="7" borderId="1" xfId="0" applyNumberFormat="1" applyFont="1" applyFill="1" applyBorder="1"/>
    <xf numFmtId="13" fontId="2" fillId="7" borderId="2" xfId="0" applyNumberFormat="1" applyFont="1" applyFill="1" applyBorder="1" applyAlignment="1">
      <alignment horizontal="left"/>
    </xf>
    <xf numFmtId="2" fontId="2" fillId="7" borderId="2" xfId="0" applyNumberFormat="1" applyFont="1" applyFill="1" applyBorder="1"/>
    <xf numFmtId="165" fontId="2" fillId="7" borderId="2" xfId="0" applyNumberFormat="1" applyFont="1" applyFill="1" applyBorder="1"/>
    <xf numFmtId="0" fontId="2" fillId="7" borderId="6" xfId="0" applyFont="1" applyFill="1" applyBorder="1"/>
    <xf numFmtId="0" fontId="2" fillId="7" borderId="0" xfId="0" applyFont="1" applyFill="1"/>
    <xf numFmtId="0" fontId="2" fillId="7" borderId="7" xfId="0" applyFont="1" applyFill="1" applyBorder="1"/>
    <xf numFmtId="0" fontId="0" fillId="7" borderId="2" xfId="0" applyFill="1" applyBorder="1"/>
    <xf numFmtId="0" fontId="0" fillId="7" borderId="3" xfId="0" applyFill="1" applyBorder="1"/>
    <xf numFmtId="166" fontId="0" fillId="0" borderId="7" xfId="0" applyNumberFormat="1" applyBorder="1"/>
    <xf numFmtId="166" fontId="2" fillId="7" borderId="3" xfId="0" applyNumberFormat="1" applyFont="1" applyFill="1" applyBorder="1"/>
    <xf numFmtId="166" fontId="0" fillId="0" borderId="9" xfId="0" applyNumberFormat="1" applyBorder="1"/>
    <xf numFmtId="166" fontId="0" fillId="0" borderId="6" xfId="1" applyNumberFormat="1" applyFont="1" applyBorder="1"/>
    <xf numFmtId="166" fontId="0" fillId="0" borderId="8" xfId="1" applyNumberFormat="1" applyFont="1" applyBorder="1"/>
    <xf numFmtId="166" fontId="0" fillId="0" borderId="10" xfId="0" applyNumberFormat="1" applyBorder="1"/>
    <xf numFmtId="0" fontId="0" fillId="0" borderId="3" xfId="0" applyBorder="1"/>
    <xf numFmtId="166" fontId="2" fillId="2" borderId="2" xfId="0" applyNumberFormat="1" applyFont="1" applyFill="1" applyBorder="1"/>
    <xf numFmtId="0" fontId="0" fillId="7" borderId="6" xfId="0"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7" fillId="2" borderId="1" xfId="0" applyFont="1" applyFill="1" applyBorder="1" applyAlignment="1">
      <alignment horizontal="center"/>
    </xf>
    <xf numFmtId="10" fontId="2" fillId="7" borderId="3" xfId="0" applyNumberFormat="1" applyFont="1" applyFill="1" applyBorder="1"/>
    <xf numFmtId="0" fontId="2" fillId="7" borderId="8" xfId="0" applyFont="1" applyFill="1" applyBorder="1"/>
    <xf numFmtId="0" fontId="0" fillId="0" borderId="14" xfId="0" applyBorder="1"/>
    <xf numFmtId="0" fontId="0" fillId="0" borderId="15" xfId="0" applyBorder="1"/>
    <xf numFmtId="170" fontId="0" fillId="0" borderId="16" xfId="0" applyNumberFormat="1" applyBorder="1"/>
    <xf numFmtId="0" fontId="8" fillId="0" borderId="0" xfId="0" applyFont="1"/>
    <xf numFmtId="2" fontId="2" fillId="7" borderId="3" xfId="0" applyNumberFormat="1" applyFont="1" applyFill="1" applyBorder="1"/>
    <xf numFmtId="171" fontId="0" fillId="0" borderId="7" xfId="0" applyNumberFormat="1" applyBorder="1"/>
    <xf numFmtId="0" fontId="0" fillId="8" borderId="8" xfId="0" applyFill="1" applyBorder="1"/>
    <xf numFmtId="0" fontId="0" fillId="8" borderId="10" xfId="0" applyFill="1" applyBorder="1"/>
    <xf numFmtId="0" fontId="0" fillId="8" borderId="9" xfId="0" applyFill="1" applyBorder="1"/>
    <xf numFmtId="0" fontId="0" fillId="8" borderId="1" xfId="0" applyFill="1" applyBorder="1"/>
    <xf numFmtId="0" fontId="0" fillId="8" borderId="2" xfId="0" applyFill="1" applyBorder="1"/>
    <xf numFmtId="0" fontId="0" fillId="8" borderId="3" xfId="0" applyFill="1" applyBorder="1"/>
    <xf numFmtId="0" fontId="2" fillId="0" borderId="0" xfId="0" applyFont="1"/>
    <xf numFmtId="0" fontId="2" fillId="8" borderId="11" xfId="0" applyFont="1" applyFill="1" applyBorder="1"/>
    <xf numFmtId="0" fontId="2" fillId="8" borderId="12" xfId="0" applyFont="1" applyFill="1" applyBorder="1"/>
    <xf numFmtId="0" fontId="2" fillId="8" borderId="13" xfId="0" applyFont="1" applyFill="1" applyBorder="1"/>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2" fillId="7" borderId="0" xfId="0" applyFont="1" applyFill="1" applyAlignment="1">
      <alignment horizontal="center"/>
    </xf>
    <xf numFmtId="0" fontId="2" fillId="7" borderId="7" xfId="0" applyFont="1" applyFill="1" applyBorder="1" applyAlignment="1">
      <alignment horizontal="center"/>
    </xf>
    <xf numFmtId="10" fontId="2" fillId="7" borderId="0" xfId="0" applyNumberFormat="1" applyFont="1" applyFill="1" applyAlignment="1">
      <alignment horizontal="center"/>
    </xf>
    <xf numFmtId="10" fontId="2" fillId="7" borderId="7" xfId="0" applyNumberFormat="1" applyFont="1" applyFill="1" applyBorder="1" applyAlignment="1">
      <alignment horizontal="center"/>
    </xf>
    <xf numFmtId="0" fontId="0" fillId="0" borderId="0" xfId="0" applyAlignment="1">
      <alignment horizontal="center"/>
    </xf>
    <xf numFmtId="0" fontId="0" fillId="0" borderId="7" xfId="0" applyBorder="1" applyAlignment="1">
      <alignment horizontal="center"/>
    </xf>
    <xf numFmtId="0" fontId="2" fillId="0" borderId="0" xfId="0" applyFont="1" applyAlignment="1">
      <alignment horizontal="center"/>
    </xf>
    <xf numFmtId="0" fontId="2" fillId="0" borderId="10" xfId="0" applyFont="1" applyBorder="1" applyAlignment="1">
      <alignment horizontal="center"/>
    </xf>
    <xf numFmtId="0" fontId="0" fillId="7" borderId="1" xfId="0" applyFill="1" applyBorder="1" applyAlignment="1">
      <alignment horizontal="center"/>
    </xf>
    <xf numFmtId="0" fontId="0" fillId="7" borderId="2" xfId="0" applyFill="1" applyBorder="1" applyAlignment="1">
      <alignment horizontal="center"/>
    </xf>
    <xf numFmtId="0" fontId="2" fillId="0" borderId="0" xfId="0" applyFont="1" applyAlignment="1">
      <alignment horizontal="left"/>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7" borderId="13" xfId="0" applyFont="1" applyFill="1" applyBorder="1" applyAlignment="1">
      <alignment horizontal="center"/>
    </xf>
    <xf numFmtId="13" fontId="0" fillId="0" borderId="0" xfId="0" applyNumberFormat="1" applyBorder="1"/>
    <xf numFmtId="167" fontId="0" fillId="0" borderId="0" xfId="0" applyNumberFormat="1" applyBorder="1"/>
    <xf numFmtId="0" fontId="0" fillId="0" borderId="0" xfId="0" applyBorder="1"/>
  </cellXfs>
  <cellStyles count="2">
    <cellStyle name="Normal" xfId="0" builtinId="0"/>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D3"/>
      <color rgb="FFFBD9D3"/>
      <color rgb="FFD7A5A5"/>
      <color rgb="FFE5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[2111 finale.xlsx]Q8 Plot + Summary!PivotTable2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75000"/>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20000"/>
              <a:lumOff val="80000"/>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21046465201825E-2"/>
          <c:y val="5.9688723789392502E-2"/>
          <c:w val="0.88396054433413218"/>
          <c:h val="0.75808004505924043"/>
        </c:manualLayout>
      </c:layout>
      <c:barChart>
        <c:barDir val="col"/>
        <c:grouping val="clustered"/>
        <c:varyColors val="0"/>
        <c:ser>
          <c:idx val="0"/>
          <c:order val="0"/>
          <c:tx>
            <c:strRef>
              <c:f>'Q8 Plot + Summary'!$M$35:$M$36</c:f>
              <c:strCache>
                <c:ptCount val="1"/>
                <c:pt idx="0">
                  <c:v>Investment 1</c:v>
                </c:pt>
              </c:strCache>
            </c:strRef>
          </c:tx>
          <c:spPr>
            <a:solidFill>
              <a:schemeClr val="accent6">
                <a:lumMod val="75000"/>
                <a:alpha val="50000"/>
              </a:schemeClr>
            </a:solidFill>
            <a:ln>
              <a:noFill/>
            </a:ln>
            <a:effectLst/>
          </c:spPr>
          <c:invertIfNegative val="0"/>
          <c:cat>
            <c:strRef>
              <c:f>'Q8 Plot + Summary'!$L$37:$L$53</c:f>
              <c:strCache>
                <c:ptCount val="16"/>
                <c:pt idx="0">
                  <c:v>0-2500000</c:v>
                </c:pt>
                <c:pt idx="1">
                  <c:v>2500000-5000000</c:v>
                </c:pt>
                <c:pt idx="2">
                  <c:v>5000000-7500000</c:v>
                </c:pt>
                <c:pt idx="3">
                  <c:v>7500000-10000000</c:v>
                </c:pt>
                <c:pt idx="4">
                  <c:v>10000000-12500000</c:v>
                </c:pt>
                <c:pt idx="5">
                  <c:v>12500000-15000000</c:v>
                </c:pt>
                <c:pt idx="6">
                  <c:v>15000000-17500000</c:v>
                </c:pt>
                <c:pt idx="7">
                  <c:v>17500000-20000000</c:v>
                </c:pt>
                <c:pt idx="8">
                  <c:v>20000000-22500000</c:v>
                </c:pt>
                <c:pt idx="9">
                  <c:v>22500000-25000000</c:v>
                </c:pt>
                <c:pt idx="10">
                  <c:v>25000000-27500000</c:v>
                </c:pt>
                <c:pt idx="11">
                  <c:v>27500000-30000000</c:v>
                </c:pt>
                <c:pt idx="12">
                  <c:v>32500000-35000000</c:v>
                </c:pt>
                <c:pt idx="13">
                  <c:v>37500000-40000000</c:v>
                </c:pt>
                <c:pt idx="14">
                  <c:v>42500000-45000000</c:v>
                </c:pt>
                <c:pt idx="15">
                  <c:v>95000000-97500000</c:v>
                </c:pt>
              </c:strCache>
            </c:strRef>
          </c:cat>
          <c:val>
            <c:numRef>
              <c:f>'Q8 Plot + Summary'!$M$37:$M$53</c:f>
              <c:numCache>
                <c:formatCode>General</c:formatCode>
                <c:ptCount val="16"/>
                <c:pt idx="0">
                  <c:v>30</c:v>
                </c:pt>
                <c:pt idx="1">
                  <c:v>27</c:v>
                </c:pt>
                <c:pt idx="2">
                  <c:v>8</c:v>
                </c:pt>
                <c:pt idx="3">
                  <c:v>11</c:v>
                </c:pt>
                <c:pt idx="4">
                  <c:v>5</c:v>
                </c:pt>
                <c:pt idx="5">
                  <c:v>7</c:v>
                </c:pt>
                <c:pt idx="6">
                  <c:v>1</c:v>
                </c:pt>
                <c:pt idx="7">
                  <c:v>2</c:v>
                </c:pt>
                <c:pt idx="8">
                  <c:v>3</c:v>
                </c:pt>
                <c:pt idx="10">
                  <c:v>1</c:v>
                </c:pt>
                <c:pt idx="11">
                  <c:v>2</c:v>
                </c:pt>
                <c:pt idx="12">
                  <c:v>1</c:v>
                </c:pt>
                <c:pt idx="14">
                  <c:v>1</c:v>
                </c:pt>
                <c:pt idx="15">
                  <c:v>1</c:v>
                </c:pt>
              </c:numCache>
            </c:numRef>
          </c:val>
          <c:extLst>
            <c:ext xmlns:c16="http://schemas.microsoft.com/office/drawing/2014/chart" uri="{C3380CC4-5D6E-409C-BE32-E72D297353CC}">
              <c16:uniqueId val="{00000000-FABE-4AC3-8DB7-1CCE588E7BC4}"/>
            </c:ext>
          </c:extLst>
        </c:ser>
        <c:ser>
          <c:idx val="1"/>
          <c:order val="1"/>
          <c:tx>
            <c:strRef>
              <c:f>'Q8 Plot + Summary'!$N$35:$N$36</c:f>
              <c:strCache>
                <c:ptCount val="1"/>
                <c:pt idx="0">
                  <c:v>Investment 2</c:v>
                </c:pt>
              </c:strCache>
            </c:strRef>
          </c:tx>
          <c:spPr>
            <a:solidFill>
              <a:schemeClr val="bg1">
                <a:lumMod val="75000"/>
                <a:alpha val="50000"/>
              </a:schemeClr>
            </a:solidFill>
            <a:ln>
              <a:noFill/>
            </a:ln>
            <a:effectLst/>
          </c:spPr>
          <c:invertIfNegative val="0"/>
          <c:cat>
            <c:strRef>
              <c:f>'Q8 Plot + Summary'!$L$37:$L$53</c:f>
              <c:strCache>
                <c:ptCount val="16"/>
                <c:pt idx="0">
                  <c:v>0-2500000</c:v>
                </c:pt>
                <c:pt idx="1">
                  <c:v>2500000-5000000</c:v>
                </c:pt>
                <c:pt idx="2">
                  <c:v>5000000-7500000</c:v>
                </c:pt>
                <c:pt idx="3">
                  <c:v>7500000-10000000</c:v>
                </c:pt>
                <c:pt idx="4">
                  <c:v>10000000-12500000</c:v>
                </c:pt>
                <c:pt idx="5">
                  <c:v>12500000-15000000</c:v>
                </c:pt>
                <c:pt idx="6">
                  <c:v>15000000-17500000</c:v>
                </c:pt>
                <c:pt idx="7">
                  <c:v>17500000-20000000</c:v>
                </c:pt>
                <c:pt idx="8">
                  <c:v>20000000-22500000</c:v>
                </c:pt>
                <c:pt idx="9">
                  <c:v>22500000-25000000</c:v>
                </c:pt>
                <c:pt idx="10">
                  <c:v>25000000-27500000</c:v>
                </c:pt>
                <c:pt idx="11">
                  <c:v>27500000-30000000</c:v>
                </c:pt>
                <c:pt idx="12">
                  <c:v>32500000-35000000</c:v>
                </c:pt>
                <c:pt idx="13">
                  <c:v>37500000-40000000</c:v>
                </c:pt>
                <c:pt idx="14">
                  <c:v>42500000-45000000</c:v>
                </c:pt>
                <c:pt idx="15">
                  <c:v>95000000-97500000</c:v>
                </c:pt>
              </c:strCache>
            </c:strRef>
          </c:cat>
          <c:val>
            <c:numRef>
              <c:f>'Q8 Plot + Summary'!$N$37:$N$53</c:f>
              <c:numCache>
                <c:formatCode>General</c:formatCode>
                <c:ptCount val="16"/>
                <c:pt idx="0">
                  <c:v>27</c:v>
                </c:pt>
                <c:pt idx="1">
                  <c:v>3</c:v>
                </c:pt>
                <c:pt idx="2">
                  <c:v>40</c:v>
                </c:pt>
                <c:pt idx="3">
                  <c:v>6</c:v>
                </c:pt>
                <c:pt idx="4">
                  <c:v>1</c:v>
                </c:pt>
                <c:pt idx="8">
                  <c:v>23</c:v>
                </c:pt>
              </c:numCache>
            </c:numRef>
          </c:val>
          <c:extLst>
            <c:ext xmlns:c16="http://schemas.microsoft.com/office/drawing/2014/chart" uri="{C3380CC4-5D6E-409C-BE32-E72D297353CC}">
              <c16:uniqueId val="{00000002-FABE-4AC3-8DB7-1CCE588E7BC4}"/>
            </c:ext>
          </c:extLst>
        </c:ser>
        <c:ser>
          <c:idx val="2"/>
          <c:order val="2"/>
          <c:tx>
            <c:strRef>
              <c:f>'Q8 Plot + Summary'!$O$35:$O$36</c:f>
              <c:strCache>
                <c:ptCount val="1"/>
                <c:pt idx="0">
                  <c:v>Investment 3</c:v>
                </c:pt>
              </c:strCache>
            </c:strRef>
          </c:tx>
          <c:spPr>
            <a:solidFill>
              <a:schemeClr val="accent6">
                <a:lumMod val="20000"/>
                <a:lumOff val="80000"/>
                <a:alpha val="50000"/>
              </a:schemeClr>
            </a:solidFill>
            <a:ln>
              <a:noFill/>
            </a:ln>
            <a:effectLst/>
          </c:spPr>
          <c:invertIfNegative val="0"/>
          <c:cat>
            <c:strRef>
              <c:f>'Q8 Plot + Summary'!$L$37:$L$53</c:f>
              <c:strCache>
                <c:ptCount val="16"/>
                <c:pt idx="0">
                  <c:v>0-2500000</c:v>
                </c:pt>
                <c:pt idx="1">
                  <c:v>2500000-5000000</c:v>
                </c:pt>
                <c:pt idx="2">
                  <c:v>5000000-7500000</c:v>
                </c:pt>
                <c:pt idx="3">
                  <c:v>7500000-10000000</c:v>
                </c:pt>
                <c:pt idx="4">
                  <c:v>10000000-12500000</c:v>
                </c:pt>
                <c:pt idx="5">
                  <c:v>12500000-15000000</c:v>
                </c:pt>
                <c:pt idx="6">
                  <c:v>15000000-17500000</c:v>
                </c:pt>
                <c:pt idx="7">
                  <c:v>17500000-20000000</c:v>
                </c:pt>
                <c:pt idx="8">
                  <c:v>20000000-22500000</c:v>
                </c:pt>
                <c:pt idx="9">
                  <c:v>22500000-25000000</c:v>
                </c:pt>
                <c:pt idx="10">
                  <c:v>25000000-27500000</c:v>
                </c:pt>
                <c:pt idx="11">
                  <c:v>27500000-30000000</c:v>
                </c:pt>
                <c:pt idx="12">
                  <c:v>32500000-35000000</c:v>
                </c:pt>
                <c:pt idx="13">
                  <c:v>37500000-40000000</c:v>
                </c:pt>
                <c:pt idx="14">
                  <c:v>42500000-45000000</c:v>
                </c:pt>
                <c:pt idx="15">
                  <c:v>95000000-97500000</c:v>
                </c:pt>
              </c:strCache>
            </c:strRef>
          </c:cat>
          <c:val>
            <c:numRef>
              <c:f>'Q8 Plot + Summary'!$O$37:$O$53</c:f>
              <c:numCache>
                <c:formatCode>General</c:formatCode>
                <c:ptCount val="16"/>
                <c:pt idx="0">
                  <c:v>50</c:v>
                </c:pt>
                <c:pt idx="1">
                  <c:v>22</c:v>
                </c:pt>
                <c:pt idx="2">
                  <c:v>13</c:v>
                </c:pt>
                <c:pt idx="3">
                  <c:v>4</c:v>
                </c:pt>
                <c:pt idx="4">
                  <c:v>3</c:v>
                </c:pt>
                <c:pt idx="5">
                  <c:v>1</c:v>
                </c:pt>
                <c:pt idx="6">
                  <c:v>1</c:v>
                </c:pt>
                <c:pt idx="8">
                  <c:v>2</c:v>
                </c:pt>
                <c:pt idx="9">
                  <c:v>1</c:v>
                </c:pt>
                <c:pt idx="10">
                  <c:v>1</c:v>
                </c:pt>
                <c:pt idx="12">
                  <c:v>1</c:v>
                </c:pt>
                <c:pt idx="13">
                  <c:v>1</c:v>
                </c:pt>
              </c:numCache>
            </c:numRef>
          </c:val>
          <c:extLst>
            <c:ext xmlns:c16="http://schemas.microsoft.com/office/drawing/2014/chart" uri="{C3380CC4-5D6E-409C-BE32-E72D297353CC}">
              <c16:uniqueId val="{00000003-FABE-4AC3-8DB7-1CCE588E7BC4}"/>
            </c:ext>
          </c:extLst>
        </c:ser>
        <c:dLbls>
          <c:showLegendKey val="0"/>
          <c:showVal val="0"/>
          <c:showCatName val="0"/>
          <c:showSerName val="0"/>
          <c:showPercent val="0"/>
          <c:showBubbleSize val="0"/>
        </c:dLbls>
        <c:gapWidth val="0"/>
        <c:overlap val="100"/>
        <c:axId val="1679204672"/>
        <c:axId val="1679205152"/>
      </c:barChart>
      <c:catAx>
        <c:axId val="1679204672"/>
        <c:scaling>
          <c:orientation val="minMax"/>
        </c:scaling>
        <c:delete val="0"/>
        <c:axPos val="b"/>
        <c:numFmt formatCode="&quot;$&quot;#,##0.00"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205152"/>
        <c:crosses val="autoZero"/>
        <c:auto val="1"/>
        <c:lblAlgn val="ctr"/>
        <c:lblOffset val="0"/>
        <c:tickLblSkip val="1"/>
        <c:noMultiLvlLbl val="0"/>
      </c:catAx>
      <c:valAx>
        <c:axId val="167920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204672"/>
        <c:crosses val="autoZero"/>
        <c:crossBetween val="between"/>
      </c:valAx>
      <c:spPr>
        <a:noFill/>
        <a:ln>
          <a:noFill/>
        </a:ln>
        <a:effectLst/>
      </c:spPr>
    </c:plotArea>
    <c:legend>
      <c:legendPos val="r"/>
      <c:layout>
        <c:manualLayout>
          <c:xMode val="edge"/>
          <c:yMode val="edge"/>
          <c:x val="0.88200716078968378"/>
          <c:y val="7.5884421487625281E-2"/>
          <c:w val="9.8042727632939197E-2"/>
          <c:h val="0.19306416109750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21</xdr:row>
      <xdr:rowOff>0</xdr:rowOff>
    </xdr:from>
    <xdr:to>
      <xdr:col>4</xdr:col>
      <xdr:colOff>771525</xdr:colOff>
      <xdr:row>25</xdr:row>
      <xdr:rowOff>28575</xdr:rowOff>
    </xdr:to>
    <xdr:sp macro="" textlink="">
      <xdr:nvSpPr>
        <xdr:cNvPr id="2" name="TextBox 1">
          <a:extLst>
            <a:ext uri="{FF2B5EF4-FFF2-40B4-BE49-F238E27FC236}">
              <a16:creationId xmlns:a16="http://schemas.microsoft.com/office/drawing/2014/main" id="{3A0605B5-2FEC-54C7-E62D-F3F6856D0BE0}"/>
            </a:ext>
          </a:extLst>
        </xdr:cNvPr>
        <xdr:cNvSpPr txBox="1"/>
      </xdr:nvSpPr>
      <xdr:spPr>
        <a:xfrm>
          <a:off x="190500" y="4076700"/>
          <a:ext cx="272415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We calculate the bonus Jackson</a:t>
          </a:r>
          <a:r>
            <a:rPr lang="en-AU" sz="1100" baseline="0"/>
            <a:t> will receive assuming that the Bernoulli Random Variable is a success, as otherwise his bonus would be $0.</a:t>
          </a:r>
          <a:endParaRPr lang="en-AU" sz="1100"/>
        </a:p>
      </xdr:txBody>
    </xdr:sp>
    <xdr:clientData/>
  </xdr:twoCellAnchor>
  <xdr:twoCellAnchor>
    <xdr:from>
      <xdr:col>7</xdr:col>
      <xdr:colOff>47625</xdr:colOff>
      <xdr:row>21</xdr:row>
      <xdr:rowOff>38100</xdr:rowOff>
    </xdr:from>
    <xdr:to>
      <xdr:col>9</xdr:col>
      <xdr:colOff>885825</xdr:colOff>
      <xdr:row>32</xdr:row>
      <xdr:rowOff>95250</xdr:rowOff>
    </xdr:to>
    <xdr:sp macro="" textlink="">
      <xdr:nvSpPr>
        <xdr:cNvPr id="3" name="TextBox 2">
          <a:extLst>
            <a:ext uri="{FF2B5EF4-FFF2-40B4-BE49-F238E27FC236}">
              <a16:creationId xmlns:a16="http://schemas.microsoft.com/office/drawing/2014/main" id="{F838F987-34A0-67B5-D110-3F692A4B8D57}"/>
            </a:ext>
          </a:extLst>
        </xdr:cNvPr>
        <xdr:cNvSpPr txBox="1"/>
      </xdr:nvSpPr>
      <xdr:spPr>
        <a:xfrm>
          <a:off x="5010150" y="4162425"/>
          <a:ext cx="3219450" cy="215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To calculate the probability</a:t>
          </a:r>
          <a:r>
            <a:rPr lang="en-AU" sz="1100" baseline="0"/>
            <a:t> that Jackson's total bonuses exceed $90,000, we list every case where his bonuses added together will exceed this figure. For example, for case 1, he successfully gets the bonus for years 1, 2, 3 all the way through 10. </a:t>
          </a:r>
        </a:p>
        <a:p>
          <a:endParaRPr lang="en-AU" sz="1100" baseline="0"/>
        </a:p>
        <a:p>
          <a:r>
            <a:rPr lang="en-AU" sz="1100" baseline="0"/>
            <a:t>This method is similarly applied for finding the probability that Jackson's bonus does not exceed $10,000. We list every case where his bonus added together is less than this figure. For example, for case 1 he does not get a single bonus, case 2, he ONLY gets the bonus in the first year.</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104775</xdr:colOff>
      <xdr:row>9</xdr:row>
      <xdr:rowOff>123825</xdr:rowOff>
    </xdr:from>
    <xdr:to>
      <xdr:col>14</xdr:col>
      <xdr:colOff>190500</xdr:colOff>
      <xdr:row>13</xdr:row>
      <xdr:rowOff>19050</xdr:rowOff>
    </xdr:to>
    <xdr:sp macro="" textlink="">
      <xdr:nvSpPr>
        <xdr:cNvPr id="2" name="TextBox 1">
          <a:extLst>
            <a:ext uri="{FF2B5EF4-FFF2-40B4-BE49-F238E27FC236}">
              <a16:creationId xmlns:a16="http://schemas.microsoft.com/office/drawing/2014/main" id="{245FF24A-A70A-E6FB-2EF1-EA4B1372A163}"/>
            </a:ext>
          </a:extLst>
        </xdr:cNvPr>
        <xdr:cNvSpPr txBox="1"/>
      </xdr:nvSpPr>
      <xdr:spPr>
        <a:xfrm>
          <a:off x="9820275" y="1847850"/>
          <a:ext cx="1914525"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table</a:t>
          </a:r>
          <a:r>
            <a:rPr lang="en-AU" sz="1100" baseline="0"/>
            <a:t> is used to check that the total salary matches that calculated in Q1.</a:t>
          </a:r>
        </a:p>
        <a:p>
          <a:endParaRPr lang="en-AU" sz="1100"/>
        </a:p>
      </xdr:txBody>
    </xdr:sp>
    <xdr:clientData/>
  </xdr:twoCellAnchor>
  <xdr:twoCellAnchor>
    <xdr:from>
      <xdr:col>11</xdr:col>
      <xdr:colOff>180975</xdr:colOff>
      <xdr:row>21</xdr:row>
      <xdr:rowOff>190500</xdr:rowOff>
    </xdr:from>
    <xdr:to>
      <xdr:col>14</xdr:col>
      <xdr:colOff>295275</xdr:colOff>
      <xdr:row>26</xdr:row>
      <xdr:rowOff>0</xdr:rowOff>
    </xdr:to>
    <xdr:sp macro="" textlink="">
      <xdr:nvSpPr>
        <xdr:cNvPr id="3" name="TextBox 2">
          <a:extLst>
            <a:ext uri="{FF2B5EF4-FFF2-40B4-BE49-F238E27FC236}">
              <a16:creationId xmlns:a16="http://schemas.microsoft.com/office/drawing/2014/main" id="{6AF9C979-04DC-AFCF-9923-4525BD446573}"/>
            </a:ext>
          </a:extLst>
        </xdr:cNvPr>
        <xdr:cNvSpPr txBox="1"/>
      </xdr:nvSpPr>
      <xdr:spPr>
        <a:xfrm>
          <a:off x="9829800" y="4248150"/>
          <a:ext cx="19431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These</a:t>
          </a:r>
          <a:r>
            <a:rPr lang="en-AU" sz="1100" baseline="0"/>
            <a:t> figures are used to check calculations are correct and for later reference.</a:t>
          </a:r>
          <a:endParaRPr lang="en-AU" sz="1100"/>
        </a:p>
      </xdr:txBody>
    </xdr:sp>
    <xdr:clientData/>
  </xdr:twoCellAnchor>
  <xdr:twoCellAnchor>
    <xdr:from>
      <xdr:col>11</xdr:col>
      <xdr:colOff>190500</xdr:colOff>
      <xdr:row>16</xdr:row>
      <xdr:rowOff>28575</xdr:rowOff>
    </xdr:from>
    <xdr:to>
      <xdr:col>14</xdr:col>
      <xdr:colOff>76200</xdr:colOff>
      <xdr:row>19</xdr:row>
      <xdr:rowOff>76200</xdr:rowOff>
    </xdr:to>
    <xdr:sp macro="" textlink="">
      <xdr:nvSpPr>
        <xdr:cNvPr id="4" name="TextBox 3">
          <a:extLst>
            <a:ext uri="{FF2B5EF4-FFF2-40B4-BE49-F238E27FC236}">
              <a16:creationId xmlns:a16="http://schemas.microsoft.com/office/drawing/2014/main" id="{4F5FEFA4-6255-4300-0763-D256646E0D4E}"/>
            </a:ext>
          </a:extLst>
        </xdr:cNvPr>
        <xdr:cNvSpPr txBox="1"/>
      </xdr:nvSpPr>
      <xdr:spPr>
        <a:xfrm>
          <a:off x="9839325" y="3124200"/>
          <a:ext cx="17145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bonus is attained</a:t>
          </a:r>
          <a:r>
            <a:rPr lang="en-AU" sz="1100" baseline="0"/>
            <a:t> in year 2, 4, 6 and 9 as per spec.</a:t>
          </a:r>
          <a:endParaRPr lang="en-AU" sz="1100"/>
        </a:p>
      </xdr:txBody>
    </xdr:sp>
    <xdr:clientData/>
  </xdr:twoCellAnchor>
  <xdr:twoCellAnchor>
    <xdr:from>
      <xdr:col>11</xdr:col>
      <xdr:colOff>95250</xdr:colOff>
      <xdr:row>2</xdr:row>
      <xdr:rowOff>95249</xdr:rowOff>
    </xdr:from>
    <xdr:to>
      <xdr:col>15</xdr:col>
      <xdr:colOff>0</xdr:colOff>
      <xdr:row>8</xdr:row>
      <xdr:rowOff>161924</xdr:rowOff>
    </xdr:to>
    <xdr:sp macro="" textlink="">
      <xdr:nvSpPr>
        <xdr:cNvPr id="5" name="TextBox 4">
          <a:extLst>
            <a:ext uri="{FF2B5EF4-FFF2-40B4-BE49-F238E27FC236}">
              <a16:creationId xmlns:a16="http://schemas.microsoft.com/office/drawing/2014/main" id="{D6AF471C-9FD7-A4F6-90C6-6B4995E9E19E}"/>
            </a:ext>
          </a:extLst>
        </xdr:cNvPr>
        <xdr:cNvSpPr txBox="1"/>
      </xdr:nvSpPr>
      <xdr:spPr>
        <a:xfrm>
          <a:off x="9810750" y="485774"/>
          <a:ext cx="2343150"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Since Jackson</a:t>
          </a:r>
          <a:r>
            <a:rPr lang="en-AU" sz="1100" baseline="0"/>
            <a:t> makes investments each month, we calculate his 'Base Salary' paid each month, and use this figure to determine the amount he invests after adding on all required bonuses.</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104775</xdr:colOff>
      <xdr:row>2</xdr:row>
      <xdr:rowOff>66674</xdr:rowOff>
    </xdr:from>
    <xdr:to>
      <xdr:col>16</xdr:col>
      <xdr:colOff>361950</xdr:colOff>
      <xdr:row>14</xdr:row>
      <xdr:rowOff>9525</xdr:rowOff>
    </xdr:to>
    <xdr:sp macro="" textlink="">
      <xdr:nvSpPr>
        <xdr:cNvPr id="2" name="TextBox 1">
          <a:extLst>
            <a:ext uri="{FF2B5EF4-FFF2-40B4-BE49-F238E27FC236}">
              <a16:creationId xmlns:a16="http://schemas.microsoft.com/office/drawing/2014/main" id="{15F68D46-8235-6834-5639-71FBBCA0AC63}"/>
            </a:ext>
          </a:extLst>
        </xdr:cNvPr>
        <xdr:cNvSpPr txBox="1"/>
      </xdr:nvSpPr>
      <xdr:spPr>
        <a:xfrm>
          <a:off x="9172575" y="447674"/>
          <a:ext cx="1476375" cy="225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sample standard deviation is used as it is more appropriate</a:t>
          </a:r>
          <a:r>
            <a:rPr lang="en-AU" sz="1100" baseline="0"/>
            <a:t> for smaller sized data sets in comparison the population standard deviation.</a:t>
          </a:r>
        </a:p>
        <a:p>
          <a:endParaRPr lang="en-AU" sz="1100" baseline="0"/>
        </a:p>
        <a:p>
          <a:r>
            <a:rPr lang="en-AU" sz="1100" baseline="0"/>
            <a:t>R1 is the R for AAPL, R2 is the R for TSLA etc. This also applies to the standard deviation.</a:t>
          </a:r>
        </a:p>
        <a:p>
          <a:endParaRPr lang="en-AU" sz="1100" baseline="0"/>
        </a:p>
        <a:p>
          <a:endParaRPr lang="en-AU" sz="1100"/>
        </a:p>
      </xdr:txBody>
    </xdr:sp>
    <xdr:clientData/>
  </xdr:twoCellAnchor>
  <xdr:twoCellAnchor>
    <xdr:from>
      <xdr:col>9</xdr:col>
      <xdr:colOff>85725</xdr:colOff>
      <xdr:row>14</xdr:row>
      <xdr:rowOff>19050</xdr:rowOff>
    </xdr:from>
    <xdr:to>
      <xdr:col>14</xdr:col>
      <xdr:colOff>57150</xdr:colOff>
      <xdr:row>17</xdr:row>
      <xdr:rowOff>0</xdr:rowOff>
    </xdr:to>
    <xdr:sp macro="" textlink="">
      <xdr:nvSpPr>
        <xdr:cNvPr id="3" name="TextBox 2">
          <a:extLst>
            <a:ext uri="{FF2B5EF4-FFF2-40B4-BE49-F238E27FC236}">
              <a16:creationId xmlns:a16="http://schemas.microsoft.com/office/drawing/2014/main" id="{1E96D799-A13F-174F-73FE-E7EE0FC1E9D0}"/>
            </a:ext>
          </a:extLst>
        </xdr:cNvPr>
        <xdr:cNvSpPr txBox="1"/>
      </xdr:nvSpPr>
      <xdr:spPr>
        <a:xfrm>
          <a:off x="6105525" y="2714625"/>
          <a:ext cx="301942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Monthly</a:t>
          </a:r>
          <a:r>
            <a:rPr lang="en-AU" sz="1100" baseline="0"/>
            <a:t> Return is calculated using (closing price in month </a:t>
          </a:r>
          <a:r>
            <a:rPr lang="en-AU" sz="1100" i="1" baseline="0"/>
            <a:t>m</a:t>
          </a:r>
          <a:r>
            <a:rPr lang="en-AU" sz="1100" i="0" baseline="0"/>
            <a:t>)/(closing price in month </a:t>
          </a:r>
          <a:r>
            <a:rPr lang="en-AU" sz="1100" i="1" baseline="0"/>
            <a:t>m-1</a:t>
          </a:r>
          <a:r>
            <a:rPr lang="en-AU" sz="1100" i="0" baseline="0"/>
            <a:t>) -1</a:t>
          </a:r>
          <a:endParaRPr lang="en-AU" sz="1100"/>
        </a:p>
      </xdr:txBody>
    </xdr:sp>
    <xdr:clientData/>
  </xdr:twoCellAnchor>
  <xdr:twoCellAnchor>
    <xdr:from>
      <xdr:col>21</xdr:col>
      <xdr:colOff>95250</xdr:colOff>
      <xdr:row>3</xdr:row>
      <xdr:rowOff>85725</xdr:rowOff>
    </xdr:from>
    <xdr:to>
      <xdr:col>25</xdr:col>
      <xdr:colOff>76200</xdr:colOff>
      <xdr:row>7</xdr:row>
      <xdr:rowOff>9525</xdr:rowOff>
    </xdr:to>
    <xdr:sp macro="" textlink="">
      <xdr:nvSpPr>
        <xdr:cNvPr id="4" name="TextBox 3">
          <a:extLst>
            <a:ext uri="{FF2B5EF4-FFF2-40B4-BE49-F238E27FC236}">
              <a16:creationId xmlns:a16="http://schemas.microsoft.com/office/drawing/2014/main" id="{D28EA391-2699-1EF9-FE57-5401D3DCCACA}"/>
            </a:ext>
          </a:extLst>
        </xdr:cNvPr>
        <xdr:cNvSpPr txBox="1"/>
      </xdr:nvSpPr>
      <xdr:spPr>
        <a:xfrm>
          <a:off x="13430250" y="666750"/>
          <a:ext cx="2419350"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table of monthly</a:t>
          </a:r>
          <a:r>
            <a:rPr lang="en-AU" sz="1100" baseline="0"/>
            <a:t> returns for all 4 stocks is created from the left tables to later use in a covariance matrix.</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85725</xdr:colOff>
      <xdr:row>7</xdr:row>
      <xdr:rowOff>85725</xdr:rowOff>
    </xdr:from>
    <xdr:to>
      <xdr:col>16</xdr:col>
      <xdr:colOff>533400</xdr:colOff>
      <xdr:row>10</xdr:row>
      <xdr:rowOff>171450</xdr:rowOff>
    </xdr:to>
    <xdr:sp macro="" textlink="">
      <xdr:nvSpPr>
        <xdr:cNvPr id="2" name="TextBox 1">
          <a:extLst>
            <a:ext uri="{FF2B5EF4-FFF2-40B4-BE49-F238E27FC236}">
              <a16:creationId xmlns:a16="http://schemas.microsoft.com/office/drawing/2014/main" id="{CF8A1C60-D498-FD1B-F212-C43A1A46DC21}"/>
            </a:ext>
          </a:extLst>
        </xdr:cNvPr>
        <xdr:cNvSpPr txBox="1"/>
      </xdr:nvSpPr>
      <xdr:spPr>
        <a:xfrm>
          <a:off x="9315450" y="1438275"/>
          <a:ext cx="22764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sample variance</a:t>
          </a:r>
          <a:r>
            <a:rPr lang="en-AU" sz="1100" baseline="0"/>
            <a:t> and covariance was used due to the small sample size of stocks.</a:t>
          </a:r>
          <a:endParaRPr lang="en-AU" sz="1100"/>
        </a:p>
      </xdr:txBody>
    </xdr:sp>
    <xdr:clientData/>
  </xdr:twoCellAnchor>
  <xdr:twoCellAnchor>
    <xdr:from>
      <xdr:col>6</xdr:col>
      <xdr:colOff>828675</xdr:colOff>
      <xdr:row>13</xdr:row>
      <xdr:rowOff>47624</xdr:rowOff>
    </xdr:from>
    <xdr:to>
      <xdr:col>10</xdr:col>
      <xdr:colOff>0</xdr:colOff>
      <xdr:row>21</xdr:row>
      <xdr:rowOff>19049</xdr:rowOff>
    </xdr:to>
    <xdr:sp macro="" textlink="">
      <xdr:nvSpPr>
        <xdr:cNvPr id="3" name="TextBox 2">
          <a:extLst>
            <a:ext uri="{FF2B5EF4-FFF2-40B4-BE49-F238E27FC236}">
              <a16:creationId xmlns:a16="http://schemas.microsoft.com/office/drawing/2014/main" id="{F1C3E46B-2389-3BFA-2842-AD1F2E5B8A41}"/>
            </a:ext>
          </a:extLst>
        </xdr:cNvPr>
        <xdr:cNvSpPr txBox="1"/>
      </xdr:nvSpPr>
      <xdr:spPr>
        <a:xfrm>
          <a:off x="4457700" y="2581274"/>
          <a:ext cx="2457450"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Finding the maximum value for the equation given,</a:t>
          </a:r>
          <a:r>
            <a:rPr lang="en-AU" sz="1100" baseline="0"/>
            <a:t> Excel's solver was used with the constraint that the total weights must equal to 100%.</a:t>
          </a:r>
        </a:p>
        <a:p>
          <a:endParaRPr lang="en-AU" sz="1100" baseline="0"/>
        </a:p>
        <a:p>
          <a:r>
            <a:rPr lang="en-AU" sz="1100" baseline="0"/>
            <a:t>The column with 'Max Return' displays the weights of each stock that maximises the given equation.</a:t>
          </a:r>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371475</xdr:colOff>
      <xdr:row>2</xdr:row>
      <xdr:rowOff>57150</xdr:rowOff>
    </xdr:from>
    <xdr:to>
      <xdr:col>19</xdr:col>
      <xdr:colOff>276225</xdr:colOff>
      <xdr:row>13</xdr:row>
      <xdr:rowOff>171450</xdr:rowOff>
    </xdr:to>
    <xdr:sp macro="" textlink="">
      <xdr:nvSpPr>
        <xdr:cNvPr id="2" name="TextBox 1">
          <a:extLst>
            <a:ext uri="{FF2B5EF4-FFF2-40B4-BE49-F238E27FC236}">
              <a16:creationId xmlns:a16="http://schemas.microsoft.com/office/drawing/2014/main" id="{90881F35-AEE3-DE31-F517-936A8E32AEF0}"/>
            </a:ext>
          </a:extLst>
        </xdr:cNvPr>
        <xdr:cNvSpPr txBox="1"/>
      </xdr:nvSpPr>
      <xdr:spPr>
        <a:xfrm>
          <a:off x="8153400" y="447675"/>
          <a:ext cx="4171950"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We can see that</a:t>
          </a:r>
          <a:r>
            <a:rPr lang="en-AU" sz="1100" baseline="0"/>
            <a:t> as we amplify the effect of the variation in the stocks by increasing 'q', evident in the second part of the equation, to maximise returns, all funds should be placed into a single stock, which in this case is MSFT, while still maintaining the maximising the equation. The amplification of the variance factor has signified the need to invest in safer stocks ie. with the smallest standard deviation, despite lesser returns than competitors. </a:t>
          </a:r>
        </a:p>
        <a:p>
          <a:endParaRPr lang="en-AU" sz="1100" baseline="0"/>
        </a:p>
        <a:p>
          <a:r>
            <a:rPr lang="en-AU" sz="1100" baseline="0"/>
            <a:t>This effect is particularly significant when 'q' increases as despite the amount of stocks available to invest in in this scenario, choosing the safest, with the minimal amount of variance is most effective in maximising the given equation.</a:t>
          </a:r>
        </a:p>
        <a:p>
          <a:endParaRPr lang="en-AU" sz="1100"/>
        </a:p>
      </xdr:txBody>
    </xdr:sp>
    <xdr:clientData/>
  </xdr:twoCellAnchor>
  <xdr:twoCellAnchor>
    <xdr:from>
      <xdr:col>4</xdr:col>
      <xdr:colOff>304800</xdr:colOff>
      <xdr:row>14</xdr:row>
      <xdr:rowOff>38100</xdr:rowOff>
    </xdr:from>
    <xdr:to>
      <xdr:col>8</xdr:col>
      <xdr:colOff>76200</xdr:colOff>
      <xdr:row>22</xdr:row>
      <xdr:rowOff>9525</xdr:rowOff>
    </xdr:to>
    <xdr:sp macro="" textlink="">
      <xdr:nvSpPr>
        <xdr:cNvPr id="3" name="TextBox 2">
          <a:extLst>
            <a:ext uri="{FF2B5EF4-FFF2-40B4-BE49-F238E27FC236}">
              <a16:creationId xmlns:a16="http://schemas.microsoft.com/office/drawing/2014/main" id="{989F4B7F-E4A7-4E8B-933B-47FFDE7D51DD}"/>
            </a:ext>
          </a:extLst>
        </xdr:cNvPr>
        <xdr:cNvSpPr txBox="1"/>
      </xdr:nvSpPr>
      <xdr:spPr>
        <a:xfrm>
          <a:off x="2714625" y="2733675"/>
          <a:ext cx="2457450"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Finding the maximum value for the equation given,</a:t>
          </a:r>
          <a:r>
            <a:rPr lang="en-AU" sz="1100" baseline="0"/>
            <a:t> Excel's solver was used with the constraint that the total weights must equal to 100%.</a:t>
          </a:r>
        </a:p>
        <a:p>
          <a:endParaRPr lang="en-AU" sz="1100" baseline="0"/>
        </a:p>
        <a:p>
          <a:r>
            <a:rPr lang="en-AU" sz="1100" baseline="0"/>
            <a:t>The column with different values of 'q' displays the weights of each stock that give the maximum.</a:t>
          </a:r>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333375</xdr:colOff>
      <xdr:row>9</xdr:row>
      <xdr:rowOff>47624</xdr:rowOff>
    </xdr:from>
    <xdr:to>
      <xdr:col>13</xdr:col>
      <xdr:colOff>276225</xdr:colOff>
      <xdr:row>24</xdr:row>
      <xdr:rowOff>76199</xdr:rowOff>
    </xdr:to>
    <xdr:sp macro="" textlink="">
      <xdr:nvSpPr>
        <xdr:cNvPr id="3" name="TextBox 2">
          <a:extLst>
            <a:ext uri="{FF2B5EF4-FFF2-40B4-BE49-F238E27FC236}">
              <a16:creationId xmlns:a16="http://schemas.microsoft.com/office/drawing/2014/main" id="{52FFC37A-02D8-6F5A-910F-1AB3371754B9}"/>
            </a:ext>
          </a:extLst>
        </xdr:cNvPr>
        <xdr:cNvSpPr txBox="1"/>
      </xdr:nvSpPr>
      <xdr:spPr>
        <a:xfrm>
          <a:off x="10267950" y="1809749"/>
          <a:ext cx="2762250" cy="288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Using Excel's</a:t>
          </a:r>
          <a:r>
            <a:rPr lang="en-AU" sz="1100" baseline="0"/>
            <a:t> What-If Analysis Tool, 100 trajectories using the accumulated value of 1 trajectory found in the left table was simulated.</a:t>
          </a:r>
        </a:p>
        <a:p>
          <a:endParaRPr lang="en-AU" sz="1100" baseline="0"/>
        </a:p>
        <a:p>
          <a:r>
            <a:rPr lang="en-AU" sz="1100" baseline="0"/>
            <a:t>This was done to avoid listing every single monthly return value and instead summarise all accumulated values of 100 trajectories in a single data table. </a:t>
          </a:r>
        </a:p>
        <a:p>
          <a:endParaRPr lang="en-AU" sz="1100" baseline="0"/>
        </a:p>
        <a:p>
          <a:r>
            <a:rPr lang="en-AU" sz="1100" baseline="0"/>
            <a:t>Using the 100 trajectories, summary statistics are used to give a better picture of the simulation without listing every data point, overall increasing readability and clarity as displaying each monthly value is not useful for analysis.</a:t>
          </a:r>
          <a:endParaRPr lang="en-AU" sz="1100"/>
        </a:p>
      </xdr:txBody>
    </xdr:sp>
    <xdr:clientData/>
  </xdr:twoCellAnchor>
  <xdr:twoCellAnchor>
    <xdr:from>
      <xdr:col>6</xdr:col>
      <xdr:colOff>133350</xdr:colOff>
      <xdr:row>7</xdr:row>
      <xdr:rowOff>123825</xdr:rowOff>
    </xdr:from>
    <xdr:to>
      <xdr:col>7</xdr:col>
      <xdr:colOff>1009650</xdr:colOff>
      <xdr:row>21</xdr:row>
      <xdr:rowOff>152400</xdr:rowOff>
    </xdr:to>
    <xdr:sp macro="" textlink="">
      <xdr:nvSpPr>
        <xdr:cNvPr id="4" name="TextBox 3">
          <a:extLst>
            <a:ext uri="{FF2B5EF4-FFF2-40B4-BE49-F238E27FC236}">
              <a16:creationId xmlns:a16="http://schemas.microsoft.com/office/drawing/2014/main" id="{0D8259BB-12A7-FA07-2142-98D42908AE80}"/>
            </a:ext>
          </a:extLst>
        </xdr:cNvPr>
        <xdr:cNvSpPr txBox="1"/>
      </xdr:nvSpPr>
      <xdr:spPr>
        <a:xfrm>
          <a:off x="5867400" y="1504950"/>
          <a:ext cx="1695450" cy="2695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a:t>
          </a:r>
          <a:r>
            <a:rPr lang="en-AU" sz="1100" baseline="0"/>
            <a:t> monthly return was simulated using the normal distribution function with RAND() to generate a random number between 0 and 1 and parameters from the previous sheet.</a:t>
          </a:r>
        </a:p>
        <a:p>
          <a:endParaRPr lang="en-AU" sz="1100" baseline="0"/>
        </a:p>
        <a:p>
          <a:r>
            <a:rPr lang="en-AU" sz="1100" baseline="0"/>
            <a:t>We assume that Jackson invests his salary received at the end of January 2024 in Februrary so he will get the full month return, repeatedly until December 31 2033.</a:t>
          </a:r>
          <a:endParaRPr lang="en-AU" sz="1100"/>
        </a:p>
      </xdr:txBody>
    </xdr:sp>
    <xdr:clientData/>
  </xdr:twoCellAnchor>
  <xdr:twoCellAnchor>
    <xdr:from>
      <xdr:col>6</xdr:col>
      <xdr:colOff>104775</xdr:colOff>
      <xdr:row>103</xdr:row>
      <xdr:rowOff>28575</xdr:rowOff>
    </xdr:from>
    <xdr:to>
      <xdr:col>7</xdr:col>
      <xdr:colOff>666750</xdr:colOff>
      <xdr:row>106</xdr:row>
      <xdr:rowOff>152400</xdr:rowOff>
    </xdr:to>
    <xdr:sp macro="" textlink="">
      <xdr:nvSpPr>
        <xdr:cNvPr id="5" name="TextBox 4">
          <a:extLst>
            <a:ext uri="{FF2B5EF4-FFF2-40B4-BE49-F238E27FC236}">
              <a16:creationId xmlns:a16="http://schemas.microsoft.com/office/drawing/2014/main" id="{1251FD53-AD76-3C8B-32C5-F3E3ABE5569A}"/>
            </a:ext>
          </a:extLst>
        </xdr:cNvPr>
        <xdr:cNvSpPr txBox="1"/>
      </xdr:nvSpPr>
      <xdr:spPr>
        <a:xfrm>
          <a:off x="5838825" y="19697700"/>
          <a:ext cx="138112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rebalanced portfolio is used from this point.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523875</xdr:colOff>
      <xdr:row>5</xdr:row>
      <xdr:rowOff>66675</xdr:rowOff>
    </xdr:from>
    <xdr:to>
      <xdr:col>7</xdr:col>
      <xdr:colOff>542925</xdr:colOff>
      <xdr:row>9</xdr:row>
      <xdr:rowOff>0</xdr:rowOff>
    </xdr:to>
    <xdr:sp macro="" textlink="">
      <xdr:nvSpPr>
        <xdr:cNvPr id="2" name="TextBox 1">
          <a:extLst>
            <a:ext uri="{FF2B5EF4-FFF2-40B4-BE49-F238E27FC236}">
              <a16:creationId xmlns:a16="http://schemas.microsoft.com/office/drawing/2014/main" id="{4CAF4668-5E53-BF88-62C4-7922CE028D72}"/>
            </a:ext>
          </a:extLst>
        </xdr:cNvPr>
        <xdr:cNvSpPr txBox="1"/>
      </xdr:nvSpPr>
      <xdr:spPr>
        <a:xfrm>
          <a:off x="3562350" y="1038225"/>
          <a:ext cx="2781300"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monthly</a:t>
          </a:r>
          <a:r>
            <a:rPr lang="en-AU" sz="1100" baseline="0"/>
            <a:t> log return of the historical data of VAS.AX is calculated and its mean and standard deviation are noted.</a:t>
          </a:r>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9523</xdr:colOff>
      <xdr:row>1</xdr:row>
      <xdr:rowOff>19050</xdr:rowOff>
    </xdr:from>
    <xdr:to>
      <xdr:col>15</xdr:col>
      <xdr:colOff>523874</xdr:colOff>
      <xdr:row>3</xdr:row>
      <xdr:rowOff>76200</xdr:rowOff>
    </xdr:to>
    <xdr:sp macro="" textlink="">
      <xdr:nvSpPr>
        <xdr:cNvPr id="2" name="TextBox 1">
          <a:extLst>
            <a:ext uri="{FF2B5EF4-FFF2-40B4-BE49-F238E27FC236}">
              <a16:creationId xmlns:a16="http://schemas.microsoft.com/office/drawing/2014/main" id="{C07A162B-ADEF-2741-F745-AE15DD878306}"/>
            </a:ext>
          </a:extLst>
        </xdr:cNvPr>
        <xdr:cNvSpPr txBox="1"/>
      </xdr:nvSpPr>
      <xdr:spPr>
        <a:xfrm>
          <a:off x="2152648" y="219075"/>
          <a:ext cx="7219951"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Under 'Trajectories for Monthly</a:t>
          </a:r>
          <a:r>
            <a:rPr lang="en-AU" sz="1100" baseline="0"/>
            <a:t> Returns', each column is 1 trajectory all the way until 31 December 2033, totalling to 100 total trajectories across. The returns are simulated using a normal distribution with mean and SD calculated from the previous sheet.</a:t>
          </a:r>
          <a:endParaRPr lang="en-AU"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361950</xdr:colOff>
      <xdr:row>3</xdr:row>
      <xdr:rowOff>114300</xdr:rowOff>
    </xdr:from>
    <xdr:to>
      <xdr:col>16</xdr:col>
      <xdr:colOff>381000</xdr:colOff>
      <xdr:row>9</xdr:row>
      <xdr:rowOff>161925</xdr:rowOff>
    </xdr:to>
    <xdr:sp macro="" textlink="">
      <xdr:nvSpPr>
        <xdr:cNvPr id="2" name="TextBox 1">
          <a:extLst>
            <a:ext uri="{FF2B5EF4-FFF2-40B4-BE49-F238E27FC236}">
              <a16:creationId xmlns:a16="http://schemas.microsoft.com/office/drawing/2014/main" id="{9E3107E2-8434-DC63-14CA-CF62E4D5B588}"/>
            </a:ext>
          </a:extLst>
        </xdr:cNvPr>
        <xdr:cNvSpPr txBox="1"/>
      </xdr:nvSpPr>
      <xdr:spPr>
        <a:xfrm>
          <a:off x="11306175" y="695325"/>
          <a:ext cx="391477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For Investment 2,</a:t>
          </a:r>
          <a:r>
            <a:rPr lang="en-AU" sz="1100" baseline="0"/>
            <a:t> we assume that once a firm reaches level 3, for that month, Jackson loses 70% of the amount he had accumulated in that bond, and no reinvestment will be made into another level 1 firm for that month. However, he continues to invest in VAS.AX based upon 40% of monthly salary and total accumulated amount in that stock as appropriate.</a:t>
          </a:r>
          <a:endParaRPr lang="en-AU" sz="1100"/>
        </a:p>
      </xdr:txBody>
    </xdr:sp>
    <xdr:clientData/>
  </xdr:twoCellAnchor>
  <xdr:twoCellAnchor>
    <xdr:from>
      <xdr:col>11</xdr:col>
      <xdr:colOff>371475</xdr:colOff>
      <xdr:row>10</xdr:row>
      <xdr:rowOff>161926</xdr:rowOff>
    </xdr:from>
    <xdr:to>
      <xdr:col>16</xdr:col>
      <xdr:colOff>180975</xdr:colOff>
      <xdr:row>18</xdr:row>
      <xdr:rowOff>142875</xdr:rowOff>
    </xdr:to>
    <xdr:sp macro="" textlink="">
      <xdr:nvSpPr>
        <xdr:cNvPr id="3" name="TextBox 2">
          <a:extLst>
            <a:ext uri="{FF2B5EF4-FFF2-40B4-BE49-F238E27FC236}">
              <a16:creationId xmlns:a16="http://schemas.microsoft.com/office/drawing/2014/main" id="{3B05F1C5-EC0B-3D17-FEDE-4D9D74EEC8D4}"/>
            </a:ext>
          </a:extLst>
        </xdr:cNvPr>
        <xdr:cNvSpPr txBox="1"/>
      </xdr:nvSpPr>
      <xdr:spPr>
        <a:xfrm>
          <a:off x="11315700" y="2076451"/>
          <a:ext cx="3705225" cy="1504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firm</a:t>
          </a:r>
          <a:r>
            <a:rPr lang="en-AU" sz="1100" baseline="0"/>
            <a:t> level is simulated using a nested IF() where a RAND() is generated and depending on where it falls between in LOOKUP(), the firm will stay or increase its level. </a:t>
          </a:r>
        </a:p>
        <a:p>
          <a:endParaRPr lang="en-AU" sz="1100" baseline="0"/>
        </a:p>
        <a:p>
          <a:r>
            <a:rPr lang="en-AU" sz="1100" baseline="0"/>
            <a:t>The VAS.AX stock return is simulated with a normal distribution.</a:t>
          </a:r>
        </a:p>
        <a:p>
          <a:endParaRPr lang="en-AU" sz="1100" baseline="0"/>
        </a:p>
        <a:p>
          <a:r>
            <a:rPr lang="en-AU" sz="1100" baseline="0"/>
            <a:t>Once again, Excel's What-If Tool simulates 100 trajectories of this investment option.</a:t>
          </a:r>
        </a:p>
        <a:p>
          <a:r>
            <a:rPr lang="en-AU" sz="1100" baseline="0"/>
            <a:t> </a:t>
          </a:r>
          <a:endParaRPr lang="en-AU" sz="1100"/>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11</xdr:col>
      <xdr:colOff>57150</xdr:colOff>
      <xdr:row>20</xdr:row>
      <xdr:rowOff>38100</xdr:rowOff>
    </xdr:from>
    <xdr:ext cx="1372107" cy="53219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9AB161-17B5-F064-7100-1CD0C73C3874}"/>
                </a:ext>
              </a:extLst>
            </xdr:cNvPr>
            <xdr:cNvSpPr txBox="1"/>
          </xdr:nvSpPr>
          <xdr:spPr>
            <a:xfrm>
              <a:off x="9182100" y="1562100"/>
              <a:ext cx="1372107" cy="532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𝑖</m:t>
                    </m:r>
                    <m:r>
                      <a:rPr lang="en-US" sz="1100" b="0" i="1">
                        <a:latin typeface="Cambria Math" panose="02040503050406030204" pitchFamily="18" charset="0"/>
                      </a:rPr>
                      <m:t>=(</m:t>
                    </m:r>
                    <m:sSup>
                      <m:sSupPr>
                        <m:ctrlPr>
                          <a:rPr lang="en-US" sz="1100" b="0" i="1">
                            <a:latin typeface="Cambria Math" panose="02040503050406030204" pitchFamily="18" charset="0"/>
                          </a:rPr>
                        </m:ctrlPr>
                      </m:sSupPr>
                      <m:e>
                        <m:r>
                          <a:rPr lang="en-US" sz="1100" b="0" i="1">
                            <a:solidFill>
                              <a:schemeClr val="tx1"/>
                            </a:solidFill>
                            <a:effectLst/>
                            <a:latin typeface="Cambria Math" panose="02040503050406030204" pitchFamily="18" charset="0"/>
                            <a:ea typeface="+mn-ea"/>
                            <a:cs typeface="+mn-cs"/>
                          </a:rPr>
                          <m:t>1+</m:t>
                        </m:r>
                        <m:sSup>
                          <m:sSupPr>
                            <m:ctrlPr>
                              <a:rPr lang="en-US" sz="1100" b="0" i="1">
                                <a:solidFill>
                                  <a:schemeClr val="tx1"/>
                                </a:solidFill>
                                <a:effectLst/>
                                <a:latin typeface="Cambria Math" panose="02040503050406030204" pitchFamily="18" charset="0"/>
                                <a:ea typeface="+mn-ea"/>
                                <a:cs typeface="+mn-cs"/>
                              </a:rPr>
                            </m:ctrlPr>
                          </m:sSupPr>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𝑖</m:t>
                                </m:r>
                              </m:num>
                              <m:den>
                                <m:r>
                                  <a:rPr lang="en-US" sz="1100" b="0" i="1">
                                    <a:solidFill>
                                      <a:schemeClr val="tx1"/>
                                    </a:solidFill>
                                    <a:effectLst/>
                                    <a:latin typeface="Cambria Math" panose="02040503050406030204" pitchFamily="18" charset="0"/>
                                    <a:ea typeface="+mn-ea"/>
                                    <a:cs typeface="+mn-cs"/>
                                  </a:rPr>
                                  <m:t>12</m:t>
                                </m:r>
                              </m:den>
                            </m:f>
                          </m:e>
                          <m:sup>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m:t>
                                </m:r>
                              </m:e>
                            </m:d>
                          </m:sup>
                        </m:sSup>
                        <m:r>
                          <a:rPr lang="en-US" sz="1100" b="0" i="1">
                            <a:solidFill>
                              <a:schemeClr val="tx1"/>
                            </a:solidFill>
                            <a:effectLst/>
                            <a:latin typeface="Cambria Math" panose="02040503050406030204" pitchFamily="18" charset="0"/>
                            <a:ea typeface="+mn-ea"/>
                            <a:cs typeface="+mn-cs"/>
                          </a:rPr>
                          <m:t>)</m:t>
                        </m:r>
                      </m:e>
                      <m:sup>
                        <m:r>
                          <a:rPr lang="en-US" sz="1100" b="0" i="1">
                            <a:latin typeface="Cambria Math" panose="02040503050406030204" pitchFamily="18" charset="0"/>
                          </a:rPr>
                          <m:t>12</m:t>
                        </m:r>
                      </m:sup>
                    </m:sSup>
                    <m:r>
                      <a:rPr lang="en-US" sz="1100" b="0" i="1">
                        <a:latin typeface="Cambria Math" panose="02040503050406030204" pitchFamily="18" charset="0"/>
                      </a:rPr>
                      <m:t>−1</m:t>
                    </m:r>
                  </m:oMath>
                </m:oMathPara>
              </a14:m>
              <a:endParaRPr lang="en-US" sz="1100" b="0"/>
            </a:p>
            <a:p>
              <a:endParaRPr lang="en-AU" sz="1100"/>
            </a:p>
          </xdr:txBody>
        </xdr:sp>
      </mc:Choice>
      <mc:Fallback xmlns="">
        <xdr:sp macro="" textlink="">
          <xdr:nvSpPr>
            <xdr:cNvPr id="2" name="TextBox 1">
              <a:extLst>
                <a:ext uri="{FF2B5EF4-FFF2-40B4-BE49-F238E27FC236}">
                  <a16:creationId xmlns:a16="http://schemas.microsoft.com/office/drawing/2014/main" id="{E29AB161-17B5-F064-7100-1CD0C73C3874}"/>
                </a:ext>
              </a:extLst>
            </xdr:cNvPr>
            <xdr:cNvSpPr txBox="1"/>
          </xdr:nvSpPr>
          <xdr:spPr>
            <a:xfrm>
              <a:off x="9182100" y="1562100"/>
              <a:ext cx="1372107" cy="532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𝑖=(〖</a:t>
              </a:r>
              <a:r>
                <a:rPr lang="en-US" sz="1100" b="0" i="0">
                  <a:solidFill>
                    <a:schemeClr val="tx1"/>
                  </a:solidFill>
                  <a:effectLst/>
                  <a:latin typeface="Cambria Math" panose="02040503050406030204" pitchFamily="18" charset="0"/>
                  <a:ea typeface="+mn-ea"/>
                  <a:cs typeface="+mn-cs"/>
                </a:rPr>
                <a:t>1+〖𝑖/12〗^((12) ))〗^</a:t>
              </a:r>
              <a:r>
                <a:rPr lang="en-US" sz="1100" b="0" i="0">
                  <a:latin typeface="Cambria Math" panose="02040503050406030204" pitchFamily="18" charset="0"/>
                </a:rPr>
                <a:t>12−1</a:t>
              </a:r>
              <a:endParaRPr lang="en-US" sz="1100" b="0"/>
            </a:p>
            <a:p>
              <a:endParaRPr lang="en-AU" sz="1100"/>
            </a:p>
          </xdr:txBody>
        </xdr:sp>
      </mc:Fallback>
    </mc:AlternateContent>
    <xdr:clientData/>
  </xdr:oneCellAnchor>
  <xdr:oneCellAnchor>
    <xdr:from>
      <xdr:col>11</xdr:col>
      <xdr:colOff>95250</xdr:colOff>
      <xdr:row>26</xdr:row>
      <xdr:rowOff>85725</xdr:rowOff>
    </xdr:from>
    <xdr:ext cx="1242071" cy="44767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E4EB9B2-D713-551A-044F-31E497324778}"/>
                </a:ext>
              </a:extLst>
            </xdr:cNvPr>
            <xdr:cNvSpPr txBox="1"/>
          </xdr:nvSpPr>
          <xdr:spPr>
            <a:xfrm>
              <a:off x="9220200" y="2752725"/>
              <a:ext cx="1242071" cy="447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en-US" sz="1100" b="0" i="1">
                            <a:solidFill>
                              <a:schemeClr val="tx1"/>
                            </a:solidFill>
                            <a:effectLst/>
                            <a:latin typeface="Cambria Math" panose="02040503050406030204" pitchFamily="18" charset="0"/>
                            <a:ea typeface="+mn-ea"/>
                            <a:cs typeface="+mn-cs"/>
                          </a:rPr>
                        </m:ctrlPr>
                      </m:sSupPr>
                      <m:e>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𝑖</m:t>
                            </m:r>
                          </m:num>
                          <m:den>
                            <m:r>
                              <a:rPr lang="en-US" sz="1100" b="0" i="1">
                                <a:solidFill>
                                  <a:schemeClr val="tx1"/>
                                </a:solidFill>
                                <a:effectLst/>
                                <a:latin typeface="Cambria Math" panose="02040503050406030204" pitchFamily="18" charset="0"/>
                                <a:ea typeface="+mn-ea"/>
                                <a:cs typeface="+mn-cs"/>
                              </a:rPr>
                              <m:t>12</m:t>
                            </m:r>
                          </m:den>
                        </m:f>
                      </m:e>
                      <m:sup>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m:t>
                            </m:r>
                          </m:e>
                        </m:d>
                      </m:sup>
                    </m:sSup>
                    <m:r>
                      <a:rPr lang="en-US" sz="1100" b="0" i="1">
                        <a:solidFill>
                          <a:schemeClr val="tx1"/>
                        </a:solidFill>
                        <a:effectLst/>
                        <a:latin typeface="Cambria Math" panose="02040503050406030204" pitchFamily="18" charset="0"/>
                        <a:ea typeface="+mn-ea"/>
                        <a:cs typeface="+mn-cs"/>
                      </a:rPr>
                      <m:t>=</m:t>
                    </m:r>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1.01</m:t>
                        </m:r>
                      </m:e>
                      <m:sup>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1</m:t>
                            </m:r>
                          </m:num>
                          <m:den>
                            <m:r>
                              <a:rPr lang="en-US" sz="1100" b="0" i="1">
                                <a:solidFill>
                                  <a:schemeClr val="tx1"/>
                                </a:solidFill>
                                <a:effectLst/>
                                <a:latin typeface="Cambria Math" panose="02040503050406030204" pitchFamily="18" charset="0"/>
                                <a:ea typeface="+mn-ea"/>
                                <a:cs typeface="+mn-cs"/>
                              </a:rPr>
                              <m:t>12</m:t>
                            </m:r>
                          </m:den>
                        </m:f>
                      </m:sup>
                    </m:sSup>
                    <m:r>
                      <a:rPr lang="en-US" sz="1100" b="0" i="1">
                        <a:solidFill>
                          <a:schemeClr val="tx1"/>
                        </a:solidFill>
                        <a:effectLst/>
                        <a:latin typeface="Cambria Math" panose="02040503050406030204" pitchFamily="18" charset="0"/>
                        <a:ea typeface="+mn-ea"/>
                        <a:cs typeface="+mn-cs"/>
                      </a:rPr>
                      <m:t>−1</m:t>
                    </m:r>
                  </m:oMath>
                </m:oMathPara>
              </a14:m>
              <a:endParaRPr lang="en-US" sz="1100" b="0">
                <a:solidFill>
                  <a:schemeClr val="tx1"/>
                </a:solidFill>
                <a:effectLst/>
                <a:ea typeface="+mn-ea"/>
                <a:cs typeface="+mn-cs"/>
              </a:endParaRPr>
            </a:p>
            <a:p>
              <a:endParaRPr lang="en-US" sz="1100" b="0">
                <a:solidFill>
                  <a:schemeClr val="tx1"/>
                </a:solidFill>
                <a:effectLst/>
                <a:ea typeface="+mn-ea"/>
                <a:cs typeface="+mn-cs"/>
              </a:endParaRPr>
            </a:p>
            <a:p>
              <a:endParaRPr lang="en-AU" sz="1100"/>
            </a:p>
          </xdr:txBody>
        </xdr:sp>
      </mc:Choice>
      <mc:Fallback xmlns="">
        <xdr:sp macro="" textlink="">
          <xdr:nvSpPr>
            <xdr:cNvPr id="3" name="TextBox 2">
              <a:extLst>
                <a:ext uri="{FF2B5EF4-FFF2-40B4-BE49-F238E27FC236}">
                  <a16:creationId xmlns:a16="http://schemas.microsoft.com/office/drawing/2014/main" id="{FE4EB9B2-D713-551A-044F-31E497324778}"/>
                </a:ext>
              </a:extLst>
            </xdr:cNvPr>
            <xdr:cNvSpPr txBox="1"/>
          </xdr:nvSpPr>
          <xdr:spPr>
            <a:xfrm>
              <a:off x="9220200" y="2752725"/>
              <a:ext cx="1242071" cy="447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a:solidFill>
                    <a:schemeClr val="tx1"/>
                  </a:solidFill>
                  <a:effectLst/>
                  <a:latin typeface="Cambria Math" panose="02040503050406030204" pitchFamily="18" charset="0"/>
                  <a:ea typeface="+mn-ea"/>
                  <a:cs typeface="+mn-cs"/>
                </a:rPr>
                <a:t>〖𝑖/12〗^((12) )=〖1.01〗^(1/12)−1</a:t>
              </a:r>
              <a:endParaRPr lang="en-US" sz="1100" b="0">
                <a:solidFill>
                  <a:schemeClr val="tx1"/>
                </a:solidFill>
                <a:effectLst/>
                <a:ea typeface="+mn-ea"/>
                <a:cs typeface="+mn-cs"/>
              </a:endParaRPr>
            </a:p>
            <a:p>
              <a:endParaRPr lang="en-US" sz="1100" b="0">
                <a:solidFill>
                  <a:schemeClr val="tx1"/>
                </a:solidFill>
                <a:effectLst/>
                <a:ea typeface="+mn-ea"/>
                <a:cs typeface="+mn-cs"/>
              </a:endParaRPr>
            </a:p>
            <a:p>
              <a:endParaRPr lang="en-AU" sz="1100"/>
            </a:p>
          </xdr:txBody>
        </xdr:sp>
      </mc:Fallback>
    </mc:AlternateContent>
    <xdr:clientData/>
  </xdr:oneCellAnchor>
  <xdr:twoCellAnchor>
    <xdr:from>
      <xdr:col>10</xdr:col>
      <xdr:colOff>552450</xdr:colOff>
      <xdr:row>33</xdr:row>
      <xdr:rowOff>57151</xdr:rowOff>
    </xdr:from>
    <xdr:to>
      <xdr:col>13</xdr:col>
      <xdr:colOff>1019175</xdr:colOff>
      <xdr:row>39</xdr:row>
      <xdr:rowOff>57151</xdr:rowOff>
    </xdr:to>
    <xdr:sp macro="" textlink="">
      <xdr:nvSpPr>
        <xdr:cNvPr id="4" name="TextBox 3">
          <a:extLst>
            <a:ext uri="{FF2B5EF4-FFF2-40B4-BE49-F238E27FC236}">
              <a16:creationId xmlns:a16="http://schemas.microsoft.com/office/drawing/2014/main" id="{73768BD5-F4A1-A706-B191-C925B54A61BA}"/>
            </a:ext>
          </a:extLst>
        </xdr:cNvPr>
        <xdr:cNvSpPr txBox="1"/>
      </xdr:nvSpPr>
      <xdr:spPr>
        <a:xfrm>
          <a:off x="10763250" y="6391276"/>
          <a:ext cx="434340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table on the left shows the calculations</a:t>
          </a:r>
          <a:r>
            <a:rPr lang="en-AU" sz="1100" baseline="0"/>
            <a:t> and accumulated value for 1 simulation of investing in risky asset Y.</a:t>
          </a:r>
        </a:p>
        <a:p>
          <a:endParaRPr lang="en-AU" sz="1100" baseline="0"/>
        </a:p>
        <a:p>
          <a:r>
            <a:rPr lang="en-AU" sz="1100" baseline="0"/>
            <a:t>The table on the right displays 100 trajectories simulated using Excel's What-If data table function.</a:t>
          </a:r>
        </a:p>
        <a:p>
          <a:endParaRPr lang="en-AU" sz="1100" baseline="0"/>
        </a:p>
        <a:p>
          <a:endParaRPr lang="en-AU" sz="1100"/>
        </a:p>
      </xdr:txBody>
    </xdr:sp>
    <xdr:clientData/>
  </xdr:twoCellAnchor>
  <xdr:twoCellAnchor>
    <xdr:from>
      <xdr:col>10</xdr:col>
      <xdr:colOff>361950</xdr:colOff>
      <xdr:row>3</xdr:row>
      <xdr:rowOff>66674</xdr:rowOff>
    </xdr:from>
    <xdr:to>
      <xdr:col>13</xdr:col>
      <xdr:colOff>914400</xdr:colOff>
      <xdr:row>8</xdr:row>
      <xdr:rowOff>114300</xdr:rowOff>
    </xdr:to>
    <xdr:sp macro="" textlink="">
      <xdr:nvSpPr>
        <xdr:cNvPr id="6" name="TextBox 5">
          <a:extLst>
            <a:ext uri="{FF2B5EF4-FFF2-40B4-BE49-F238E27FC236}">
              <a16:creationId xmlns:a16="http://schemas.microsoft.com/office/drawing/2014/main" id="{66AB5916-9773-70CE-A03F-EB51DD1AD74E}"/>
            </a:ext>
          </a:extLst>
        </xdr:cNvPr>
        <xdr:cNvSpPr txBox="1"/>
      </xdr:nvSpPr>
      <xdr:spPr>
        <a:xfrm>
          <a:off x="10820400" y="647699"/>
          <a:ext cx="4429125" cy="1000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Assuming that</a:t>
          </a:r>
          <a:r>
            <a:rPr lang="en-AU" sz="1100" baseline="0">
              <a:solidFill>
                <a:schemeClr val="dk1"/>
              </a:solidFill>
              <a:effectLst/>
              <a:latin typeface="+mn-lt"/>
              <a:ea typeface="+mn-ea"/>
              <a:cs typeface="+mn-cs"/>
            </a:rPr>
            <a:t> the market can only crash at most once per month, to simulate whether the market crashes, the probability of a market crash occurs next month using the exponential distribution is calculated, then a RAND() is generated to determine whether the market crash actually occurs. If the RAND() is less than the Pr(Crash), then a crash will occur.</a:t>
          </a:r>
          <a:endParaRPr lang="en-AU">
            <a:effectLst/>
          </a:endParaRPr>
        </a:p>
        <a:p>
          <a:endParaRPr lang="en-AU" sz="1100"/>
        </a:p>
      </xdr:txBody>
    </xdr:sp>
    <xdr:clientData/>
  </xdr:twoCellAnchor>
  <xdr:twoCellAnchor>
    <xdr:from>
      <xdr:col>10</xdr:col>
      <xdr:colOff>390525</xdr:colOff>
      <xdr:row>13</xdr:row>
      <xdr:rowOff>9525</xdr:rowOff>
    </xdr:from>
    <xdr:to>
      <xdr:col>13</xdr:col>
      <xdr:colOff>914400</xdr:colOff>
      <xdr:row>17</xdr:row>
      <xdr:rowOff>104775</xdr:rowOff>
    </xdr:to>
    <xdr:sp macro="" textlink="">
      <xdr:nvSpPr>
        <xdr:cNvPr id="7" name="TextBox 6">
          <a:extLst>
            <a:ext uri="{FF2B5EF4-FFF2-40B4-BE49-F238E27FC236}">
              <a16:creationId xmlns:a16="http://schemas.microsoft.com/office/drawing/2014/main" id="{BBF1666F-704C-66A3-CBE6-14FA4B20C111}"/>
            </a:ext>
          </a:extLst>
        </xdr:cNvPr>
        <xdr:cNvSpPr txBox="1"/>
      </xdr:nvSpPr>
      <xdr:spPr>
        <a:xfrm>
          <a:off x="10601325" y="2514600"/>
          <a:ext cx="44005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Additionally, It</a:t>
          </a:r>
          <a:r>
            <a:rPr lang="en-AU" sz="1100" baseline="0">
              <a:solidFill>
                <a:schemeClr val="dk1"/>
              </a:solidFill>
              <a:effectLst/>
              <a:latin typeface="+mn-lt"/>
              <a:ea typeface="+mn-ea"/>
              <a:cs typeface="+mn-cs"/>
            </a:rPr>
            <a:t> is assumed that if the market crashes in month </a:t>
          </a:r>
          <a:r>
            <a:rPr lang="en-AU" sz="1100" i="1" baseline="0">
              <a:solidFill>
                <a:schemeClr val="dk1"/>
              </a:solidFill>
              <a:effectLst/>
              <a:latin typeface="+mn-lt"/>
              <a:ea typeface="+mn-ea"/>
              <a:cs typeface="+mn-cs"/>
            </a:rPr>
            <a:t>m</a:t>
          </a:r>
          <a:r>
            <a:rPr lang="en-AU" sz="1100" i="0" baseline="0">
              <a:solidFill>
                <a:schemeClr val="dk1"/>
              </a:solidFill>
              <a:effectLst/>
              <a:latin typeface="+mn-lt"/>
              <a:ea typeface="+mn-ea"/>
              <a:cs typeface="+mn-cs"/>
            </a:rPr>
            <a:t>, then he will lose 10% of month </a:t>
          </a:r>
          <a:r>
            <a:rPr lang="en-AU" sz="1100" i="1" baseline="0">
              <a:solidFill>
                <a:schemeClr val="dk1"/>
              </a:solidFill>
              <a:effectLst/>
              <a:latin typeface="+mn-lt"/>
              <a:ea typeface="+mn-ea"/>
              <a:cs typeface="+mn-cs"/>
            </a:rPr>
            <a:t>m-1</a:t>
          </a:r>
          <a:r>
            <a:rPr lang="en-AU" sz="1100" i="0" baseline="0">
              <a:solidFill>
                <a:schemeClr val="dk1"/>
              </a:solidFill>
              <a:effectLst/>
              <a:latin typeface="+mn-lt"/>
              <a:ea typeface="+mn-ea"/>
              <a:cs typeface="+mn-cs"/>
            </a:rPr>
            <a:t> total accumulated value and will also not reinvest into Y in the same month </a:t>
          </a:r>
          <a:r>
            <a:rPr lang="en-AU" sz="1100" i="1" baseline="0">
              <a:solidFill>
                <a:schemeClr val="dk1"/>
              </a:solidFill>
              <a:effectLst/>
              <a:latin typeface="+mn-lt"/>
              <a:ea typeface="+mn-ea"/>
              <a:cs typeface="+mn-cs"/>
            </a:rPr>
            <a:t>m </a:t>
          </a:r>
          <a:r>
            <a:rPr lang="en-AU" sz="1100" i="0" baseline="0">
              <a:solidFill>
                <a:schemeClr val="dk1"/>
              </a:solidFill>
              <a:effectLst/>
              <a:latin typeface="+mn-lt"/>
              <a:ea typeface="+mn-ea"/>
              <a:cs typeface="+mn-cs"/>
            </a:rPr>
            <a:t>as it is appropriate to assume after the market crashes, Jackson is unable to reinvest immediately.</a:t>
          </a:r>
          <a:endParaRPr lang="en-AU">
            <a:effectLst/>
          </a:endParaRPr>
        </a:p>
        <a:p>
          <a:endParaRPr lang="en-AU" sz="1100"/>
        </a:p>
      </xdr:txBody>
    </xdr:sp>
    <xdr:clientData/>
  </xdr:twoCellAnchor>
  <xdr:twoCellAnchor>
    <xdr:from>
      <xdr:col>12</xdr:col>
      <xdr:colOff>85724</xdr:colOff>
      <xdr:row>18</xdr:row>
      <xdr:rowOff>47624</xdr:rowOff>
    </xdr:from>
    <xdr:to>
      <xdr:col>13</xdr:col>
      <xdr:colOff>971549</xdr:colOff>
      <xdr:row>32</xdr:row>
      <xdr:rowOff>19049</xdr:rowOff>
    </xdr:to>
    <xdr:sp macro="" textlink="">
      <xdr:nvSpPr>
        <xdr:cNvPr id="8" name="TextBox 7">
          <a:extLst>
            <a:ext uri="{FF2B5EF4-FFF2-40B4-BE49-F238E27FC236}">
              <a16:creationId xmlns:a16="http://schemas.microsoft.com/office/drawing/2014/main" id="{0811C2FF-C5BF-7072-D3B9-36057450E342}"/>
            </a:ext>
          </a:extLst>
        </xdr:cNvPr>
        <xdr:cNvSpPr txBox="1"/>
      </xdr:nvSpPr>
      <xdr:spPr>
        <a:xfrm>
          <a:off x="12973049" y="3505199"/>
          <a:ext cx="2085975" cy="2657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We</a:t>
          </a:r>
          <a:r>
            <a:rPr lang="en-AU" sz="1100" baseline="0"/>
            <a:t> are given the effective annual interest rate. Thus, we need to calculated the monthly interest rate.</a:t>
          </a:r>
        </a:p>
        <a:p>
          <a:endParaRPr lang="en-AU" sz="1100" baseline="0"/>
        </a:p>
        <a:p>
          <a:r>
            <a:rPr lang="en-AU" sz="1100" baseline="0"/>
            <a:t>The monthly rate is determined at the start of the year and applied for every month of that year, before being randomly simulated again at the start of the next year.</a:t>
          </a:r>
        </a:p>
        <a:p>
          <a:endParaRPr lang="en-AU" sz="1100" baseline="0"/>
        </a:p>
        <a:p>
          <a:r>
            <a:rPr lang="en-AU" sz="1100" baseline="0"/>
            <a:t>This is done using a simple IF() to determine if the year has passed by using 'Time' and rounding it down.</a:t>
          </a:r>
        </a:p>
        <a:p>
          <a:endParaRPr lang="en-AU"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390524</xdr:colOff>
      <xdr:row>2</xdr:row>
      <xdr:rowOff>104772</xdr:rowOff>
    </xdr:from>
    <xdr:to>
      <xdr:col>17</xdr:col>
      <xdr:colOff>676274</xdr:colOff>
      <xdr:row>29</xdr:row>
      <xdr:rowOff>133350</xdr:rowOff>
    </xdr:to>
    <xdr:graphicFrame macro="">
      <xdr:nvGraphicFramePr>
        <xdr:cNvPr id="2" name="Chart 2">
          <a:extLst>
            <a:ext uri="{FF2B5EF4-FFF2-40B4-BE49-F238E27FC236}">
              <a16:creationId xmlns:a16="http://schemas.microsoft.com/office/drawing/2014/main" id="{6784D55E-A364-0DF8-A566-B2D06B3BF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352425</xdr:colOff>
      <xdr:row>4</xdr:row>
      <xdr:rowOff>47626</xdr:rowOff>
    </xdr:from>
    <xdr:to>
      <xdr:col>26</xdr:col>
      <xdr:colOff>171450</xdr:colOff>
      <xdr:row>8</xdr:row>
      <xdr:rowOff>123826</xdr:rowOff>
    </xdr:to>
    <xdr:sp macro="" textlink="">
      <xdr:nvSpPr>
        <xdr:cNvPr id="3" name="TextBox 2">
          <a:extLst>
            <a:ext uri="{FF2B5EF4-FFF2-40B4-BE49-F238E27FC236}">
              <a16:creationId xmlns:a16="http://schemas.microsoft.com/office/drawing/2014/main" id="{79E3A876-3C43-CDCF-4BB5-89D017BC3E99}"/>
            </a:ext>
          </a:extLst>
        </xdr:cNvPr>
        <xdr:cNvSpPr txBox="1"/>
      </xdr:nvSpPr>
      <xdr:spPr>
        <a:xfrm>
          <a:off x="17859375" y="819151"/>
          <a:ext cx="225742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0" i="0" u="none" strike="noStrike">
              <a:solidFill>
                <a:schemeClr val="dk1"/>
              </a:solidFill>
              <a:effectLst/>
              <a:latin typeface="+mn-lt"/>
              <a:ea typeface="+mn-ea"/>
              <a:cs typeface="+mn-cs"/>
            </a:rPr>
            <a:t>All 3 investment option data was placed into a single table to create a pivot table.</a:t>
          </a:r>
          <a:endParaRPr lang="en-AU" sz="14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9524</xdr:colOff>
      <xdr:row>2</xdr:row>
      <xdr:rowOff>171448</xdr:rowOff>
    </xdr:from>
    <xdr:to>
      <xdr:col>12</xdr:col>
      <xdr:colOff>9525</xdr:colOff>
      <xdr:row>31</xdr:row>
      <xdr:rowOff>190499</xdr:rowOff>
    </xdr:to>
    <xdr:sp macro="" textlink="">
      <xdr:nvSpPr>
        <xdr:cNvPr id="2" name="TextBox 1">
          <a:extLst>
            <a:ext uri="{FF2B5EF4-FFF2-40B4-BE49-F238E27FC236}">
              <a16:creationId xmlns:a16="http://schemas.microsoft.com/office/drawing/2014/main" id="{10D2D260-C225-C525-2807-6806719BCA77}"/>
            </a:ext>
          </a:extLst>
        </xdr:cNvPr>
        <xdr:cNvSpPr txBox="1"/>
      </xdr:nvSpPr>
      <xdr:spPr>
        <a:xfrm>
          <a:off x="800099" y="552448"/>
          <a:ext cx="6096001" cy="5543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lnSpc>
              <a:spcPct val="150000"/>
            </a:lnSpc>
          </a:pPr>
          <a:r>
            <a:rPr lang="en-AU" sz="1100" b="0" i="0" u="none" strike="noStrike">
              <a:solidFill>
                <a:schemeClr val="dk1"/>
              </a:solidFill>
              <a:effectLst/>
              <a:latin typeface="+mn-lt"/>
              <a:ea typeface="+mn-ea"/>
              <a:cs typeface="+mn-cs"/>
            </a:rPr>
            <a:t>In comparing the accumulated value of all 3 investment options, Jackson should opt for investment 2 due to its high expected return and significantly lesser volatility in comparison to 1 and 3. </a:t>
          </a:r>
          <a:endParaRPr lang="en-AU" sz="1100" b="0">
            <a:effectLst/>
          </a:endParaRPr>
        </a:p>
        <a:p>
          <a:pPr rtl="0">
            <a:lnSpc>
              <a:spcPct val="150000"/>
            </a:lnSpc>
          </a:pPr>
          <a:br>
            <a:rPr lang="en-AU" sz="1100" b="0">
              <a:effectLst/>
            </a:rPr>
          </a:br>
          <a:r>
            <a:rPr lang="en-AU" sz="1100" b="0" i="0" u="none" strike="noStrike">
              <a:solidFill>
                <a:schemeClr val="dk1"/>
              </a:solidFill>
              <a:effectLst/>
              <a:latin typeface="+mn-lt"/>
              <a:ea typeface="+mn-ea"/>
              <a:cs typeface="+mn-cs"/>
            </a:rPr>
            <a:t>Investment 1 holds the greatest expected return along with investment 2, generating a potential of over $50-100 million. However, its standard deviation is almost double its competitors’ and larger range indicates the high volatility in this investment. This is further corroborated by its greater positive skewness indicating a heavy right tail of values while its high kurtosis indicates investment 1’s more peaked distribution, overall signifying the high risk in stocks.</a:t>
          </a:r>
          <a:endParaRPr lang="en-AU" sz="1100" b="0">
            <a:effectLst/>
          </a:endParaRPr>
        </a:p>
        <a:p>
          <a:pPr rtl="0">
            <a:lnSpc>
              <a:spcPct val="150000"/>
            </a:lnSpc>
          </a:pPr>
          <a:br>
            <a:rPr lang="en-AU" sz="1100" b="0">
              <a:effectLst/>
            </a:rPr>
          </a:br>
          <a:r>
            <a:rPr lang="en-AU" sz="1100" b="0" i="0" u="none" strike="noStrike">
              <a:solidFill>
                <a:schemeClr val="dk1"/>
              </a:solidFill>
              <a:effectLst/>
              <a:latin typeface="+mn-lt"/>
              <a:ea typeface="+mn-ea"/>
              <a:cs typeface="+mn-cs"/>
            </a:rPr>
            <a:t>Investment 2 has a much lower standard deviation, range and IQR yet comparable mean and trimmed mean return to investment 1, indicative of a much less volatile option. Its positive but smaller skewness and slightly negative kurtosis indicates more data centrally distributed and fewer outliers. </a:t>
          </a:r>
          <a:endParaRPr lang="en-AU" sz="1100" b="0">
            <a:effectLst/>
          </a:endParaRPr>
        </a:p>
        <a:p>
          <a:pPr rtl="0">
            <a:lnSpc>
              <a:spcPct val="150000"/>
            </a:lnSpc>
          </a:pPr>
          <a:br>
            <a:rPr lang="en-AU" sz="1100" b="0">
              <a:effectLst/>
            </a:rPr>
          </a:br>
          <a:r>
            <a:rPr lang="en-AU" sz="1100" b="0" i="0" u="none" strike="noStrike">
              <a:solidFill>
                <a:schemeClr val="dk1"/>
              </a:solidFill>
              <a:effectLst/>
              <a:latin typeface="+mn-lt"/>
              <a:ea typeface="+mn-ea"/>
              <a:cs typeface="+mn-cs"/>
            </a:rPr>
            <a:t>Investment 3 generates the least return, however also has a</a:t>
          </a:r>
          <a:r>
            <a:rPr lang="en-AU" sz="1100" b="0" i="0" u="none" strike="noStrike" baseline="0">
              <a:solidFill>
                <a:schemeClr val="dk1"/>
              </a:solidFill>
              <a:effectLst/>
              <a:latin typeface="+mn-lt"/>
              <a:ea typeface="+mn-ea"/>
              <a:cs typeface="+mn-cs"/>
            </a:rPr>
            <a:t> smaller</a:t>
          </a:r>
          <a:r>
            <a:rPr lang="en-AU" sz="1100" b="0" i="0" u="none" strike="noStrike">
              <a:solidFill>
                <a:schemeClr val="dk1"/>
              </a:solidFill>
              <a:effectLst/>
              <a:latin typeface="+mn-lt"/>
              <a:ea typeface="+mn-ea"/>
              <a:cs typeface="+mn-cs"/>
            </a:rPr>
            <a:t> standard deviation,</a:t>
          </a:r>
          <a:r>
            <a:rPr lang="en-AU" sz="1100" b="0" i="0" u="none" strike="noStrike" baseline="0">
              <a:solidFill>
                <a:schemeClr val="dk1"/>
              </a:solidFill>
              <a:effectLst/>
              <a:latin typeface="+mn-lt"/>
              <a:ea typeface="+mn-ea"/>
              <a:cs typeface="+mn-cs"/>
            </a:rPr>
            <a:t> </a:t>
          </a:r>
          <a:r>
            <a:rPr lang="en-AU" sz="1100" b="0" i="0" u="none" strike="noStrike">
              <a:solidFill>
                <a:schemeClr val="dk1"/>
              </a:solidFill>
              <a:effectLst/>
              <a:latin typeface="+mn-lt"/>
              <a:ea typeface="+mn-ea"/>
              <a:cs typeface="+mn-cs"/>
            </a:rPr>
            <a:t>greater range and similar IQR to option 2 indicating a similar risk to investment 2 however much lesser return. 3’s high positive kurtosis and similar skewness to investment 1 is representative of a risky asset as the returns are a positively skewed more peaked distribution.</a:t>
          </a:r>
          <a:endParaRPr lang="en-AU" sz="1100" b="0">
            <a:effectLst/>
          </a:endParaRPr>
        </a:p>
        <a:p>
          <a:pPr rtl="0">
            <a:lnSpc>
              <a:spcPct val="150000"/>
            </a:lnSpc>
          </a:pPr>
          <a:br>
            <a:rPr lang="en-AU" sz="1100" b="0">
              <a:effectLst/>
            </a:rPr>
          </a:br>
          <a:r>
            <a:rPr lang="en-AU" sz="1100" b="0" i="0" u="none" strike="noStrike">
              <a:solidFill>
                <a:schemeClr val="dk1"/>
              </a:solidFill>
              <a:effectLst/>
              <a:latin typeface="+mn-lt"/>
              <a:ea typeface="+mn-ea"/>
              <a:cs typeface="+mn-cs"/>
            </a:rPr>
            <a:t>Since all 3 options have a significant standard deviation and range, summary statistics that minimise the effect of outliers should be considered greatly. Investment 2 is clearly the optimal option due to its comparable trimmed mean to Investment</a:t>
          </a:r>
          <a:r>
            <a:rPr lang="en-AU" sz="1100" b="0" i="0" u="none" strike="noStrike" baseline="0">
              <a:solidFill>
                <a:schemeClr val="dk1"/>
              </a:solidFill>
              <a:effectLst/>
              <a:latin typeface="+mn-lt"/>
              <a:ea typeface="+mn-ea"/>
              <a:cs typeface="+mn-cs"/>
            </a:rPr>
            <a:t> 1 </a:t>
          </a:r>
          <a:r>
            <a:rPr lang="en-AU" sz="1100" b="0" i="0" u="none" strike="noStrike">
              <a:solidFill>
                <a:schemeClr val="dk1"/>
              </a:solidFill>
              <a:effectLst/>
              <a:latin typeface="+mn-lt"/>
              <a:ea typeface="+mn-ea"/>
              <a:cs typeface="+mn-cs"/>
            </a:rPr>
            <a:t>and smaller</a:t>
          </a:r>
          <a:r>
            <a:rPr lang="en-AU" sz="1100" b="0" i="0" u="none" strike="noStrike" baseline="0">
              <a:solidFill>
                <a:schemeClr val="dk1"/>
              </a:solidFill>
              <a:effectLst/>
              <a:latin typeface="+mn-lt"/>
              <a:ea typeface="+mn-ea"/>
              <a:cs typeface="+mn-cs"/>
            </a:rPr>
            <a:t> IQR</a:t>
          </a:r>
          <a:r>
            <a:rPr lang="en-AU" sz="1100" b="0" i="0" u="none" strike="noStrike">
              <a:solidFill>
                <a:schemeClr val="dk1"/>
              </a:solidFill>
              <a:effectLst/>
              <a:latin typeface="+mn-lt"/>
              <a:ea typeface="+mn-ea"/>
              <a:cs typeface="+mn-cs"/>
            </a:rPr>
            <a:t>, indicating a strong yet safer investment.</a:t>
          </a:r>
          <a:endParaRPr lang="en-AU" sz="1100" b="0">
            <a:effectLst/>
          </a:endParaRPr>
        </a:p>
        <a:p>
          <a:pPr>
            <a:lnSpc>
              <a:spcPct val="150000"/>
            </a:lnSpc>
          </a:pPr>
          <a:br>
            <a:rPr lang="en-AU" sz="1100"/>
          </a:br>
          <a:endParaRPr lang="en-AU" sz="1100"/>
        </a:p>
      </xdr:txBody>
    </xdr:sp>
    <xdr:clientData/>
  </xdr:twoCellAnchor>
  <xdr:twoCellAnchor>
    <xdr:from>
      <xdr:col>14</xdr:col>
      <xdr:colOff>0</xdr:colOff>
      <xdr:row>1</xdr:row>
      <xdr:rowOff>190499</xdr:rowOff>
    </xdr:from>
    <xdr:to>
      <xdr:col>23</xdr:col>
      <xdr:colOff>590551</xdr:colOff>
      <xdr:row>10</xdr:row>
      <xdr:rowOff>38100</xdr:rowOff>
    </xdr:to>
    <xdr:sp macro="" textlink="">
      <xdr:nvSpPr>
        <xdr:cNvPr id="3" name="TextBox 2">
          <a:extLst>
            <a:ext uri="{FF2B5EF4-FFF2-40B4-BE49-F238E27FC236}">
              <a16:creationId xmlns:a16="http://schemas.microsoft.com/office/drawing/2014/main" id="{3D0371F4-D80B-4517-AE94-62920E43A35D}"/>
            </a:ext>
          </a:extLst>
        </xdr:cNvPr>
        <xdr:cNvSpPr txBox="1"/>
      </xdr:nvSpPr>
      <xdr:spPr>
        <a:xfrm>
          <a:off x="8105775" y="380999"/>
          <a:ext cx="7810501" cy="1562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Due</a:t>
          </a:r>
          <a:r>
            <a:rPr lang="en-AU" sz="1100" baseline="0"/>
            <a:t> to Excel's formulas updating my summary statistics of 100 trajectories everytime I save despite having manual calculations on, and the high variance of data despite the 100 trajectories, I based my recommendation and summary on the following simulation attached. The simulations would on occassion generate data that would tell a completely different story from my recommendation, for example the SD for investment 1 could vary from $7 to $20 million which would required completely different recommendations. I attempted to run (F9) the formulas many times and decided on using the attached values. I apologise for any inconvenience.</a:t>
          </a:r>
        </a:p>
        <a:p>
          <a:endParaRPr lang="en-AU" sz="1100" baseline="0"/>
        </a:p>
        <a:p>
          <a:r>
            <a:rPr lang="en-AU" sz="1100" baseline="0"/>
            <a:t>I attached images/raw values below of the values I had simulated for the 100 trajectories at the time of writing the recommendation and summarising my findings. The actual formulas can be found on sheet 'Q8 Plot + Summary'.</a:t>
          </a:r>
        </a:p>
        <a:p>
          <a:endParaRPr lang="en-AU" sz="1100" baseline="0"/>
        </a:p>
      </xdr:txBody>
    </xdr:sp>
    <xdr:clientData/>
  </xdr:twoCellAnchor>
  <xdr:twoCellAnchor editAs="oneCell">
    <xdr:from>
      <xdr:col>24</xdr:col>
      <xdr:colOff>57150</xdr:colOff>
      <xdr:row>2</xdr:row>
      <xdr:rowOff>38100</xdr:rowOff>
    </xdr:from>
    <xdr:to>
      <xdr:col>37</xdr:col>
      <xdr:colOff>18064</xdr:colOff>
      <xdr:row>29</xdr:row>
      <xdr:rowOff>161261</xdr:rowOff>
    </xdr:to>
    <xdr:pic>
      <xdr:nvPicPr>
        <xdr:cNvPr id="6" name="Picture 5">
          <a:extLst>
            <a:ext uri="{FF2B5EF4-FFF2-40B4-BE49-F238E27FC236}">
              <a16:creationId xmlns:a16="http://schemas.microsoft.com/office/drawing/2014/main" id="{AD65DAD7-A0DE-1E03-F457-F1D1EB1910B2}"/>
            </a:ext>
          </a:extLst>
        </xdr:cNvPr>
        <xdr:cNvPicPr>
          <a:picLocks noChangeAspect="1"/>
        </xdr:cNvPicPr>
      </xdr:nvPicPr>
      <xdr:blipFill>
        <a:blip xmlns:r="http://schemas.openxmlformats.org/officeDocument/2006/relationships" r:embed="rId1"/>
        <a:stretch>
          <a:fillRect/>
        </a:stretch>
      </xdr:blipFill>
      <xdr:spPr>
        <a:xfrm>
          <a:off x="15992475" y="419100"/>
          <a:ext cx="7885714" cy="5314286"/>
        </a:xfrm>
        <a:prstGeom prst="rect">
          <a:avLst/>
        </a:prstGeom>
      </xdr:spPr>
    </xdr:pic>
    <xdr:clientData/>
  </xdr:twoCellAnchor>
  <xdr:twoCellAnchor editAs="oneCell">
    <xdr:from>
      <xdr:col>25</xdr:col>
      <xdr:colOff>19050</xdr:colOff>
      <xdr:row>30</xdr:row>
      <xdr:rowOff>9525</xdr:rowOff>
    </xdr:from>
    <xdr:to>
      <xdr:col>33</xdr:col>
      <xdr:colOff>532726</xdr:colOff>
      <xdr:row>50</xdr:row>
      <xdr:rowOff>180470</xdr:rowOff>
    </xdr:to>
    <xdr:pic>
      <xdr:nvPicPr>
        <xdr:cNvPr id="7" name="Picture 6">
          <a:extLst>
            <a:ext uri="{FF2B5EF4-FFF2-40B4-BE49-F238E27FC236}">
              <a16:creationId xmlns:a16="http://schemas.microsoft.com/office/drawing/2014/main" id="{B20A7166-52A7-29E3-1517-2A66FDAA76C5}"/>
            </a:ext>
          </a:extLst>
        </xdr:cNvPr>
        <xdr:cNvPicPr>
          <a:picLocks noChangeAspect="1"/>
        </xdr:cNvPicPr>
      </xdr:nvPicPr>
      <xdr:blipFill>
        <a:blip xmlns:r="http://schemas.openxmlformats.org/officeDocument/2006/relationships" r:embed="rId2"/>
        <a:stretch>
          <a:fillRect/>
        </a:stretch>
      </xdr:blipFill>
      <xdr:spPr>
        <a:xfrm>
          <a:off x="16563975" y="5781675"/>
          <a:ext cx="5390476" cy="403809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9524</xdr:colOff>
      <xdr:row>2</xdr:row>
      <xdr:rowOff>152397</xdr:rowOff>
    </xdr:from>
    <xdr:to>
      <xdr:col>14</xdr:col>
      <xdr:colOff>190500</xdr:colOff>
      <xdr:row>36</xdr:row>
      <xdr:rowOff>180974</xdr:rowOff>
    </xdr:to>
    <xdr:sp macro="" textlink="">
      <xdr:nvSpPr>
        <xdr:cNvPr id="2" name="TextBox 1">
          <a:extLst>
            <a:ext uri="{FF2B5EF4-FFF2-40B4-BE49-F238E27FC236}">
              <a16:creationId xmlns:a16="http://schemas.microsoft.com/office/drawing/2014/main" id="{361D8EDB-0DCB-0923-783A-98357FB01537}"/>
            </a:ext>
          </a:extLst>
        </xdr:cNvPr>
        <xdr:cNvSpPr txBox="1"/>
      </xdr:nvSpPr>
      <xdr:spPr>
        <a:xfrm>
          <a:off x="800099" y="533397"/>
          <a:ext cx="7496176" cy="6505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lnSpc>
              <a:spcPct val="150000"/>
            </a:lnSpc>
          </a:pPr>
          <a:r>
            <a:rPr lang="en-AU" sz="1100" b="0" i="0" u="none" strike="noStrike">
              <a:solidFill>
                <a:schemeClr val="dk1"/>
              </a:solidFill>
              <a:effectLst/>
              <a:latin typeface="+mn-lt"/>
              <a:ea typeface="+mn-ea"/>
              <a:cs typeface="+mn-cs"/>
            </a:rPr>
            <a:t>Due to the significant spread of the investment options, each simulation of 100 trajectories that were run would provide very different measures of centrality and spread which made it hard to provide an appropriate recommendation and accurate summary. In order to improve this, potentially running at least 1000 or more trajectories could minimise the effect of outliers.</a:t>
          </a:r>
          <a:endParaRPr lang="en-AU" b="0">
            <a:effectLst/>
          </a:endParaRPr>
        </a:p>
        <a:p>
          <a:pPr rtl="0">
            <a:lnSpc>
              <a:spcPct val="150000"/>
            </a:lnSpc>
          </a:pPr>
          <a:br>
            <a:rPr lang="en-AU" b="0">
              <a:effectLst/>
            </a:rPr>
          </a:br>
          <a:r>
            <a:rPr lang="en-AU" sz="1100" b="0" i="0" u="none" strike="noStrike">
              <a:solidFill>
                <a:schemeClr val="dk1"/>
              </a:solidFill>
              <a:effectLst/>
              <a:latin typeface="+mn-lt"/>
              <a:ea typeface="+mn-ea"/>
              <a:cs typeface="+mn-cs"/>
            </a:rPr>
            <a:t>Another limitation is the complete reliance on past performances of stocks, particularly in investment option 1. This is rather inaccurate to base future projections on, as historical data does not take into account uncontrolled factors such as economic growth, interest and inflation rates, political events, change in investment sentiment or extreme disasters. Incorporating such factors would further amplify the variance and spread of investment values and would more accurately portray real-world scenarios. However, improvements in this area may</a:t>
          </a:r>
          <a:r>
            <a:rPr lang="en-AU" sz="1100" b="0" i="0" u="none" strike="noStrike" baseline="0">
              <a:solidFill>
                <a:schemeClr val="dk1"/>
              </a:solidFill>
              <a:effectLst/>
              <a:latin typeface="+mn-lt"/>
              <a:ea typeface="+mn-ea"/>
              <a:cs typeface="+mn-cs"/>
            </a:rPr>
            <a:t> be hard to implement as it can</a:t>
          </a:r>
          <a:r>
            <a:rPr lang="en-AU" sz="1100" b="0" i="0" u="none" strike="noStrike">
              <a:solidFill>
                <a:schemeClr val="dk1"/>
              </a:solidFill>
              <a:effectLst/>
              <a:latin typeface="+mn-lt"/>
              <a:ea typeface="+mn-ea"/>
              <a:cs typeface="+mn-cs"/>
            </a:rPr>
            <a:t> be difficult to model such random variables or incorporating a multitude of variables may prove to be too complex for calculation and analysis.</a:t>
          </a:r>
          <a:endParaRPr lang="en-AU" b="0">
            <a:effectLst/>
          </a:endParaRPr>
        </a:p>
        <a:p>
          <a:pPr rtl="0">
            <a:lnSpc>
              <a:spcPct val="150000"/>
            </a:lnSpc>
          </a:pPr>
          <a:br>
            <a:rPr lang="en-AU" b="0">
              <a:effectLst/>
            </a:rPr>
          </a:br>
          <a:r>
            <a:rPr lang="en-AU" sz="1100" b="0" i="0" u="none" strike="noStrike">
              <a:solidFill>
                <a:schemeClr val="dk1"/>
              </a:solidFill>
              <a:effectLst/>
              <a:latin typeface="+mn-lt"/>
              <a:ea typeface="+mn-ea"/>
              <a:cs typeface="+mn-cs"/>
            </a:rPr>
            <a:t>Furthermore, the use of fixed probabilities, particularly in investment option 2 and 3 namely the returns, market crashes and firm levels assume that there are no external factors such as economic downturn and political turmoil that may affect or change the probability of events occurring. For example, during an economic downturn, firms may be more likely to go bankrupt, however this is assumed a non-factor. Potential improvements would include adding more random variables, however again these may be difficult to model.</a:t>
          </a:r>
          <a:endParaRPr lang="en-AU" b="0">
            <a:effectLst/>
          </a:endParaRPr>
        </a:p>
        <a:p>
          <a:pPr rtl="0">
            <a:lnSpc>
              <a:spcPct val="150000"/>
            </a:lnSpc>
          </a:pPr>
          <a:br>
            <a:rPr lang="en-AU" b="0">
              <a:effectLst/>
            </a:rPr>
          </a:br>
          <a:r>
            <a:rPr lang="en-AU" sz="1100" b="0" i="0" u="none" strike="noStrike">
              <a:solidFill>
                <a:schemeClr val="dk1"/>
              </a:solidFill>
              <a:effectLst/>
              <a:latin typeface="+mn-lt"/>
              <a:ea typeface="+mn-ea"/>
              <a:cs typeface="+mn-cs"/>
            </a:rPr>
            <a:t>In addition to assuming the constant nature of the economic and political state, Jackson’s investment strategy is also assumed to be persistent, as once he picks an option based on historical data, this plan is applied for the next 10 years. This excludes personal factors such as interest</a:t>
          </a:r>
          <a:r>
            <a:rPr lang="en-AU" sz="1100" b="0" i="0" u="none" strike="noStrike" baseline="0">
              <a:solidFill>
                <a:schemeClr val="dk1"/>
              </a:solidFill>
              <a:effectLst/>
              <a:latin typeface="+mn-lt"/>
              <a:ea typeface="+mn-ea"/>
              <a:cs typeface="+mn-cs"/>
            </a:rPr>
            <a:t> in new stocks</a:t>
          </a:r>
          <a:r>
            <a:rPr lang="en-AU" sz="1100" b="0" i="0" u="none" strike="noStrike">
              <a:solidFill>
                <a:schemeClr val="dk1"/>
              </a:solidFill>
              <a:effectLst/>
              <a:latin typeface="+mn-lt"/>
              <a:ea typeface="+mn-ea"/>
              <a:cs typeface="+mn-cs"/>
            </a:rPr>
            <a:t>, financial hardships, job layoffs, and potential change of heart. Adding more variability in stocks or combination of investment options would provide a more appropriate depiction of Jackson’s investment.</a:t>
          </a:r>
          <a:endParaRPr lang="en-AU" b="0">
            <a:effectLst/>
          </a:endParaRPr>
        </a:p>
        <a:p>
          <a:pPr rtl="0">
            <a:lnSpc>
              <a:spcPct val="150000"/>
            </a:lnSpc>
          </a:pPr>
          <a:br>
            <a:rPr lang="en-AU" b="0">
              <a:effectLst/>
            </a:rPr>
          </a:br>
          <a:r>
            <a:rPr lang="en-AU" sz="1100" b="0" i="0" u="none" strike="noStrike">
              <a:solidFill>
                <a:schemeClr val="dk1"/>
              </a:solidFill>
              <a:effectLst/>
              <a:latin typeface="+mn-lt"/>
              <a:ea typeface="+mn-ea"/>
              <a:cs typeface="+mn-cs"/>
            </a:rPr>
            <a:t>Overall, limitations encountered include the lack of simulations and unaccounted for real-world factors that have been simplified for analysis. Adding and simulating more random variables would provide a more accurate picture however may be too complex to model.</a:t>
          </a:r>
          <a:endParaRPr lang="en-AU" b="0">
            <a:effectLst/>
          </a:endParaRPr>
        </a:p>
        <a:p>
          <a:pPr>
            <a:lnSpc>
              <a:spcPct val="150000"/>
            </a:lnSpc>
          </a:pPr>
          <a:br>
            <a:rPr lang="en-AU"/>
          </a:br>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i Xu" refreshedDate="45387.883582870367" createdVersion="8" refreshedVersion="8" minRefreshableVersion="3" recordCount="300" xr:uid="{832F27AA-AB05-4611-BE4D-90CA7091767E}">
  <cacheSource type="worksheet">
    <worksheetSource ref="T4:U304" sheet="Q8 Plot + Summary"/>
  </cacheSource>
  <cacheFields count="2">
    <cacheField name="Trajectory " numFmtId="0">
      <sharedItems count="3">
        <s v="Investment 1"/>
        <s v="Investment 2"/>
        <s v="Investment 3"/>
      </sharedItems>
    </cacheField>
    <cacheField name="Accumulated Value" numFmtId="167">
      <sharedItems containsSemiMixedTypes="0" containsString="0" containsNumber="1" minValue="239043.42409974453" maxValue="95111791.425581947" count="300">
        <n v="7469976.7308036461"/>
        <n v="2356992.7575226449"/>
        <n v="2805594.6790267853"/>
        <n v="17239116.863108594"/>
        <n v="10952211.226181859"/>
        <n v="826611.96183373418"/>
        <n v="9625184.7384107411"/>
        <n v="7534595.5751023889"/>
        <n v="6395467.3627828276"/>
        <n v="3989064.8374573006"/>
        <n v="4915564.0694710976"/>
        <n v="3626629.1960000535"/>
        <n v="4756660.9617906669"/>
        <n v="34507587.31416142"/>
        <n v="5587887.5617949637"/>
        <n v="7797820.3815046679"/>
        <n v="651195.31732098339"/>
        <n v="2544312.9690579665"/>
        <n v="29882277.494840108"/>
        <n v="1625765.0947303907"/>
        <n v="9164031.5336015616"/>
        <n v="8270219.4334316542"/>
        <n v="2880264.7201881418"/>
        <n v="20142708.09099507"/>
        <n v="1491602.0375671191"/>
        <n v="1307168.7114636181"/>
        <n v="3638050.1215091865"/>
        <n v="2525750.6936999769"/>
        <n v="1555731.4793914035"/>
        <n v="3292219.3859377564"/>
        <n v="12902135.849770954"/>
        <n v="2997403.0109250094"/>
        <n v="3620630.0008781673"/>
        <n v="11140499.069481798"/>
        <n v="1536277.8385290981"/>
        <n v="12774224.320379619"/>
        <n v="95111791.425581947"/>
        <n v="3890859.6125219944"/>
        <n v="2521948.6189955859"/>
        <n v="7158627.4723897725"/>
        <n v="923446.76213242277"/>
        <n v="9747308.3090946712"/>
        <n v="8324859.0198852848"/>
        <n v="4225623.6298924126"/>
        <n v="9710904.871086074"/>
        <n v="864090.22068603348"/>
        <n v="4986316.8406474786"/>
        <n v="3196906.7161874892"/>
        <n v="4106607.0259787366"/>
        <n v="3258795.6849261736"/>
        <n v="3802273.316541275"/>
        <n v="20713020.105819236"/>
        <n v="4668267.0892865006"/>
        <n v="4365013.7729791366"/>
        <n v="2259501.3386770678"/>
        <n v="18813238.417393412"/>
        <n v="5784112.6761720302"/>
        <n v="4581517.8274728302"/>
        <n v="1616226.8687233811"/>
        <n v="873933.98346760671"/>
        <n v="1317342.0575351268"/>
        <n v="19629727.956267964"/>
        <n v="2201121.9860072318"/>
        <n v="27020407.601245146"/>
        <n v="29541162.850428704"/>
        <n v="13802215.639514998"/>
        <n v="10732534.212962726"/>
        <n v="1502701.0644221064"/>
        <n v="445776.55274787074"/>
        <n v="1466379.1213697272"/>
        <n v="1245391.3298456916"/>
        <n v="14099634.838054748"/>
        <n v="5617784.0380182145"/>
        <n v="8457226.6335618217"/>
        <n v="13848124.154458759"/>
        <n v="6534321.5069367671"/>
        <n v="787844.6481642006"/>
        <n v="13594047.663906962"/>
        <n v="1255430.1378690195"/>
        <n v="2032222.5565833214"/>
        <n v="11255299.227040071"/>
        <n v="1355086.3400526862"/>
        <n v="1989915.1658100768"/>
        <n v="44937839.170661502"/>
        <n v="3539937.2140870597"/>
        <n v="12208833.284792211"/>
        <n v="8062044.5493418761"/>
        <n v="7790076.76551296"/>
        <n v="515651.88113930367"/>
        <n v="1831708.8920098725"/>
        <n v="13535500.839953294"/>
        <n v="2423146.9924578974"/>
        <n v="3783993.9696336323"/>
        <n v="4295933.7038228419"/>
        <n v="1214325.1409008461"/>
        <n v="20636083.020094626"/>
        <n v="959677.34961054428"/>
        <n v="6358049.5015807813"/>
        <n v="3416997.3828959335"/>
        <n v="2275354.094016172"/>
        <n v="21496173.355745181"/>
        <n v="2333731.10556529"/>
        <n v="6146861.5168218808"/>
        <n v="2318910.9715376608"/>
        <n v="21561042.277853388"/>
        <n v="6405371.9422877515"/>
        <n v="6136697.0718666334"/>
        <n v="6322846.3819395117"/>
        <n v="6188039.5025111809"/>
        <n v="6153989.4055522401"/>
        <n v="6743146.8393676504"/>
        <n v="6310194.9669827297"/>
        <n v="1986822.4829910728"/>
        <n v="2012312.005341548"/>
        <n v="2076874.2844770346"/>
        <n v="2370936.7006596704"/>
        <n v="9525155.8926100358"/>
        <n v="638282.06326475134"/>
        <n v="6184022.0116119795"/>
        <n v="21504948.882794559"/>
        <n v="21487028.788789432"/>
        <n v="6214089.9813922821"/>
        <n v="6169241.1576398974"/>
        <n v="21486722.618559089"/>
        <n v="6722642.7989689428"/>
        <n v="922377.13160898036"/>
        <n v="6142938.5389129883"/>
        <n v="6159035.9352301313"/>
        <n v="2074200.0104061333"/>
        <n v="2755104.3485528319"/>
        <n v="6471925.9499791684"/>
        <n v="2006941.6726710466"/>
        <n v="6179591.6841337625"/>
        <n v="1270633.7619855211"/>
        <n v="6127660.4803864155"/>
        <n v="8786247.6288557909"/>
        <n v="21516006.894246478"/>
        <n v="21486786.427701127"/>
        <n v="7318264.4248545207"/>
        <n v="8837370.0189586058"/>
        <n v="6732549.3059653519"/>
        <n v="21512823.598446574"/>
        <n v="6711951.7410804713"/>
        <n v="3672376.0022534472"/>
        <n v="6137963.2233785726"/>
        <n v="6189885.8234274145"/>
        <n v="1894274.8539552719"/>
        <n v="21493167.201961655"/>
        <n v="6359752.8541406095"/>
        <n v="2468907.2403734503"/>
        <n v="6611046.4152204301"/>
        <n v="6182364.6011037882"/>
        <n v="6147249.6149144424"/>
        <n v="2229848.4657208431"/>
        <n v="21554195.249759726"/>
        <n v="21507784.582779538"/>
        <n v="6513698.7395983078"/>
        <n v="7914240.1249641431"/>
        <n v="6735122.3793076929"/>
        <n v="2136674.6819196176"/>
        <n v="6317576.5688096033"/>
        <n v="21481074.315369871"/>
        <n v="21499640.008837849"/>
        <n v="21512037.052608535"/>
        <n v="21500354.197081119"/>
        <n v="6147849.46314725"/>
        <n v="798253.89925723558"/>
        <n v="10545742.000316745"/>
        <n v="21503119.504306845"/>
        <n v="21483383.388012234"/>
        <n v="2645279.837249747"/>
        <n v="7504692.2138375528"/>
        <n v="2090434.007665005"/>
        <n v="6117930.1383752152"/>
        <n v="2129372.0672886316"/>
        <n v="6263016.388433014"/>
        <n v="952180.36723955942"/>
        <n v="6157076.5759258028"/>
        <n v="2399489.7849481246"/>
        <n v="7810245.0499429712"/>
        <n v="6862258.2853999976"/>
        <n v="6288763.8045715969"/>
        <n v="6415682.6915925518"/>
        <n v="21496376.779578045"/>
        <n v="1341457.5449162861"/>
        <n v="1998531.7901841146"/>
        <n v="6629128.6672819518"/>
        <n v="21513438.136385579"/>
        <n v="1925367.3214207904"/>
        <n v="21508408.433589995"/>
        <n v="21483608.56844411"/>
        <n v="1840969.4694781478"/>
        <n v="6347359.6738958824"/>
        <n v="6154928.6424442166"/>
        <n v="21493591.568693258"/>
        <n v="1037971.1224317072"/>
        <n v="1859471.7165042248"/>
        <n v="6236741.5679516764"/>
        <n v="21495046.048972722"/>
        <n v="1867273.7573916651"/>
        <n v="4582012.0362903001"/>
        <n v="5227939.7014561845"/>
        <n v="1128424.5354967494"/>
        <n v="3281202.730096675"/>
        <n v="1584759.984110429"/>
        <n v="465330.20054112078"/>
        <n v="7489152.3412857763"/>
        <n v="243691.00866774737"/>
        <n v="11607469.011569556"/>
        <n v="24472877.123959076"/>
        <n v="285773.08742583846"/>
        <n v="2425588.0934131267"/>
        <n v="1224923.9559964524"/>
        <n v="17473988.985975772"/>
        <n v="1584040.0358548756"/>
        <n v="2865050.0678621358"/>
        <n v="3440768.978960189"/>
        <n v="354141.90732685552"/>
        <n v="1110266.4544922621"/>
        <n v="4563013.7023537271"/>
        <n v="3699830.9098775797"/>
        <n v="5595388.6256484585"/>
        <n v="463503.41718723235"/>
        <n v="6991815.4518536786"/>
        <n v="1015219.6644966156"/>
        <n v="26636063.654114828"/>
        <n v="3371530.8438768093"/>
        <n v="297639.95776844828"/>
        <n v="3184224.1576155131"/>
        <n v="1771655.611075389"/>
        <n v="2297859.0839240984"/>
        <n v="1657899.3112408144"/>
        <n v="1845845.7298920045"/>
        <n v="3358593.5844928818"/>
        <n v="37857665.142326988"/>
        <n v="946397.91721464333"/>
        <n v="4031639.6909371973"/>
        <n v="6216047.1494040722"/>
        <n v="1130644.2244425449"/>
        <n v="7101873.3386117816"/>
        <n v="1044083.2228495845"/>
        <n v="495034.48216752964"/>
        <n v="1891604.7705865295"/>
        <n v="8750175.0366334952"/>
        <n v="1694042.2110406985"/>
        <n v="3892125.4053832358"/>
        <n v="4718753.5179053796"/>
        <n v="10911037.332338605"/>
        <n v="4786953.7619943786"/>
        <n v="906005.28534525144"/>
        <n v="239043.42409974453"/>
        <n v="672483.36753177131"/>
        <n v="2853596.3153373948"/>
        <n v="2497724.7205063812"/>
        <n v="8074590.1117218994"/>
        <n v="12878286.707724011"/>
        <n v="2241701.2245467077"/>
        <n v="827064.75571516505"/>
        <n v="9663214.8128809445"/>
        <n v="1873556.3659041005"/>
        <n v="2264241.1805179995"/>
        <n v="34106512.554532997"/>
        <n v="1320866.8580489208"/>
        <n v="660958.61786743731"/>
        <n v="2119546.8343834174"/>
        <n v="6228783.8927208502"/>
        <n v="5555686.1854042728"/>
        <n v="3083897.597412541"/>
        <n v="1710103.2326799787"/>
        <n v="6641653.8638828481"/>
        <n v="1387463.2481907569"/>
        <n v="823038.62983599911"/>
        <n v="1055149.9618895063"/>
        <n v="1919533.9532636805"/>
        <n v="466275.19091228419"/>
        <n v="5471544.8504755516"/>
        <n v="1502624.1941837694"/>
        <n v="1409967.705262139"/>
        <n v="22061749.549261611"/>
        <n v="2918851.0965388902"/>
        <n v="2002309.4786035048"/>
        <n v="5167848.2433118466"/>
        <n v="1135514.1535939246"/>
        <n v="8219989.7333146511"/>
        <n v="692404.65994080307"/>
        <n v="3130912.2794219875"/>
        <n v="889799.80888829753"/>
        <n v="21217343.523344286"/>
        <n v="5188182.7011366887"/>
        <n v="2592389.0568717327"/>
        <n v="6517422.5516976733"/>
        <n v="1658811.4509167708"/>
        <n v="2897055.0416896883"/>
        <n v="3720551.0508951042"/>
        <n v="250540.59043468034"/>
        <n v="1447698.878149529"/>
        <n v="10834892.848911213"/>
        <n v="3086321.146906842"/>
        <n v="868715.40850901487"/>
        <n v="2996541.426974359"/>
      </sharedItems>
      <fieldGroup base="1">
        <rangePr autoStart="0" startNum="0" endNum="95111791.425581947" groupInterval="2500000"/>
        <groupItems count="41">
          <s v="&lt;0"/>
          <s v="0-2500000"/>
          <s v="2500000-5000000"/>
          <s v="5000000-7500000"/>
          <s v="7500000-10000000"/>
          <s v="10000000-12500000"/>
          <s v="12500000-15000000"/>
          <s v="15000000-17500000"/>
          <s v="17500000-20000000"/>
          <s v="20000000-22500000"/>
          <s v="22500000-25000000"/>
          <s v="25000000-27500000"/>
          <s v="27500000-30000000"/>
          <s v="30000000-32500000"/>
          <s v="32500000-35000000"/>
          <s v="35000000-37500000"/>
          <s v="37500000-40000000"/>
          <s v="40000000-42500000"/>
          <s v="42500000-45000000"/>
          <s v="45000000-47500000"/>
          <s v="47500000-50000000"/>
          <s v="50000000-52500000"/>
          <s v="52500000-55000000"/>
          <s v="55000000-57500000"/>
          <s v="57500000-60000000"/>
          <s v="60000000-62500000"/>
          <s v="62500000-65000000"/>
          <s v="65000000-67500000"/>
          <s v="67500000-70000000"/>
          <s v="70000000-72500000"/>
          <s v="72500000-75000000"/>
          <s v="75000000-77500000"/>
          <s v="77500000-80000000"/>
          <s v="80000000-82500000"/>
          <s v="82500000-85000000"/>
          <s v="85000000-87500000"/>
          <s v="87500000-90000000"/>
          <s v="90000000-92500000"/>
          <s v="92500000-95000000"/>
          <s v="95000000-97500000"/>
          <s v="&gt;975000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0"/>
    <x v="24"/>
  </r>
  <r>
    <x v="0"/>
    <x v="25"/>
  </r>
  <r>
    <x v="0"/>
    <x v="26"/>
  </r>
  <r>
    <x v="0"/>
    <x v="27"/>
  </r>
  <r>
    <x v="0"/>
    <x v="28"/>
  </r>
  <r>
    <x v="0"/>
    <x v="29"/>
  </r>
  <r>
    <x v="0"/>
    <x v="30"/>
  </r>
  <r>
    <x v="0"/>
    <x v="31"/>
  </r>
  <r>
    <x v="0"/>
    <x v="32"/>
  </r>
  <r>
    <x v="0"/>
    <x v="33"/>
  </r>
  <r>
    <x v="0"/>
    <x v="34"/>
  </r>
  <r>
    <x v="0"/>
    <x v="35"/>
  </r>
  <r>
    <x v="0"/>
    <x v="36"/>
  </r>
  <r>
    <x v="0"/>
    <x v="37"/>
  </r>
  <r>
    <x v="0"/>
    <x v="38"/>
  </r>
  <r>
    <x v="0"/>
    <x v="39"/>
  </r>
  <r>
    <x v="0"/>
    <x v="40"/>
  </r>
  <r>
    <x v="0"/>
    <x v="41"/>
  </r>
  <r>
    <x v="0"/>
    <x v="42"/>
  </r>
  <r>
    <x v="0"/>
    <x v="43"/>
  </r>
  <r>
    <x v="0"/>
    <x v="44"/>
  </r>
  <r>
    <x v="0"/>
    <x v="45"/>
  </r>
  <r>
    <x v="0"/>
    <x v="46"/>
  </r>
  <r>
    <x v="0"/>
    <x v="47"/>
  </r>
  <r>
    <x v="0"/>
    <x v="48"/>
  </r>
  <r>
    <x v="0"/>
    <x v="49"/>
  </r>
  <r>
    <x v="0"/>
    <x v="50"/>
  </r>
  <r>
    <x v="0"/>
    <x v="51"/>
  </r>
  <r>
    <x v="0"/>
    <x v="52"/>
  </r>
  <r>
    <x v="0"/>
    <x v="53"/>
  </r>
  <r>
    <x v="0"/>
    <x v="54"/>
  </r>
  <r>
    <x v="0"/>
    <x v="55"/>
  </r>
  <r>
    <x v="0"/>
    <x v="56"/>
  </r>
  <r>
    <x v="0"/>
    <x v="57"/>
  </r>
  <r>
    <x v="0"/>
    <x v="58"/>
  </r>
  <r>
    <x v="0"/>
    <x v="59"/>
  </r>
  <r>
    <x v="0"/>
    <x v="60"/>
  </r>
  <r>
    <x v="0"/>
    <x v="61"/>
  </r>
  <r>
    <x v="0"/>
    <x v="62"/>
  </r>
  <r>
    <x v="0"/>
    <x v="63"/>
  </r>
  <r>
    <x v="0"/>
    <x v="64"/>
  </r>
  <r>
    <x v="0"/>
    <x v="65"/>
  </r>
  <r>
    <x v="0"/>
    <x v="66"/>
  </r>
  <r>
    <x v="0"/>
    <x v="67"/>
  </r>
  <r>
    <x v="0"/>
    <x v="68"/>
  </r>
  <r>
    <x v="0"/>
    <x v="69"/>
  </r>
  <r>
    <x v="0"/>
    <x v="70"/>
  </r>
  <r>
    <x v="0"/>
    <x v="71"/>
  </r>
  <r>
    <x v="0"/>
    <x v="72"/>
  </r>
  <r>
    <x v="0"/>
    <x v="73"/>
  </r>
  <r>
    <x v="0"/>
    <x v="74"/>
  </r>
  <r>
    <x v="0"/>
    <x v="75"/>
  </r>
  <r>
    <x v="0"/>
    <x v="76"/>
  </r>
  <r>
    <x v="0"/>
    <x v="77"/>
  </r>
  <r>
    <x v="0"/>
    <x v="78"/>
  </r>
  <r>
    <x v="0"/>
    <x v="79"/>
  </r>
  <r>
    <x v="0"/>
    <x v="80"/>
  </r>
  <r>
    <x v="0"/>
    <x v="81"/>
  </r>
  <r>
    <x v="0"/>
    <x v="82"/>
  </r>
  <r>
    <x v="0"/>
    <x v="83"/>
  </r>
  <r>
    <x v="0"/>
    <x v="84"/>
  </r>
  <r>
    <x v="0"/>
    <x v="85"/>
  </r>
  <r>
    <x v="0"/>
    <x v="86"/>
  </r>
  <r>
    <x v="0"/>
    <x v="87"/>
  </r>
  <r>
    <x v="0"/>
    <x v="88"/>
  </r>
  <r>
    <x v="0"/>
    <x v="89"/>
  </r>
  <r>
    <x v="0"/>
    <x v="90"/>
  </r>
  <r>
    <x v="0"/>
    <x v="91"/>
  </r>
  <r>
    <x v="0"/>
    <x v="92"/>
  </r>
  <r>
    <x v="0"/>
    <x v="93"/>
  </r>
  <r>
    <x v="0"/>
    <x v="94"/>
  </r>
  <r>
    <x v="0"/>
    <x v="95"/>
  </r>
  <r>
    <x v="0"/>
    <x v="96"/>
  </r>
  <r>
    <x v="0"/>
    <x v="97"/>
  </r>
  <r>
    <x v="0"/>
    <x v="98"/>
  </r>
  <r>
    <x v="0"/>
    <x v="99"/>
  </r>
  <r>
    <x v="1"/>
    <x v="100"/>
  </r>
  <r>
    <x v="1"/>
    <x v="101"/>
  </r>
  <r>
    <x v="1"/>
    <x v="102"/>
  </r>
  <r>
    <x v="1"/>
    <x v="103"/>
  </r>
  <r>
    <x v="1"/>
    <x v="104"/>
  </r>
  <r>
    <x v="1"/>
    <x v="105"/>
  </r>
  <r>
    <x v="1"/>
    <x v="106"/>
  </r>
  <r>
    <x v="1"/>
    <x v="107"/>
  </r>
  <r>
    <x v="1"/>
    <x v="108"/>
  </r>
  <r>
    <x v="1"/>
    <x v="109"/>
  </r>
  <r>
    <x v="1"/>
    <x v="110"/>
  </r>
  <r>
    <x v="1"/>
    <x v="111"/>
  </r>
  <r>
    <x v="1"/>
    <x v="112"/>
  </r>
  <r>
    <x v="1"/>
    <x v="113"/>
  </r>
  <r>
    <x v="1"/>
    <x v="114"/>
  </r>
  <r>
    <x v="1"/>
    <x v="115"/>
  </r>
  <r>
    <x v="1"/>
    <x v="116"/>
  </r>
  <r>
    <x v="1"/>
    <x v="117"/>
  </r>
  <r>
    <x v="1"/>
    <x v="118"/>
  </r>
  <r>
    <x v="1"/>
    <x v="119"/>
  </r>
  <r>
    <x v="1"/>
    <x v="120"/>
  </r>
  <r>
    <x v="1"/>
    <x v="121"/>
  </r>
  <r>
    <x v="1"/>
    <x v="122"/>
  </r>
  <r>
    <x v="1"/>
    <x v="123"/>
  </r>
  <r>
    <x v="1"/>
    <x v="124"/>
  </r>
  <r>
    <x v="1"/>
    <x v="125"/>
  </r>
  <r>
    <x v="1"/>
    <x v="126"/>
  </r>
  <r>
    <x v="1"/>
    <x v="127"/>
  </r>
  <r>
    <x v="1"/>
    <x v="128"/>
  </r>
  <r>
    <x v="1"/>
    <x v="129"/>
  </r>
  <r>
    <x v="1"/>
    <x v="130"/>
  </r>
  <r>
    <x v="1"/>
    <x v="131"/>
  </r>
  <r>
    <x v="1"/>
    <x v="132"/>
  </r>
  <r>
    <x v="1"/>
    <x v="133"/>
  </r>
  <r>
    <x v="1"/>
    <x v="134"/>
  </r>
  <r>
    <x v="1"/>
    <x v="135"/>
  </r>
  <r>
    <x v="1"/>
    <x v="136"/>
  </r>
  <r>
    <x v="1"/>
    <x v="137"/>
  </r>
  <r>
    <x v="1"/>
    <x v="138"/>
  </r>
  <r>
    <x v="1"/>
    <x v="139"/>
  </r>
  <r>
    <x v="1"/>
    <x v="140"/>
  </r>
  <r>
    <x v="1"/>
    <x v="141"/>
  </r>
  <r>
    <x v="1"/>
    <x v="142"/>
  </r>
  <r>
    <x v="1"/>
    <x v="143"/>
  </r>
  <r>
    <x v="1"/>
    <x v="144"/>
  </r>
  <r>
    <x v="1"/>
    <x v="145"/>
  </r>
  <r>
    <x v="1"/>
    <x v="146"/>
  </r>
  <r>
    <x v="1"/>
    <x v="147"/>
  </r>
  <r>
    <x v="1"/>
    <x v="148"/>
  </r>
  <r>
    <x v="1"/>
    <x v="149"/>
  </r>
  <r>
    <x v="1"/>
    <x v="150"/>
  </r>
  <r>
    <x v="1"/>
    <x v="151"/>
  </r>
  <r>
    <x v="1"/>
    <x v="152"/>
  </r>
  <r>
    <x v="1"/>
    <x v="153"/>
  </r>
  <r>
    <x v="1"/>
    <x v="154"/>
  </r>
  <r>
    <x v="1"/>
    <x v="155"/>
  </r>
  <r>
    <x v="1"/>
    <x v="156"/>
  </r>
  <r>
    <x v="1"/>
    <x v="157"/>
  </r>
  <r>
    <x v="1"/>
    <x v="158"/>
  </r>
  <r>
    <x v="1"/>
    <x v="159"/>
  </r>
  <r>
    <x v="1"/>
    <x v="160"/>
  </r>
  <r>
    <x v="1"/>
    <x v="161"/>
  </r>
  <r>
    <x v="1"/>
    <x v="162"/>
  </r>
  <r>
    <x v="1"/>
    <x v="163"/>
  </r>
  <r>
    <x v="1"/>
    <x v="164"/>
  </r>
  <r>
    <x v="1"/>
    <x v="165"/>
  </r>
  <r>
    <x v="1"/>
    <x v="166"/>
  </r>
  <r>
    <x v="1"/>
    <x v="167"/>
  </r>
  <r>
    <x v="1"/>
    <x v="168"/>
  </r>
  <r>
    <x v="1"/>
    <x v="169"/>
  </r>
  <r>
    <x v="1"/>
    <x v="170"/>
  </r>
  <r>
    <x v="1"/>
    <x v="171"/>
  </r>
  <r>
    <x v="1"/>
    <x v="172"/>
  </r>
  <r>
    <x v="1"/>
    <x v="173"/>
  </r>
  <r>
    <x v="1"/>
    <x v="174"/>
  </r>
  <r>
    <x v="1"/>
    <x v="175"/>
  </r>
  <r>
    <x v="1"/>
    <x v="176"/>
  </r>
  <r>
    <x v="1"/>
    <x v="177"/>
  </r>
  <r>
    <x v="1"/>
    <x v="178"/>
  </r>
  <r>
    <x v="1"/>
    <x v="179"/>
  </r>
  <r>
    <x v="1"/>
    <x v="180"/>
  </r>
  <r>
    <x v="1"/>
    <x v="181"/>
  </r>
  <r>
    <x v="1"/>
    <x v="182"/>
  </r>
  <r>
    <x v="1"/>
    <x v="183"/>
  </r>
  <r>
    <x v="1"/>
    <x v="184"/>
  </r>
  <r>
    <x v="1"/>
    <x v="185"/>
  </r>
  <r>
    <x v="1"/>
    <x v="186"/>
  </r>
  <r>
    <x v="1"/>
    <x v="187"/>
  </r>
  <r>
    <x v="1"/>
    <x v="188"/>
  </r>
  <r>
    <x v="1"/>
    <x v="189"/>
  </r>
  <r>
    <x v="1"/>
    <x v="190"/>
  </r>
  <r>
    <x v="1"/>
    <x v="191"/>
  </r>
  <r>
    <x v="1"/>
    <x v="192"/>
  </r>
  <r>
    <x v="1"/>
    <x v="193"/>
  </r>
  <r>
    <x v="1"/>
    <x v="194"/>
  </r>
  <r>
    <x v="1"/>
    <x v="195"/>
  </r>
  <r>
    <x v="1"/>
    <x v="196"/>
  </r>
  <r>
    <x v="1"/>
    <x v="197"/>
  </r>
  <r>
    <x v="1"/>
    <x v="198"/>
  </r>
  <r>
    <x v="1"/>
    <x v="199"/>
  </r>
  <r>
    <x v="2"/>
    <x v="200"/>
  </r>
  <r>
    <x v="2"/>
    <x v="201"/>
  </r>
  <r>
    <x v="2"/>
    <x v="202"/>
  </r>
  <r>
    <x v="2"/>
    <x v="203"/>
  </r>
  <r>
    <x v="2"/>
    <x v="204"/>
  </r>
  <r>
    <x v="2"/>
    <x v="205"/>
  </r>
  <r>
    <x v="2"/>
    <x v="206"/>
  </r>
  <r>
    <x v="2"/>
    <x v="207"/>
  </r>
  <r>
    <x v="2"/>
    <x v="208"/>
  </r>
  <r>
    <x v="2"/>
    <x v="209"/>
  </r>
  <r>
    <x v="2"/>
    <x v="210"/>
  </r>
  <r>
    <x v="2"/>
    <x v="211"/>
  </r>
  <r>
    <x v="2"/>
    <x v="212"/>
  </r>
  <r>
    <x v="2"/>
    <x v="213"/>
  </r>
  <r>
    <x v="2"/>
    <x v="214"/>
  </r>
  <r>
    <x v="2"/>
    <x v="215"/>
  </r>
  <r>
    <x v="2"/>
    <x v="216"/>
  </r>
  <r>
    <x v="2"/>
    <x v="217"/>
  </r>
  <r>
    <x v="2"/>
    <x v="218"/>
  </r>
  <r>
    <x v="2"/>
    <x v="219"/>
  </r>
  <r>
    <x v="2"/>
    <x v="220"/>
  </r>
  <r>
    <x v="2"/>
    <x v="221"/>
  </r>
  <r>
    <x v="2"/>
    <x v="222"/>
  </r>
  <r>
    <x v="2"/>
    <x v="223"/>
  </r>
  <r>
    <x v="2"/>
    <x v="224"/>
  </r>
  <r>
    <x v="2"/>
    <x v="225"/>
  </r>
  <r>
    <x v="2"/>
    <x v="226"/>
  </r>
  <r>
    <x v="2"/>
    <x v="227"/>
  </r>
  <r>
    <x v="2"/>
    <x v="228"/>
  </r>
  <r>
    <x v="2"/>
    <x v="229"/>
  </r>
  <r>
    <x v="2"/>
    <x v="230"/>
  </r>
  <r>
    <x v="2"/>
    <x v="231"/>
  </r>
  <r>
    <x v="2"/>
    <x v="232"/>
  </r>
  <r>
    <x v="2"/>
    <x v="233"/>
  </r>
  <r>
    <x v="2"/>
    <x v="234"/>
  </r>
  <r>
    <x v="2"/>
    <x v="235"/>
  </r>
  <r>
    <x v="2"/>
    <x v="236"/>
  </r>
  <r>
    <x v="2"/>
    <x v="237"/>
  </r>
  <r>
    <x v="2"/>
    <x v="238"/>
  </r>
  <r>
    <x v="2"/>
    <x v="239"/>
  </r>
  <r>
    <x v="2"/>
    <x v="240"/>
  </r>
  <r>
    <x v="2"/>
    <x v="241"/>
  </r>
  <r>
    <x v="2"/>
    <x v="242"/>
  </r>
  <r>
    <x v="2"/>
    <x v="243"/>
  </r>
  <r>
    <x v="2"/>
    <x v="244"/>
  </r>
  <r>
    <x v="2"/>
    <x v="245"/>
  </r>
  <r>
    <x v="2"/>
    <x v="246"/>
  </r>
  <r>
    <x v="2"/>
    <x v="247"/>
  </r>
  <r>
    <x v="2"/>
    <x v="248"/>
  </r>
  <r>
    <x v="2"/>
    <x v="249"/>
  </r>
  <r>
    <x v="2"/>
    <x v="250"/>
  </r>
  <r>
    <x v="2"/>
    <x v="251"/>
  </r>
  <r>
    <x v="2"/>
    <x v="252"/>
  </r>
  <r>
    <x v="2"/>
    <x v="253"/>
  </r>
  <r>
    <x v="2"/>
    <x v="254"/>
  </r>
  <r>
    <x v="2"/>
    <x v="255"/>
  </r>
  <r>
    <x v="2"/>
    <x v="256"/>
  </r>
  <r>
    <x v="2"/>
    <x v="257"/>
  </r>
  <r>
    <x v="2"/>
    <x v="258"/>
  </r>
  <r>
    <x v="2"/>
    <x v="259"/>
  </r>
  <r>
    <x v="2"/>
    <x v="260"/>
  </r>
  <r>
    <x v="2"/>
    <x v="261"/>
  </r>
  <r>
    <x v="2"/>
    <x v="262"/>
  </r>
  <r>
    <x v="2"/>
    <x v="263"/>
  </r>
  <r>
    <x v="2"/>
    <x v="264"/>
  </r>
  <r>
    <x v="2"/>
    <x v="265"/>
  </r>
  <r>
    <x v="2"/>
    <x v="266"/>
  </r>
  <r>
    <x v="2"/>
    <x v="267"/>
  </r>
  <r>
    <x v="2"/>
    <x v="268"/>
  </r>
  <r>
    <x v="2"/>
    <x v="269"/>
  </r>
  <r>
    <x v="2"/>
    <x v="270"/>
  </r>
  <r>
    <x v="2"/>
    <x v="271"/>
  </r>
  <r>
    <x v="2"/>
    <x v="272"/>
  </r>
  <r>
    <x v="2"/>
    <x v="273"/>
  </r>
  <r>
    <x v="2"/>
    <x v="274"/>
  </r>
  <r>
    <x v="2"/>
    <x v="275"/>
  </r>
  <r>
    <x v="2"/>
    <x v="276"/>
  </r>
  <r>
    <x v="2"/>
    <x v="277"/>
  </r>
  <r>
    <x v="2"/>
    <x v="278"/>
  </r>
  <r>
    <x v="2"/>
    <x v="279"/>
  </r>
  <r>
    <x v="2"/>
    <x v="280"/>
  </r>
  <r>
    <x v="2"/>
    <x v="281"/>
  </r>
  <r>
    <x v="2"/>
    <x v="282"/>
  </r>
  <r>
    <x v="2"/>
    <x v="283"/>
  </r>
  <r>
    <x v="2"/>
    <x v="284"/>
  </r>
  <r>
    <x v="2"/>
    <x v="285"/>
  </r>
  <r>
    <x v="2"/>
    <x v="286"/>
  </r>
  <r>
    <x v="2"/>
    <x v="287"/>
  </r>
  <r>
    <x v="2"/>
    <x v="288"/>
  </r>
  <r>
    <x v="2"/>
    <x v="289"/>
  </r>
  <r>
    <x v="2"/>
    <x v="290"/>
  </r>
  <r>
    <x v="2"/>
    <x v="291"/>
  </r>
  <r>
    <x v="2"/>
    <x v="292"/>
  </r>
  <r>
    <x v="2"/>
    <x v="293"/>
  </r>
  <r>
    <x v="2"/>
    <x v="294"/>
  </r>
  <r>
    <x v="2"/>
    <x v="295"/>
  </r>
  <r>
    <x v="2"/>
    <x v="296"/>
  </r>
  <r>
    <x v="2"/>
    <x v="297"/>
  </r>
  <r>
    <x v="2"/>
    <x v="298"/>
  </r>
  <r>
    <x v="2"/>
    <x v="2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37CE82-C39E-4615-BEB3-157E3E76281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5:P53" firstHeaderRow="1" firstDataRow="2" firstDataCol="1"/>
  <pivotFields count="2">
    <pivotField axis="axisCol" showAll="0">
      <items count="4">
        <item x="0"/>
        <item x="1"/>
        <item x="2"/>
        <item t="default"/>
      </items>
    </pivotField>
    <pivotField axis="axisRow" dataField="1" numFmtId="7"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count="1">
    <field x="1"/>
  </rowFields>
  <rowItems count="17">
    <i>
      <x v="1"/>
    </i>
    <i>
      <x v="2"/>
    </i>
    <i>
      <x v="3"/>
    </i>
    <i>
      <x v="4"/>
    </i>
    <i>
      <x v="5"/>
    </i>
    <i>
      <x v="6"/>
    </i>
    <i>
      <x v="7"/>
    </i>
    <i>
      <x v="8"/>
    </i>
    <i>
      <x v="9"/>
    </i>
    <i>
      <x v="10"/>
    </i>
    <i>
      <x v="11"/>
    </i>
    <i>
      <x v="12"/>
    </i>
    <i>
      <x v="14"/>
    </i>
    <i>
      <x v="16"/>
    </i>
    <i>
      <x v="18"/>
    </i>
    <i>
      <x v="39"/>
    </i>
    <i t="grand">
      <x/>
    </i>
  </rowItems>
  <colFields count="1">
    <field x="0"/>
  </colFields>
  <colItems count="4">
    <i>
      <x/>
    </i>
    <i>
      <x v="1"/>
    </i>
    <i>
      <x v="2"/>
    </i>
    <i t="grand">
      <x/>
    </i>
  </colItems>
  <dataFields count="1">
    <dataField name="Count of Accumulated Value" fld="1" subtotal="count" baseField="1"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9B78-5CD1-4C17-AF2F-FD3F70E30486}">
  <dimension ref="B1:M20"/>
  <sheetViews>
    <sheetView workbookViewId="0">
      <selection activeCell="H3" sqref="H3"/>
    </sheetView>
  </sheetViews>
  <sheetFormatPr defaultRowHeight="15" x14ac:dyDescent="0.25"/>
  <cols>
    <col min="1" max="1" width="2.7109375" customWidth="1"/>
    <col min="2" max="3" width="12.7109375" customWidth="1"/>
    <col min="4" max="4" width="11.85546875" customWidth="1"/>
    <col min="5" max="5" width="12.7109375" customWidth="1"/>
    <col min="6" max="6" width="14.140625" customWidth="1"/>
    <col min="7" max="7" width="7.5703125" customWidth="1"/>
    <col min="8" max="8" width="21.7109375" customWidth="1"/>
    <col min="9" max="9" width="14" customWidth="1"/>
    <col min="10" max="10" width="13.85546875" customWidth="1"/>
    <col min="11" max="11" width="6.140625" customWidth="1"/>
    <col min="12" max="12" width="20" customWidth="1"/>
    <col min="13" max="13" width="13.42578125" customWidth="1"/>
    <col min="14" max="14" width="12" bestFit="1" customWidth="1"/>
    <col min="15" max="15" width="19.140625" bestFit="1" customWidth="1"/>
    <col min="16" max="16" width="16.7109375" bestFit="1" customWidth="1"/>
    <col min="17" max="17" width="12.5703125" bestFit="1" customWidth="1"/>
    <col min="18" max="18" width="18.85546875" bestFit="1" customWidth="1"/>
    <col min="19" max="19" width="12.5703125" bestFit="1" customWidth="1"/>
    <col min="20" max="20" width="18.85546875" bestFit="1" customWidth="1"/>
    <col min="21" max="21" width="12.5703125" bestFit="1" customWidth="1"/>
  </cols>
  <sheetData>
    <row r="1" spans="2:13" ht="15.75" thickBot="1" x14ac:dyDescent="0.3"/>
    <row r="2" spans="2:13" ht="15.75" thickBot="1" x14ac:dyDescent="0.3">
      <c r="B2" s="138" t="s">
        <v>0</v>
      </c>
      <c r="C2" s="139"/>
      <c r="D2" s="140"/>
      <c r="H2" s="141" t="s">
        <v>133</v>
      </c>
      <c r="I2" s="141"/>
    </row>
    <row r="3" spans="2:13" ht="15.75" thickBot="1" x14ac:dyDescent="0.3">
      <c r="B3" s="135" t="s">
        <v>1</v>
      </c>
      <c r="C3" s="136"/>
      <c r="D3" s="137"/>
      <c r="H3" s="100" t="s">
        <v>134</v>
      </c>
      <c r="I3" s="99">
        <f>0.8</f>
        <v>0.8</v>
      </c>
    </row>
    <row r="4" spans="2:13" ht="15.75" thickBot="1" x14ac:dyDescent="0.3"/>
    <row r="5" spans="2:13" x14ac:dyDescent="0.25">
      <c r="B5" s="138" t="s">
        <v>10</v>
      </c>
      <c r="C5" s="139"/>
      <c r="D5" s="139"/>
      <c r="E5" s="140"/>
    </row>
    <row r="6" spans="2:13" ht="15.75" thickBot="1" x14ac:dyDescent="0.3">
      <c r="B6" s="135" t="s">
        <v>128</v>
      </c>
      <c r="C6" s="136"/>
      <c r="D6" s="136"/>
      <c r="E6" s="137"/>
    </row>
    <row r="7" spans="2:13" ht="15.75" thickBot="1" x14ac:dyDescent="0.3"/>
    <row r="8" spans="2:13" ht="15.75" thickBot="1" x14ac:dyDescent="0.3">
      <c r="B8" s="92" t="s">
        <v>127</v>
      </c>
      <c r="C8" s="94" t="s">
        <v>2</v>
      </c>
      <c r="D8" s="94" t="s">
        <v>3</v>
      </c>
      <c r="E8" s="94" t="s">
        <v>4</v>
      </c>
      <c r="F8" s="93" t="s">
        <v>5</v>
      </c>
      <c r="H8" s="92" t="s">
        <v>132</v>
      </c>
      <c r="I8" s="94" t="s">
        <v>130</v>
      </c>
      <c r="J8" s="93" t="s">
        <v>131</v>
      </c>
      <c r="L8" s="11" t="s">
        <v>136</v>
      </c>
      <c r="M8" s="99">
        <f>SUM(J9:J10)</f>
        <v>0.13421772800000015</v>
      </c>
    </row>
    <row r="9" spans="2:13" x14ac:dyDescent="0.25">
      <c r="B9" s="29">
        <v>2024</v>
      </c>
      <c r="C9">
        <v>1</v>
      </c>
      <c r="D9" s="41">
        <f>60000*(1.06)^(C9-1)</f>
        <v>60000</v>
      </c>
      <c r="E9">
        <f>EXP(-1/C9)</f>
        <v>0.36787944117144233</v>
      </c>
      <c r="F9" s="19">
        <f>0.15*D9*E9</f>
        <v>3310.9149705429809</v>
      </c>
      <c r="H9" s="95" t="s">
        <v>6</v>
      </c>
      <c r="I9" s="41">
        <f>SUM(F9:F18)</f>
        <v>93793.018842824225</v>
      </c>
      <c r="J9" s="54">
        <f>$I$3^10</f>
        <v>0.10737418240000011</v>
      </c>
    </row>
    <row r="10" spans="2:13" ht="15.75" thickBot="1" x14ac:dyDescent="0.3">
      <c r="B10" s="29">
        <v>2025</v>
      </c>
      <c r="C10">
        <v>2</v>
      </c>
      <c r="D10" s="41">
        <f t="shared" ref="D10:D18" si="0">60000*(1.06)^(C10-1)</f>
        <v>63600</v>
      </c>
      <c r="E10">
        <f t="shared" ref="E10:E18" si="1">EXP(-1/C10)</f>
        <v>0.60653065971263342</v>
      </c>
      <c r="F10" s="19">
        <f>0.15*D10*E10</f>
        <v>5786.3024936585225</v>
      </c>
      <c r="H10" s="32" t="s">
        <v>8</v>
      </c>
      <c r="I10" s="52">
        <f>SUM(F10:F18)</f>
        <v>90482.103872281252</v>
      </c>
      <c r="J10" s="88">
        <f>$I$3^9*(1-$I$3)</f>
        <v>2.6843545600000018E-2</v>
      </c>
    </row>
    <row r="11" spans="2:13" x14ac:dyDescent="0.25">
      <c r="B11" s="29">
        <v>2026</v>
      </c>
      <c r="C11">
        <v>3</v>
      </c>
      <c r="D11" s="41">
        <f t="shared" si="0"/>
        <v>67416.000000000015</v>
      </c>
      <c r="E11">
        <f t="shared" si="1"/>
        <v>0.71653131057378927</v>
      </c>
      <c r="F11" s="19">
        <f>0.15*D11*E11</f>
        <v>7245.8512250463873</v>
      </c>
      <c r="I11" s="41"/>
    </row>
    <row r="12" spans="2:13" ht="15.75" thickBot="1" x14ac:dyDescent="0.3">
      <c r="B12" s="29">
        <v>2027</v>
      </c>
      <c r="C12">
        <v>4</v>
      </c>
      <c r="D12" s="41">
        <f t="shared" si="0"/>
        <v>71460.960000000021</v>
      </c>
      <c r="E12">
        <f t="shared" si="1"/>
        <v>0.77880078307140488</v>
      </c>
      <c r="F12" s="19">
        <f>0.15*D12*E12</f>
        <v>8348.0777410551527</v>
      </c>
      <c r="I12" s="41"/>
    </row>
    <row r="13" spans="2:13" ht="15.75" thickBot="1" x14ac:dyDescent="0.3">
      <c r="B13" s="29">
        <v>2028</v>
      </c>
      <c r="C13">
        <v>5</v>
      </c>
      <c r="D13" s="41">
        <f t="shared" si="0"/>
        <v>75748.617600000012</v>
      </c>
      <c r="E13">
        <f t="shared" si="1"/>
        <v>0.81873075307798182</v>
      </c>
      <c r="F13" s="19">
        <f t="shared" ref="F13:F18" si="2">0.15*D13*E13</f>
        <v>9302.6584098396106</v>
      </c>
      <c r="H13" s="92" t="s">
        <v>158</v>
      </c>
      <c r="I13" s="101" t="s">
        <v>130</v>
      </c>
      <c r="J13" s="93" t="s">
        <v>131</v>
      </c>
      <c r="L13" s="11" t="s">
        <v>135</v>
      </c>
      <c r="M13" s="102">
        <f>SUM(J14:J20)</f>
        <v>3.7887999999999916E-6</v>
      </c>
    </row>
    <row r="14" spans="2:13" x14ac:dyDescent="0.25">
      <c r="B14" s="29">
        <v>2029</v>
      </c>
      <c r="C14">
        <v>6</v>
      </c>
      <c r="D14" s="41">
        <f t="shared" si="0"/>
        <v>80293.534656000033</v>
      </c>
      <c r="E14">
        <f t="shared" si="1"/>
        <v>0.84648172489061413</v>
      </c>
      <c r="F14" s="19">
        <f t="shared" si="2"/>
        <v>10195.051456976282</v>
      </c>
      <c r="H14" s="29" t="s">
        <v>7</v>
      </c>
      <c r="I14" s="41">
        <v>0</v>
      </c>
      <c r="J14" s="96">
        <f>(1-$I$3)^10</f>
        <v>1.0239999999999973E-7</v>
      </c>
    </row>
    <row r="15" spans="2:13" x14ac:dyDescent="0.25">
      <c r="B15" s="29">
        <v>2030</v>
      </c>
      <c r="C15">
        <v>7</v>
      </c>
      <c r="D15" s="41">
        <f t="shared" si="0"/>
        <v>85111.146735360031</v>
      </c>
      <c r="E15">
        <f t="shared" si="1"/>
        <v>0.86687789975018159</v>
      </c>
      <c r="F15" s="19">
        <f t="shared" si="2"/>
        <v>11067.145819091764</v>
      </c>
      <c r="H15" s="97">
        <v>1</v>
      </c>
      <c r="I15" s="41">
        <f>F9</f>
        <v>3310.9149705429809</v>
      </c>
      <c r="J15" s="96">
        <f>$I$3*(1-$I$3)^9</f>
        <v>4.0959999999999901E-7</v>
      </c>
    </row>
    <row r="16" spans="2:13" x14ac:dyDescent="0.25">
      <c r="B16" s="29">
        <v>2031</v>
      </c>
      <c r="C16">
        <v>8</v>
      </c>
      <c r="D16" s="41">
        <f t="shared" si="0"/>
        <v>90217.815539481642</v>
      </c>
      <c r="E16">
        <f t="shared" si="1"/>
        <v>0.88249690258459546</v>
      </c>
      <c r="F16" s="19">
        <f t="shared" si="2"/>
        <v>11942.541415731139</v>
      </c>
      <c r="H16" s="97">
        <v>2</v>
      </c>
      <c r="I16" s="41">
        <f>F10</f>
        <v>5786.3024936585225</v>
      </c>
      <c r="J16" s="96">
        <f>$I$3*(1-$I$3)^9</f>
        <v>4.0959999999999901E-7</v>
      </c>
    </row>
    <row r="17" spans="2:10" x14ac:dyDescent="0.25">
      <c r="B17" s="29">
        <v>2032</v>
      </c>
      <c r="C17">
        <v>9</v>
      </c>
      <c r="D17" s="41">
        <f t="shared" si="0"/>
        <v>95630.884471850542</v>
      </c>
      <c r="E17">
        <f t="shared" si="1"/>
        <v>0.89483931681436979</v>
      </c>
      <c r="F17" s="19">
        <f t="shared" si="2"/>
        <v>12836.141299071698</v>
      </c>
      <c r="H17" s="97">
        <v>3</v>
      </c>
      <c r="I17" s="41">
        <f>F11</f>
        <v>7245.8512250463873</v>
      </c>
      <c r="J17" s="96">
        <f>$I$3*(1-$I$3)^9</f>
        <v>4.0959999999999901E-7</v>
      </c>
    </row>
    <row r="18" spans="2:10" ht="15.75" thickBot="1" x14ac:dyDescent="0.3">
      <c r="B18" s="32">
        <v>2033</v>
      </c>
      <c r="C18" s="35">
        <v>10</v>
      </c>
      <c r="D18" s="52">
        <f t="shared" si="0"/>
        <v>101368.73754016157</v>
      </c>
      <c r="E18" s="35">
        <f t="shared" si="1"/>
        <v>0.90483741803595952</v>
      </c>
      <c r="F18" s="22">
        <f t="shared" si="2"/>
        <v>13758.334011810695</v>
      </c>
      <c r="H18" s="97">
        <v>4</v>
      </c>
      <c r="I18" s="41">
        <f>F12</f>
        <v>8348.0777410551527</v>
      </c>
      <c r="J18" s="96">
        <f>$I$3*(1-$I$3)^9</f>
        <v>4.0959999999999901E-7</v>
      </c>
    </row>
    <row r="19" spans="2:10" ht="15.75" thickBot="1" x14ac:dyDescent="0.3">
      <c r="H19" s="97">
        <v>5</v>
      </c>
      <c r="I19" s="41">
        <f>F13</f>
        <v>9302.6584098396106</v>
      </c>
      <c r="J19" s="96">
        <f>$I$3*(1-$I$3)^9</f>
        <v>4.0959999999999901E-7</v>
      </c>
    </row>
    <row r="20" spans="2:10" ht="15.75" thickBot="1" x14ac:dyDescent="0.3">
      <c r="C20" s="103" t="s">
        <v>129</v>
      </c>
      <c r="D20" s="12">
        <f>SUM(D9:D18)</f>
        <v>790847.69654285396</v>
      </c>
      <c r="H20" s="32" t="s">
        <v>9</v>
      </c>
      <c r="I20" s="52">
        <f>F9+F10</f>
        <v>9097.2174642015034</v>
      </c>
      <c r="J20" s="98">
        <f>$I$3^2*(1-$I$3)^8</f>
        <v>1.6383999999999969E-6</v>
      </c>
    </row>
  </sheetData>
  <mergeCells count="5">
    <mergeCell ref="B3:D3"/>
    <mergeCell ref="B2:D2"/>
    <mergeCell ref="B5:E5"/>
    <mergeCell ref="B6:E6"/>
    <mergeCell ref="H2:I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962F-881B-41C9-B157-35AF66A9F554}">
  <dimension ref="A1:K122"/>
  <sheetViews>
    <sheetView workbookViewId="0">
      <pane xSplit="3" ySplit="2" topLeftCell="D3" activePane="bottomRight" state="frozen"/>
      <selection pane="topRight" activeCell="D1" sqref="D1"/>
      <selection pane="bottomLeft" activeCell="A3" sqref="A3"/>
      <selection pane="bottomRight" activeCell="Q12" sqref="Q12"/>
    </sheetView>
  </sheetViews>
  <sheetFormatPr defaultRowHeight="15" x14ac:dyDescent="0.25"/>
  <cols>
    <col min="1" max="1" width="2.7109375" style="2" customWidth="1"/>
    <col min="2" max="2" width="10.42578125" style="3" bestFit="1" customWidth="1"/>
    <col min="3" max="3" width="11.140625" style="4" bestFit="1" customWidth="1"/>
    <col min="4" max="4" width="12.42578125" style="5" bestFit="1" customWidth="1"/>
    <col min="5" max="6" width="13.85546875" bestFit="1" customWidth="1"/>
    <col min="7" max="7" width="20.5703125" bestFit="1" customWidth="1"/>
    <col min="8" max="8" width="18.85546875" bestFit="1" customWidth="1"/>
    <col min="10" max="10" width="18" customWidth="1"/>
    <col min="11" max="11" width="14.7109375" style="4" customWidth="1"/>
  </cols>
  <sheetData>
    <row r="1" spans="2:11" ht="15.75" thickBot="1" x14ac:dyDescent="0.3"/>
    <row r="2" spans="2:11" x14ac:dyDescent="0.25">
      <c r="B2" s="106" t="s">
        <v>30</v>
      </c>
      <c r="C2" s="107" t="s">
        <v>2</v>
      </c>
      <c r="D2" s="108" t="s">
        <v>139</v>
      </c>
      <c r="E2" s="109" t="s">
        <v>138</v>
      </c>
      <c r="F2" s="94" t="s">
        <v>137</v>
      </c>
      <c r="G2" s="94" t="s">
        <v>164</v>
      </c>
      <c r="H2" s="93" t="s">
        <v>67</v>
      </c>
      <c r="J2" s="92" t="s">
        <v>2</v>
      </c>
      <c r="K2" s="133" t="s">
        <v>140</v>
      </c>
    </row>
    <row r="3" spans="2:11" x14ac:dyDescent="0.25">
      <c r="B3" s="27">
        <v>45322</v>
      </c>
      <c r="C3" s="3">
        <v>1</v>
      </c>
      <c r="D3" s="41">
        <f>1/12*60000*(1.06)^(ROUNDDOWN(C3,0)-1)</f>
        <v>5000</v>
      </c>
      <c r="E3" s="41">
        <v>0</v>
      </c>
      <c r="F3" s="41">
        <v>20000</v>
      </c>
      <c r="G3" s="41">
        <f>SUM(D3:F3)</f>
        <v>25000</v>
      </c>
      <c r="H3" s="19">
        <f>0.3*G3</f>
        <v>7500</v>
      </c>
      <c r="J3" s="29">
        <v>1</v>
      </c>
      <c r="K3" s="19">
        <f>SUM(D3:D14)</f>
        <v>60000</v>
      </c>
    </row>
    <row r="4" spans="2:11" x14ac:dyDescent="0.25">
      <c r="B4" s="27">
        <v>45351</v>
      </c>
      <c r="C4" s="104">
        <v>1.0833333333333333</v>
      </c>
      <c r="D4" s="41">
        <f t="shared" ref="D4:D67" si="0">1/12*60000*(1.06)^(ROUNDDOWN(C4,0)-1)</f>
        <v>5000</v>
      </c>
      <c r="E4" s="41">
        <v>0</v>
      </c>
      <c r="F4" s="41">
        <v>0</v>
      </c>
      <c r="G4" s="41">
        <f>SUM(D4:F4)</f>
        <v>5000</v>
      </c>
      <c r="H4" s="19">
        <f t="shared" ref="H4:H67" si="1">0.3*G4</f>
        <v>1500</v>
      </c>
      <c r="J4" s="29">
        <v>2</v>
      </c>
      <c r="K4" s="19">
        <f>SUM(D15:D26)</f>
        <v>63600</v>
      </c>
    </row>
    <row r="5" spans="2:11" x14ac:dyDescent="0.25">
      <c r="B5" s="27">
        <v>45382</v>
      </c>
      <c r="C5" s="3">
        <v>1.1666666666666701</v>
      </c>
      <c r="D5" s="41">
        <f t="shared" si="0"/>
        <v>5000</v>
      </c>
      <c r="E5" s="41">
        <v>0</v>
      </c>
      <c r="F5" s="41">
        <v>0</v>
      </c>
      <c r="G5" s="41">
        <f t="shared" ref="G5:G68" si="2">SUM(D5:F5)</f>
        <v>5000</v>
      </c>
      <c r="H5" s="19">
        <f t="shared" si="1"/>
        <v>1500</v>
      </c>
      <c r="J5" s="29">
        <v>3</v>
      </c>
      <c r="K5" s="19">
        <f>SUM(D27:D38)</f>
        <v>67416.000000000015</v>
      </c>
    </row>
    <row r="6" spans="2:11" x14ac:dyDescent="0.25">
      <c r="B6" s="27">
        <v>45412</v>
      </c>
      <c r="C6" s="104">
        <v>1.25</v>
      </c>
      <c r="D6" s="41">
        <f t="shared" si="0"/>
        <v>5000</v>
      </c>
      <c r="E6" s="41">
        <v>0</v>
      </c>
      <c r="F6" s="41">
        <v>0</v>
      </c>
      <c r="G6" s="41">
        <f t="shared" si="2"/>
        <v>5000</v>
      </c>
      <c r="H6" s="19">
        <f t="shared" si="1"/>
        <v>1500</v>
      </c>
      <c r="J6" s="29">
        <v>4</v>
      </c>
      <c r="K6" s="19">
        <f>SUM(D39:D50)</f>
        <v>71460.960000000021</v>
      </c>
    </row>
    <row r="7" spans="2:11" x14ac:dyDescent="0.25">
      <c r="B7" s="27">
        <v>45443</v>
      </c>
      <c r="C7" s="3">
        <v>1.3333333333333299</v>
      </c>
      <c r="D7" s="41">
        <f t="shared" si="0"/>
        <v>5000</v>
      </c>
      <c r="E7" s="41">
        <v>0</v>
      </c>
      <c r="F7" s="41">
        <v>0</v>
      </c>
      <c r="G7" s="41">
        <f t="shared" si="2"/>
        <v>5000</v>
      </c>
      <c r="H7" s="19">
        <f t="shared" si="1"/>
        <v>1500</v>
      </c>
      <c r="J7" s="29">
        <v>5</v>
      </c>
      <c r="K7" s="19">
        <f>SUM(D51:D62)</f>
        <v>75748.617600000012</v>
      </c>
    </row>
    <row r="8" spans="2:11" x14ac:dyDescent="0.25">
      <c r="B8" s="27">
        <v>45473</v>
      </c>
      <c r="C8" s="104">
        <v>1.4166666666666701</v>
      </c>
      <c r="D8" s="41">
        <f t="shared" si="0"/>
        <v>5000</v>
      </c>
      <c r="E8" s="41">
        <v>0</v>
      </c>
      <c r="F8" s="41">
        <v>0</v>
      </c>
      <c r="G8" s="41">
        <f t="shared" si="2"/>
        <v>5000</v>
      </c>
      <c r="H8" s="19">
        <f t="shared" si="1"/>
        <v>1500</v>
      </c>
      <c r="J8" s="29">
        <v>6</v>
      </c>
      <c r="K8" s="19">
        <f>SUM(D63:D74)</f>
        <v>80293.534656000033</v>
      </c>
    </row>
    <row r="9" spans="2:11" x14ac:dyDescent="0.25">
      <c r="B9" s="27">
        <v>45504</v>
      </c>
      <c r="C9" s="3">
        <v>1.5</v>
      </c>
      <c r="D9" s="41">
        <f t="shared" si="0"/>
        <v>5000</v>
      </c>
      <c r="E9" s="41">
        <v>0</v>
      </c>
      <c r="F9" s="41">
        <v>0</v>
      </c>
      <c r="G9" s="41">
        <f t="shared" si="2"/>
        <v>5000</v>
      </c>
      <c r="H9" s="19">
        <f t="shared" si="1"/>
        <v>1500</v>
      </c>
      <c r="J9" s="29">
        <v>7</v>
      </c>
      <c r="K9" s="19">
        <f>SUM(D75:D86)</f>
        <v>85111.146735360031</v>
      </c>
    </row>
    <row r="10" spans="2:11" x14ac:dyDescent="0.25">
      <c r="B10" s="27">
        <v>45535</v>
      </c>
      <c r="C10" s="104">
        <v>1.5833333333333299</v>
      </c>
      <c r="D10" s="41">
        <f t="shared" si="0"/>
        <v>5000</v>
      </c>
      <c r="E10" s="41">
        <v>0</v>
      </c>
      <c r="F10" s="41">
        <v>0</v>
      </c>
      <c r="G10" s="41">
        <f t="shared" si="2"/>
        <v>5000</v>
      </c>
      <c r="H10" s="19">
        <f t="shared" si="1"/>
        <v>1500</v>
      </c>
      <c r="J10" s="29">
        <v>8</v>
      </c>
      <c r="K10" s="19">
        <f>SUM(D87:D98)</f>
        <v>90217.815539481642</v>
      </c>
    </row>
    <row r="11" spans="2:11" x14ac:dyDescent="0.25">
      <c r="B11" s="27">
        <v>45565</v>
      </c>
      <c r="C11" s="3">
        <v>1.6666666666666701</v>
      </c>
      <c r="D11" s="41">
        <f t="shared" si="0"/>
        <v>5000</v>
      </c>
      <c r="E11" s="41">
        <v>0</v>
      </c>
      <c r="F11" s="41">
        <v>0</v>
      </c>
      <c r="G11" s="41">
        <f t="shared" si="2"/>
        <v>5000</v>
      </c>
      <c r="H11" s="19">
        <f t="shared" si="1"/>
        <v>1500</v>
      </c>
      <c r="J11" s="29">
        <v>9</v>
      </c>
      <c r="K11" s="19">
        <f>SUM(D99:D110)</f>
        <v>95630.884471850542</v>
      </c>
    </row>
    <row r="12" spans="2:11" ht="15.75" thickBot="1" x14ac:dyDescent="0.3">
      <c r="B12" s="27">
        <v>45596</v>
      </c>
      <c r="C12" s="104">
        <v>1.75</v>
      </c>
      <c r="D12" s="41">
        <f t="shared" si="0"/>
        <v>5000</v>
      </c>
      <c r="E12" s="41">
        <v>0</v>
      </c>
      <c r="F12" s="41">
        <v>0</v>
      </c>
      <c r="G12" s="41">
        <f t="shared" si="2"/>
        <v>5000</v>
      </c>
      <c r="H12" s="19">
        <f t="shared" si="1"/>
        <v>1500</v>
      </c>
      <c r="J12" s="32">
        <v>10</v>
      </c>
      <c r="K12" s="22">
        <f>SUM(D111:D122)</f>
        <v>101368.73754016154</v>
      </c>
    </row>
    <row r="13" spans="2:11" ht="15.75" thickBot="1" x14ac:dyDescent="0.3">
      <c r="B13" s="27">
        <v>45626</v>
      </c>
      <c r="C13" s="3">
        <v>1.8333333333333299</v>
      </c>
      <c r="D13" s="41">
        <f t="shared" si="0"/>
        <v>5000</v>
      </c>
      <c r="E13" s="41">
        <v>0</v>
      </c>
      <c r="F13" s="41">
        <v>0</v>
      </c>
      <c r="G13" s="41">
        <f t="shared" si="2"/>
        <v>5000</v>
      </c>
      <c r="H13" s="19">
        <f t="shared" si="1"/>
        <v>1500</v>
      </c>
    </row>
    <row r="14" spans="2:11" ht="15.75" thickBot="1" x14ac:dyDescent="0.3">
      <c r="B14" s="27">
        <v>45657</v>
      </c>
      <c r="C14" s="104">
        <v>1.9166666666666701</v>
      </c>
      <c r="D14" s="41">
        <f t="shared" si="0"/>
        <v>5000</v>
      </c>
      <c r="E14" s="41">
        <v>0</v>
      </c>
      <c r="F14" s="41">
        <v>0</v>
      </c>
      <c r="G14" s="41">
        <f t="shared" si="2"/>
        <v>5000</v>
      </c>
      <c r="H14" s="19">
        <f t="shared" si="1"/>
        <v>1500</v>
      </c>
      <c r="J14" s="11" t="s">
        <v>142</v>
      </c>
      <c r="K14" s="12">
        <f>SUM(K3:K12)</f>
        <v>790847.69654285396</v>
      </c>
    </row>
    <row r="15" spans="2:11" x14ac:dyDescent="0.25">
      <c r="B15" s="27">
        <v>45688</v>
      </c>
      <c r="C15" s="3">
        <v>2</v>
      </c>
      <c r="D15" s="41">
        <f t="shared" si="0"/>
        <v>5300</v>
      </c>
      <c r="E15" s="41">
        <v>0</v>
      </c>
      <c r="F15" s="41">
        <v>0</v>
      </c>
      <c r="G15" s="41">
        <f t="shared" si="2"/>
        <v>5300</v>
      </c>
      <c r="H15" s="19">
        <f t="shared" si="1"/>
        <v>1590</v>
      </c>
    </row>
    <row r="16" spans="2:11" ht="15.75" thickBot="1" x14ac:dyDescent="0.3">
      <c r="B16" s="27">
        <v>45716</v>
      </c>
      <c r="C16" s="104">
        <v>2.0833333333333299</v>
      </c>
      <c r="D16" s="41">
        <f t="shared" si="0"/>
        <v>5300</v>
      </c>
      <c r="E16" s="41">
        <v>0</v>
      </c>
      <c r="F16" s="41">
        <v>0</v>
      </c>
      <c r="G16" s="41">
        <f t="shared" si="2"/>
        <v>5300</v>
      </c>
      <c r="H16" s="19">
        <f t="shared" si="1"/>
        <v>1590</v>
      </c>
    </row>
    <row r="17" spans="2:11" x14ac:dyDescent="0.25">
      <c r="B17" s="27">
        <v>45747</v>
      </c>
      <c r="C17" s="3">
        <v>2.1666666666666701</v>
      </c>
      <c r="D17" s="41">
        <f t="shared" si="0"/>
        <v>5300</v>
      </c>
      <c r="E17" s="41">
        <v>0</v>
      </c>
      <c r="F17" s="41">
        <v>0</v>
      </c>
      <c r="G17" s="41">
        <f t="shared" si="2"/>
        <v>5300</v>
      </c>
      <c r="H17" s="19">
        <f t="shared" si="1"/>
        <v>1590</v>
      </c>
      <c r="J17" s="92" t="s">
        <v>2</v>
      </c>
      <c r="K17" s="133" t="s">
        <v>141</v>
      </c>
    </row>
    <row r="18" spans="2:11" x14ac:dyDescent="0.25">
      <c r="B18" s="27">
        <v>45777</v>
      </c>
      <c r="C18" s="104">
        <v>2.25</v>
      </c>
      <c r="D18" s="41">
        <f t="shared" si="0"/>
        <v>5300</v>
      </c>
      <c r="E18" s="41">
        <v>0</v>
      </c>
      <c r="F18" s="41">
        <v>0</v>
      </c>
      <c r="G18" s="41">
        <f t="shared" si="2"/>
        <v>5300</v>
      </c>
      <c r="H18" s="19">
        <f t="shared" si="1"/>
        <v>1590</v>
      </c>
      <c r="J18" s="29">
        <v>2</v>
      </c>
      <c r="K18" s="19">
        <f>E26</f>
        <v>5786.3024936585234</v>
      </c>
    </row>
    <row r="19" spans="2:11" x14ac:dyDescent="0.25">
      <c r="B19" s="27">
        <v>45808</v>
      </c>
      <c r="C19" s="3">
        <v>2.3333333333333299</v>
      </c>
      <c r="D19" s="41">
        <f t="shared" si="0"/>
        <v>5300</v>
      </c>
      <c r="E19" s="41">
        <v>0</v>
      </c>
      <c r="F19" s="41">
        <v>0</v>
      </c>
      <c r="G19" s="41">
        <f t="shared" si="2"/>
        <v>5300</v>
      </c>
      <c r="H19" s="19">
        <f t="shared" si="1"/>
        <v>1590</v>
      </c>
      <c r="J19" s="29">
        <v>4</v>
      </c>
      <c r="K19" s="19">
        <f>E50</f>
        <v>8348.0777410551527</v>
      </c>
    </row>
    <row r="20" spans="2:11" x14ac:dyDescent="0.25">
      <c r="B20" s="27">
        <v>45838</v>
      </c>
      <c r="C20" s="104">
        <v>2.4166666666666701</v>
      </c>
      <c r="D20" s="41">
        <f t="shared" si="0"/>
        <v>5300</v>
      </c>
      <c r="E20" s="41">
        <v>0</v>
      </c>
      <c r="F20" s="41">
        <v>0</v>
      </c>
      <c r="G20" s="41">
        <f t="shared" si="2"/>
        <v>5300</v>
      </c>
      <c r="H20" s="19">
        <f t="shared" si="1"/>
        <v>1590</v>
      </c>
      <c r="J20" s="29">
        <v>6</v>
      </c>
      <c r="K20" s="19">
        <f>E74</f>
        <v>10195.05145697628</v>
      </c>
    </row>
    <row r="21" spans="2:11" ht="15.75" thickBot="1" x14ac:dyDescent="0.3">
      <c r="B21" s="27">
        <v>45869</v>
      </c>
      <c r="C21" s="3">
        <v>2.5</v>
      </c>
      <c r="D21" s="41">
        <f t="shared" si="0"/>
        <v>5300</v>
      </c>
      <c r="E21" s="41">
        <v>0</v>
      </c>
      <c r="F21" s="41">
        <v>0</v>
      </c>
      <c r="G21" s="41">
        <f t="shared" si="2"/>
        <v>5300</v>
      </c>
      <c r="H21" s="19">
        <f t="shared" si="1"/>
        <v>1590</v>
      </c>
      <c r="J21" s="32">
        <v>9</v>
      </c>
      <c r="K21" s="22">
        <f>E110</f>
        <v>12836.1412990717</v>
      </c>
    </row>
    <row r="22" spans="2:11" ht="15.75" thickBot="1" x14ac:dyDescent="0.3">
      <c r="B22" s="27">
        <v>45900</v>
      </c>
      <c r="C22" s="104">
        <v>2.5833333333333299</v>
      </c>
      <c r="D22" s="41">
        <f t="shared" si="0"/>
        <v>5300</v>
      </c>
      <c r="E22" s="41">
        <v>0</v>
      </c>
      <c r="F22" s="41">
        <v>0</v>
      </c>
      <c r="G22" s="41">
        <f t="shared" si="2"/>
        <v>5300</v>
      </c>
      <c r="H22" s="19">
        <f t="shared" si="1"/>
        <v>1590</v>
      </c>
      <c r="K22" s="41"/>
    </row>
    <row r="23" spans="2:11" ht="15.75" thickBot="1" x14ac:dyDescent="0.3">
      <c r="B23" s="27">
        <v>45930</v>
      </c>
      <c r="C23" s="3">
        <v>2.6666666666666701</v>
      </c>
      <c r="D23" s="41">
        <f t="shared" si="0"/>
        <v>5300</v>
      </c>
      <c r="E23" s="41">
        <v>0</v>
      </c>
      <c r="F23" s="41">
        <v>0</v>
      </c>
      <c r="G23" s="41">
        <f t="shared" si="2"/>
        <v>5300</v>
      </c>
      <c r="H23" s="19">
        <f t="shared" si="1"/>
        <v>1590</v>
      </c>
      <c r="J23" s="11" t="s">
        <v>143</v>
      </c>
      <c r="K23" s="12">
        <f>SUM(E:E)</f>
        <v>37165.572990761655</v>
      </c>
    </row>
    <row r="24" spans="2:11" ht="15.75" thickBot="1" x14ac:dyDescent="0.3">
      <c r="B24" s="27">
        <v>45961</v>
      </c>
      <c r="C24" s="104">
        <v>2.75</v>
      </c>
      <c r="D24" s="41">
        <f t="shared" si="0"/>
        <v>5300</v>
      </c>
      <c r="E24" s="41">
        <v>0</v>
      </c>
      <c r="F24" s="41">
        <v>0</v>
      </c>
      <c r="G24" s="41">
        <f t="shared" si="2"/>
        <v>5300</v>
      </c>
      <c r="H24" s="19">
        <f t="shared" si="1"/>
        <v>1590</v>
      </c>
      <c r="K24" s="41"/>
    </row>
    <row r="25" spans="2:11" x14ac:dyDescent="0.25">
      <c r="B25" s="27">
        <v>45991</v>
      </c>
      <c r="C25" s="3">
        <v>2.8333333333333299</v>
      </c>
      <c r="D25" s="41">
        <f t="shared" si="0"/>
        <v>5300</v>
      </c>
      <c r="E25" s="41">
        <v>0</v>
      </c>
      <c r="F25" s="41">
        <v>0</v>
      </c>
      <c r="G25" s="41">
        <f t="shared" si="2"/>
        <v>5300</v>
      </c>
      <c r="H25" s="19">
        <f t="shared" si="1"/>
        <v>1590</v>
      </c>
      <c r="J25" s="13" t="s">
        <v>144</v>
      </c>
      <c r="K25" s="14">
        <f>SUM(G:G)</f>
        <v>848013.26953361533</v>
      </c>
    </row>
    <row r="26" spans="2:11" ht="15.75" thickBot="1" x14ac:dyDescent="0.3">
      <c r="B26" s="27">
        <v>46022</v>
      </c>
      <c r="C26" s="104">
        <v>2.9166666666666599</v>
      </c>
      <c r="D26" s="41">
        <f t="shared" si="0"/>
        <v>5300</v>
      </c>
      <c r="E26" s="41">
        <f>0.15*EXP(-1/C15)*SUM(D15:D26)</f>
        <v>5786.3024936585234</v>
      </c>
      <c r="F26" s="41">
        <v>0</v>
      </c>
      <c r="G26" s="41">
        <f t="shared" si="2"/>
        <v>11086.302493658524</v>
      </c>
      <c r="H26" s="19">
        <f t="shared" si="1"/>
        <v>3325.8907480975572</v>
      </c>
      <c r="J26" s="21" t="s">
        <v>145</v>
      </c>
      <c r="K26" s="22">
        <f>SUM(H:H)</f>
        <v>254403.98086008459</v>
      </c>
    </row>
    <row r="27" spans="2:11" x14ac:dyDescent="0.25">
      <c r="B27" s="27">
        <v>46053</v>
      </c>
      <c r="C27" s="3">
        <v>3</v>
      </c>
      <c r="D27" s="41">
        <f t="shared" si="0"/>
        <v>5618.0000000000009</v>
      </c>
      <c r="E27" s="41">
        <v>0</v>
      </c>
      <c r="F27" s="41">
        <v>0</v>
      </c>
      <c r="G27" s="41">
        <f t="shared" si="2"/>
        <v>5618.0000000000009</v>
      </c>
      <c r="H27" s="19">
        <f t="shared" si="1"/>
        <v>1685.4000000000003</v>
      </c>
    </row>
    <row r="28" spans="2:11" x14ac:dyDescent="0.25">
      <c r="B28" s="27">
        <v>46081</v>
      </c>
      <c r="C28" s="104">
        <v>3.0833333333333299</v>
      </c>
      <c r="D28" s="41">
        <f t="shared" si="0"/>
        <v>5618.0000000000009</v>
      </c>
      <c r="E28" s="41">
        <v>0</v>
      </c>
      <c r="F28" s="41">
        <v>0</v>
      </c>
      <c r="G28" s="41">
        <f t="shared" si="2"/>
        <v>5618.0000000000009</v>
      </c>
      <c r="H28" s="19">
        <f t="shared" si="1"/>
        <v>1685.4000000000003</v>
      </c>
    </row>
    <row r="29" spans="2:11" x14ac:dyDescent="0.25">
      <c r="B29" s="27">
        <v>46112</v>
      </c>
      <c r="C29" s="3">
        <v>3.1666666666666599</v>
      </c>
      <c r="D29" s="41">
        <f t="shared" si="0"/>
        <v>5618.0000000000009</v>
      </c>
      <c r="E29" s="41">
        <v>0</v>
      </c>
      <c r="F29" s="41">
        <v>0</v>
      </c>
      <c r="G29" s="41">
        <f t="shared" si="2"/>
        <v>5618.0000000000009</v>
      </c>
      <c r="H29" s="19">
        <f t="shared" si="1"/>
        <v>1685.4000000000003</v>
      </c>
    </row>
    <row r="30" spans="2:11" x14ac:dyDescent="0.25">
      <c r="B30" s="27">
        <v>46142</v>
      </c>
      <c r="C30" s="104">
        <v>3.25</v>
      </c>
      <c r="D30" s="41">
        <f t="shared" si="0"/>
        <v>5618.0000000000009</v>
      </c>
      <c r="E30" s="41">
        <v>0</v>
      </c>
      <c r="F30" s="41">
        <v>0</v>
      </c>
      <c r="G30" s="41">
        <f t="shared" si="2"/>
        <v>5618.0000000000009</v>
      </c>
      <c r="H30" s="19">
        <f t="shared" si="1"/>
        <v>1685.4000000000003</v>
      </c>
    </row>
    <row r="31" spans="2:11" x14ac:dyDescent="0.25">
      <c r="B31" s="27">
        <v>46173</v>
      </c>
      <c r="C31" s="3">
        <v>3.3333333333333299</v>
      </c>
      <c r="D31" s="41">
        <f t="shared" si="0"/>
        <v>5618.0000000000009</v>
      </c>
      <c r="E31" s="41">
        <v>0</v>
      </c>
      <c r="F31" s="41">
        <v>0</v>
      </c>
      <c r="G31" s="41">
        <f t="shared" si="2"/>
        <v>5618.0000000000009</v>
      </c>
      <c r="H31" s="19">
        <f t="shared" si="1"/>
        <v>1685.4000000000003</v>
      </c>
    </row>
    <row r="32" spans="2:11" x14ac:dyDescent="0.25">
      <c r="B32" s="27">
        <v>46203</v>
      </c>
      <c r="C32" s="104">
        <v>3.4166666666666599</v>
      </c>
      <c r="D32" s="41">
        <f t="shared" si="0"/>
        <v>5618.0000000000009</v>
      </c>
      <c r="E32" s="41">
        <v>0</v>
      </c>
      <c r="F32" s="41">
        <v>0</v>
      </c>
      <c r="G32" s="41">
        <f t="shared" si="2"/>
        <v>5618.0000000000009</v>
      </c>
      <c r="H32" s="19">
        <f t="shared" si="1"/>
        <v>1685.4000000000003</v>
      </c>
    </row>
    <row r="33" spans="2:8" x14ac:dyDescent="0.25">
      <c r="B33" s="27">
        <v>46234</v>
      </c>
      <c r="C33" s="3">
        <v>3.5</v>
      </c>
      <c r="D33" s="41">
        <f t="shared" si="0"/>
        <v>5618.0000000000009</v>
      </c>
      <c r="E33" s="41">
        <v>0</v>
      </c>
      <c r="F33" s="41">
        <v>0</v>
      </c>
      <c r="G33" s="41">
        <f t="shared" si="2"/>
        <v>5618.0000000000009</v>
      </c>
      <c r="H33" s="19">
        <f t="shared" si="1"/>
        <v>1685.4000000000003</v>
      </c>
    </row>
    <row r="34" spans="2:8" x14ac:dyDescent="0.25">
      <c r="B34" s="27">
        <v>46265</v>
      </c>
      <c r="C34" s="3">
        <v>3.5833333333333299</v>
      </c>
      <c r="D34" s="41">
        <f t="shared" si="0"/>
        <v>5618.0000000000009</v>
      </c>
      <c r="E34" s="41">
        <v>0</v>
      </c>
      <c r="F34" s="41">
        <v>0</v>
      </c>
      <c r="G34" s="41">
        <f t="shared" si="2"/>
        <v>5618.0000000000009</v>
      </c>
      <c r="H34" s="19">
        <f t="shared" si="1"/>
        <v>1685.4000000000003</v>
      </c>
    </row>
    <row r="35" spans="2:8" x14ac:dyDescent="0.25">
      <c r="B35" s="27">
        <v>46295</v>
      </c>
      <c r="C35" s="104">
        <v>3.6666666666666599</v>
      </c>
      <c r="D35" s="41">
        <f t="shared" si="0"/>
        <v>5618.0000000000009</v>
      </c>
      <c r="E35" s="41">
        <v>0</v>
      </c>
      <c r="F35" s="41">
        <v>0</v>
      </c>
      <c r="G35" s="41">
        <f t="shared" si="2"/>
        <v>5618.0000000000009</v>
      </c>
      <c r="H35" s="19">
        <f t="shared" si="1"/>
        <v>1685.4000000000003</v>
      </c>
    </row>
    <row r="36" spans="2:8" x14ac:dyDescent="0.25">
      <c r="B36" s="27">
        <v>46326</v>
      </c>
      <c r="C36" s="3">
        <v>3.75</v>
      </c>
      <c r="D36" s="41">
        <f t="shared" si="0"/>
        <v>5618.0000000000009</v>
      </c>
      <c r="E36" s="41">
        <v>0</v>
      </c>
      <c r="F36" s="41">
        <v>0</v>
      </c>
      <c r="G36" s="41">
        <f t="shared" si="2"/>
        <v>5618.0000000000009</v>
      </c>
      <c r="H36" s="19">
        <f t="shared" si="1"/>
        <v>1685.4000000000003</v>
      </c>
    </row>
    <row r="37" spans="2:8" x14ac:dyDescent="0.25">
      <c r="B37" s="27">
        <v>46356</v>
      </c>
      <c r="C37" s="104">
        <v>3.8333333333333299</v>
      </c>
      <c r="D37" s="41">
        <f t="shared" si="0"/>
        <v>5618.0000000000009</v>
      </c>
      <c r="E37" s="41">
        <v>0</v>
      </c>
      <c r="F37" s="41">
        <v>0</v>
      </c>
      <c r="G37" s="41">
        <f t="shared" si="2"/>
        <v>5618.0000000000009</v>
      </c>
      <c r="H37" s="19">
        <f t="shared" si="1"/>
        <v>1685.4000000000003</v>
      </c>
    </row>
    <row r="38" spans="2:8" x14ac:dyDescent="0.25">
      <c r="B38" s="27">
        <v>46387</v>
      </c>
      <c r="C38" s="3">
        <v>3.9166666666666599</v>
      </c>
      <c r="D38" s="41">
        <f t="shared" si="0"/>
        <v>5618.0000000000009</v>
      </c>
      <c r="E38" s="41">
        <v>0</v>
      </c>
      <c r="F38" s="41">
        <v>0</v>
      </c>
      <c r="G38" s="41">
        <f t="shared" si="2"/>
        <v>5618.0000000000009</v>
      </c>
      <c r="H38" s="19">
        <f t="shared" si="1"/>
        <v>1685.4000000000003</v>
      </c>
    </row>
    <row r="39" spans="2:8" x14ac:dyDescent="0.25">
      <c r="B39" s="27">
        <v>46418</v>
      </c>
      <c r="C39" s="104">
        <v>4</v>
      </c>
      <c r="D39" s="41">
        <f t="shared" si="0"/>
        <v>5955.0800000000017</v>
      </c>
      <c r="E39" s="41">
        <v>0</v>
      </c>
      <c r="F39" s="41">
        <v>0</v>
      </c>
      <c r="G39" s="41">
        <f t="shared" si="2"/>
        <v>5955.0800000000017</v>
      </c>
      <c r="H39" s="19">
        <f t="shared" si="1"/>
        <v>1786.5240000000006</v>
      </c>
    </row>
    <row r="40" spans="2:8" x14ac:dyDescent="0.25">
      <c r="B40" s="27">
        <v>46446</v>
      </c>
      <c r="C40" s="3">
        <v>4.0833333333333304</v>
      </c>
      <c r="D40" s="41">
        <f t="shared" si="0"/>
        <v>5955.0800000000017</v>
      </c>
      <c r="E40" s="41">
        <v>0</v>
      </c>
      <c r="F40" s="41">
        <v>0</v>
      </c>
      <c r="G40" s="41">
        <f t="shared" si="2"/>
        <v>5955.0800000000017</v>
      </c>
      <c r="H40" s="19">
        <f t="shared" si="1"/>
        <v>1786.5240000000006</v>
      </c>
    </row>
    <row r="41" spans="2:8" x14ac:dyDescent="0.25">
      <c r="B41" s="27">
        <v>46477</v>
      </c>
      <c r="C41" s="104">
        <v>4.1666666666666599</v>
      </c>
      <c r="D41" s="41">
        <f t="shared" si="0"/>
        <v>5955.0800000000017</v>
      </c>
      <c r="E41" s="41">
        <v>0</v>
      </c>
      <c r="F41" s="41">
        <v>0</v>
      </c>
      <c r="G41" s="41">
        <f t="shared" si="2"/>
        <v>5955.0800000000017</v>
      </c>
      <c r="H41" s="19">
        <f t="shared" si="1"/>
        <v>1786.5240000000006</v>
      </c>
    </row>
    <row r="42" spans="2:8" x14ac:dyDescent="0.25">
      <c r="B42" s="27">
        <v>46507</v>
      </c>
      <c r="C42" s="3">
        <v>4.25</v>
      </c>
      <c r="D42" s="41">
        <f t="shared" si="0"/>
        <v>5955.0800000000017</v>
      </c>
      <c r="E42" s="41">
        <v>0</v>
      </c>
      <c r="F42" s="41">
        <v>0</v>
      </c>
      <c r="G42" s="41">
        <f t="shared" si="2"/>
        <v>5955.0800000000017</v>
      </c>
      <c r="H42" s="19">
        <f t="shared" si="1"/>
        <v>1786.5240000000006</v>
      </c>
    </row>
    <row r="43" spans="2:8" x14ac:dyDescent="0.25">
      <c r="B43" s="27">
        <v>46538</v>
      </c>
      <c r="C43" s="104">
        <v>4.3333333333333304</v>
      </c>
      <c r="D43" s="41">
        <f t="shared" si="0"/>
        <v>5955.0800000000017</v>
      </c>
      <c r="E43" s="41">
        <v>0</v>
      </c>
      <c r="F43" s="41">
        <v>0</v>
      </c>
      <c r="G43" s="41">
        <f t="shared" si="2"/>
        <v>5955.0800000000017</v>
      </c>
      <c r="H43" s="19">
        <f t="shared" si="1"/>
        <v>1786.5240000000006</v>
      </c>
    </row>
    <row r="44" spans="2:8" x14ac:dyDescent="0.25">
      <c r="B44" s="27">
        <v>46568</v>
      </c>
      <c r="C44" s="3">
        <v>4.4166666666666599</v>
      </c>
      <c r="D44" s="41">
        <f t="shared" si="0"/>
        <v>5955.0800000000017</v>
      </c>
      <c r="E44" s="41">
        <v>0</v>
      </c>
      <c r="F44" s="41">
        <v>0</v>
      </c>
      <c r="G44" s="41">
        <f t="shared" si="2"/>
        <v>5955.0800000000017</v>
      </c>
      <c r="H44" s="19">
        <f t="shared" si="1"/>
        <v>1786.5240000000006</v>
      </c>
    </row>
    <row r="45" spans="2:8" x14ac:dyDescent="0.25">
      <c r="B45" s="27">
        <v>46599</v>
      </c>
      <c r="C45" s="104">
        <v>4.5</v>
      </c>
      <c r="D45" s="41">
        <f t="shared" si="0"/>
        <v>5955.0800000000017</v>
      </c>
      <c r="E45" s="41">
        <v>0</v>
      </c>
      <c r="F45" s="41">
        <v>0</v>
      </c>
      <c r="G45" s="41">
        <f t="shared" si="2"/>
        <v>5955.0800000000017</v>
      </c>
      <c r="H45" s="19">
        <f t="shared" si="1"/>
        <v>1786.5240000000006</v>
      </c>
    </row>
    <row r="46" spans="2:8" x14ac:dyDescent="0.25">
      <c r="B46" s="27">
        <v>46630</v>
      </c>
      <c r="C46" s="3">
        <v>4.5833333333333304</v>
      </c>
      <c r="D46" s="41">
        <f t="shared" si="0"/>
        <v>5955.0800000000017</v>
      </c>
      <c r="E46" s="41">
        <v>0</v>
      </c>
      <c r="F46" s="41">
        <v>0</v>
      </c>
      <c r="G46" s="41">
        <f t="shared" si="2"/>
        <v>5955.0800000000017</v>
      </c>
      <c r="H46" s="19">
        <f t="shared" si="1"/>
        <v>1786.5240000000006</v>
      </c>
    </row>
    <row r="47" spans="2:8" x14ac:dyDescent="0.25">
      <c r="B47" s="27">
        <v>46660</v>
      </c>
      <c r="C47" s="104">
        <v>4.6666666666666599</v>
      </c>
      <c r="D47" s="41">
        <f t="shared" si="0"/>
        <v>5955.0800000000017</v>
      </c>
      <c r="E47" s="41">
        <v>0</v>
      </c>
      <c r="F47" s="41">
        <v>0</v>
      </c>
      <c r="G47" s="41">
        <f t="shared" si="2"/>
        <v>5955.0800000000017</v>
      </c>
      <c r="H47" s="19">
        <f t="shared" si="1"/>
        <v>1786.5240000000006</v>
      </c>
    </row>
    <row r="48" spans="2:8" x14ac:dyDescent="0.25">
      <c r="B48" s="27">
        <v>46691</v>
      </c>
      <c r="C48" s="3">
        <v>4.75</v>
      </c>
      <c r="D48" s="41">
        <f t="shared" si="0"/>
        <v>5955.0800000000017</v>
      </c>
      <c r="E48" s="41">
        <v>0</v>
      </c>
      <c r="F48" s="41">
        <v>0</v>
      </c>
      <c r="G48" s="41">
        <f t="shared" si="2"/>
        <v>5955.0800000000017</v>
      </c>
      <c r="H48" s="19">
        <f t="shared" si="1"/>
        <v>1786.5240000000006</v>
      </c>
    </row>
    <row r="49" spans="2:8" x14ac:dyDescent="0.25">
      <c r="B49" s="27">
        <v>46721</v>
      </c>
      <c r="C49" s="104">
        <v>4.8333333333333304</v>
      </c>
      <c r="D49" s="41">
        <f t="shared" si="0"/>
        <v>5955.0800000000017</v>
      </c>
      <c r="E49" s="41">
        <v>0</v>
      </c>
      <c r="F49" s="41">
        <v>0</v>
      </c>
      <c r="G49" s="41">
        <f t="shared" si="2"/>
        <v>5955.0800000000017</v>
      </c>
      <c r="H49" s="19">
        <f t="shared" si="1"/>
        <v>1786.5240000000006</v>
      </c>
    </row>
    <row r="50" spans="2:8" x14ac:dyDescent="0.25">
      <c r="B50" s="27">
        <v>46752</v>
      </c>
      <c r="C50" s="3">
        <v>4.9166666666666599</v>
      </c>
      <c r="D50" s="41">
        <f t="shared" si="0"/>
        <v>5955.0800000000017</v>
      </c>
      <c r="E50" s="41">
        <f>0.15*EXP(-1/C39)*SUM(D39:D50)</f>
        <v>8348.0777410551527</v>
      </c>
      <c r="F50" s="41">
        <v>0</v>
      </c>
      <c r="G50" s="41">
        <f t="shared" si="2"/>
        <v>14303.157741055154</v>
      </c>
      <c r="H50" s="19">
        <f t="shared" si="1"/>
        <v>4290.947322316546</v>
      </c>
    </row>
    <row r="51" spans="2:8" x14ac:dyDescent="0.25">
      <c r="B51" s="27">
        <v>46783</v>
      </c>
      <c r="C51" s="104">
        <v>5</v>
      </c>
      <c r="D51" s="41">
        <f t="shared" si="0"/>
        <v>6312.3848000000016</v>
      </c>
      <c r="E51" s="41">
        <v>0</v>
      </c>
      <c r="F51" s="41">
        <v>0</v>
      </c>
      <c r="G51" s="41">
        <f t="shared" si="2"/>
        <v>6312.3848000000016</v>
      </c>
      <c r="H51" s="19">
        <f t="shared" si="1"/>
        <v>1893.7154400000004</v>
      </c>
    </row>
    <row r="52" spans="2:8" x14ac:dyDescent="0.25">
      <c r="B52" s="27">
        <v>46812</v>
      </c>
      <c r="C52" s="3">
        <v>5.0833333333333304</v>
      </c>
      <c r="D52" s="41">
        <f t="shared" si="0"/>
        <v>6312.3848000000016</v>
      </c>
      <c r="E52" s="41">
        <v>0</v>
      </c>
      <c r="F52" s="41">
        <v>0</v>
      </c>
      <c r="G52" s="41">
        <f t="shared" si="2"/>
        <v>6312.3848000000016</v>
      </c>
      <c r="H52" s="19">
        <f t="shared" si="1"/>
        <v>1893.7154400000004</v>
      </c>
    </row>
    <row r="53" spans="2:8" x14ac:dyDescent="0.25">
      <c r="B53" s="27">
        <v>46843</v>
      </c>
      <c r="C53" s="104">
        <v>5.1666666666666599</v>
      </c>
      <c r="D53" s="41">
        <f t="shared" si="0"/>
        <v>6312.3848000000016</v>
      </c>
      <c r="E53" s="41">
        <v>0</v>
      </c>
      <c r="F53" s="41">
        <v>0</v>
      </c>
      <c r="G53" s="41">
        <f t="shared" si="2"/>
        <v>6312.3848000000016</v>
      </c>
      <c r="H53" s="19">
        <f t="shared" si="1"/>
        <v>1893.7154400000004</v>
      </c>
    </row>
    <row r="54" spans="2:8" x14ac:dyDescent="0.25">
      <c r="B54" s="27">
        <v>46873</v>
      </c>
      <c r="C54" s="3">
        <v>5.25</v>
      </c>
      <c r="D54" s="41">
        <f t="shared" si="0"/>
        <v>6312.3848000000016</v>
      </c>
      <c r="E54" s="41">
        <v>0</v>
      </c>
      <c r="F54" s="41">
        <v>0</v>
      </c>
      <c r="G54" s="41">
        <f t="shared" si="2"/>
        <v>6312.3848000000016</v>
      </c>
      <c r="H54" s="19">
        <f t="shared" si="1"/>
        <v>1893.7154400000004</v>
      </c>
    </row>
    <row r="55" spans="2:8" x14ac:dyDescent="0.25">
      <c r="B55" s="27">
        <v>46904</v>
      </c>
      <c r="C55" s="104">
        <v>5.3333333333333304</v>
      </c>
      <c r="D55" s="41">
        <f t="shared" si="0"/>
        <v>6312.3848000000016</v>
      </c>
      <c r="E55" s="41">
        <v>0</v>
      </c>
      <c r="F55" s="41">
        <v>0</v>
      </c>
      <c r="G55" s="41">
        <f t="shared" si="2"/>
        <v>6312.3848000000016</v>
      </c>
      <c r="H55" s="19">
        <f t="shared" si="1"/>
        <v>1893.7154400000004</v>
      </c>
    </row>
    <row r="56" spans="2:8" x14ac:dyDescent="0.25">
      <c r="B56" s="27">
        <v>46934</v>
      </c>
      <c r="C56" s="3">
        <v>5.4166666666666599</v>
      </c>
      <c r="D56" s="41">
        <f t="shared" si="0"/>
        <v>6312.3848000000016</v>
      </c>
      <c r="E56" s="41">
        <v>0</v>
      </c>
      <c r="F56" s="41">
        <v>0</v>
      </c>
      <c r="G56" s="41">
        <f t="shared" si="2"/>
        <v>6312.3848000000016</v>
      </c>
      <c r="H56" s="19">
        <f t="shared" si="1"/>
        <v>1893.7154400000004</v>
      </c>
    </row>
    <row r="57" spans="2:8" x14ac:dyDescent="0.25">
      <c r="B57" s="27">
        <v>46965</v>
      </c>
      <c r="C57" s="104">
        <v>5.5</v>
      </c>
      <c r="D57" s="41">
        <f t="shared" si="0"/>
        <v>6312.3848000000016</v>
      </c>
      <c r="E57" s="41">
        <v>0</v>
      </c>
      <c r="F57" s="41">
        <v>0</v>
      </c>
      <c r="G57" s="41">
        <f t="shared" si="2"/>
        <v>6312.3848000000016</v>
      </c>
      <c r="H57" s="19">
        <f t="shared" si="1"/>
        <v>1893.7154400000004</v>
      </c>
    </row>
    <row r="58" spans="2:8" x14ac:dyDescent="0.25">
      <c r="B58" s="27">
        <v>46996</v>
      </c>
      <c r="C58" s="3">
        <v>5.5833333333333304</v>
      </c>
      <c r="D58" s="41">
        <f t="shared" si="0"/>
        <v>6312.3848000000016</v>
      </c>
      <c r="E58" s="41">
        <v>0</v>
      </c>
      <c r="F58" s="41">
        <v>0</v>
      </c>
      <c r="G58" s="41">
        <f t="shared" si="2"/>
        <v>6312.3848000000016</v>
      </c>
      <c r="H58" s="19">
        <f t="shared" si="1"/>
        <v>1893.7154400000004</v>
      </c>
    </row>
    <row r="59" spans="2:8" x14ac:dyDescent="0.25">
      <c r="B59" s="27">
        <v>47026</v>
      </c>
      <c r="C59" s="104">
        <v>5.6666666666666599</v>
      </c>
      <c r="D59" s="41">
        <f t="shared" si="0"/>
        <v>6312.3848000000016</v>
      </c>
      <c r="E59" s="41">
        <v>0</v>
      </c>
      <c r="F59" s="41">
        <v>0</v>
      </c>
      <c r="G59" s="41">
        <f t="shared" si="2"/>
        <v>6312.3848000000016</v>
      </c>
      <c r="H59" s="19">
        <f t="shared" si="1"/>
        <v>1893.7154400000004</v>
      </c>
    </row>
    <row r="60" spans="2:8" x14ac:dyDescent="0.25">
      <c r="B60" s="27">
        <v>47057</v>
      </c>
      <c r="C60" s="3">
        <v>5.75</v>
      </c>
      <c r="D60" s="41">
        <f t="shared" si="0"/>
        <v>6312.3848000000016</v>
      </c>
      <c r="E60" s="41">
        <v>0</v>
      </c>
      <c r="F60" s="41">
        <v>0</v>
      </c>
      <c r="G60" s="41">
        <f t="shared" si="2"/>
        <v>6312.3848000000016</v>
      </c>
      <c r="H60" s="19">
        <f t="shared" si="1"/>
        <v>1893.7154400000004</v>
      </c>
    </row>
    <row r="61" spans="2:8" x14ac:dyDescent="0.25">
      <c r="B61" s="27">
        <v>47087</v>
      </c>
      <c r="C61" s="104">
        <v>5.8333333333333304</v>
      </c>
      <c r="D61" s="41">
        <f t="shared" si="0"/>
        <v>6312.3848000000016</v>
      </c>
      <c r="E61" s="41">
        <v>0</v>
      </c>
      <c r="F61" s="41">
        <v>0</v>
      </c>
      <c r="G61" s="41">
        <f t="shared" si="2"/>
        <v>6312.3848000000016</v>
      </c>
      <c r="H61" s="19">
        <f t="shared" si="1"/>
        <v>1893.7154400000004</v>
      </c>
    </row>
    <row r="62" spans="2:8" x14ac:dyDescent="0.25">
      <c r="B62" s="27">
        <v>47118</v>
      </c>
      <c r="C62" s="3">
        <v>5.9166666666666599</v>
      </c>
      <c r="D62" s="41">
        <f t="shared" si="0"/>
        <v>6312.3848000000016</v>
      </c>
      <c r="E62" s="41">
        <v>0</v>
      </c>
      <c r="F62" s="41">
        <v>0</v>
      </c>
      <c r="G62" s="41">
        <f t="shared" si="2"/>
        <v>6312.3848000000016</v>
      </c>
      <c r="H62" s="19">
        <f t="shared" si="1"/>
        <v>1893.7154400000004</v>
      </c>
    </row>
    <row r="63" spans="2:8" x14ac:dyDescent="0.25">
      <c r="B63" s="27">
        <v>47149</v>
      </c>
      <c r="C63" s="104">
        <v>6</v>
      </c>
      <c r="D63" s="41">
        <f t="shared" si="0"/>
        <v>6691.1278880000027</v>
      </c>
      <c r="E63" s="41">
        <v>0</v>
      </c>
      <c r="F63" s="41">
        <v>0</v>
      </c>
      <c r="G63" s="41">
        <f t="shared" si="2"/>
        <v>6691.1278880000027</v>
      </c>
      <c r="H63" s="19">
        <f t="shared" si="1"/>
        <v>2007.3383664000007</v>
      </c>
    </row>
    <row r="64" spans="2:8" x14ac:dyDescent="0.25">
      <c r="B64" s="27">
        <v>47177</v>
      </c>
      <c r="C64" s="3">
        <v>6.0833333333333304</v>
      </c>
      <c r="D64" s="41">
        <f t="shared" si="0"/>
        <v>6691.1278880000027</v>
      </c>
      <c r="E64" s="41">
        <v>0</v>
      </c>
      <c r="F64" s="41">
        <v>0</v>
      </c>
      <c r="G64" s="41">
        <f t="shared" si="2"/>
        <v>6691.1278880000027</v>
      </c>
      <c r="H64" s="19">
        <f t="shared" si="1"/>
        <v>2007.3383664000007</v>
      </c>
    </row>
    <row r="65" spans="2:8" x14ac:dyDescent="0.25">
      <c r="B65" s="27">
        <v>47208</v>
      </c>
      <c r="C65" s="104">
        <v>6.1666666666666599</v>
      </c>
      <c r="D65" s="41">
        <f t="shared" si="0"/>
        <v>6691.1278880000027</v>
      </c>
      <c r="E65" s="41">
        <v>0</v>
      </c>
      <c r="F65" s="41">
        <v>0</v>
      </c>
      <c r="G65" s="41">
        <f t="shared" si="2"/>
        <v>6691.1278880000027</v>
      </c>
      <c r="H65" s="19">
        <f t="shared" si="1"/>
        <v>2007.3383664000007</v>
      </c>
    </row>
    <row r="66" spans="2:8" x14ac:dyDescent="0.25">
      <c r="B66" s="27">
        <v>47238</v>
      </c>
      <c r="C66" s="3">
        <v>6.25</v>
      </c>
      <c r="D66" s="41">
        <f t="shared" si="0"/>
        <v>6691.1278880000027</v>
      </c>
      <c r="E66" s="41">
        <v>0</v>
      </c>
      <c r="F66" s="41">
        <v>0</v>
      </c>
      <c r="G66" s="41">
        <f t="shared" si="2"/>
        <v>6691.1278880000027</v>
      </c>
      <c r="H66" s="19">
        <f t="shared" si="1"/>
        <v>2007.3383664000007</v>
      </c>
    </row>
    <row r="67" spans="2:8" x14ac:dyDescent="0.25">
      <c r="B67" s="27">
        <v>47269</v>
      </c>
      <c r="C67" s="104">
        <v>6.3333333333333304</v>
      </c>
      <c r="D67" s="41">
        <f t="shared" si="0"/>
        <v>6691.1278880000027</v>
      </c>
      <c r="E67" s="41">
        <v>0</v>
      </c>
      <c r="F67" s="41">
        <v>0</v>
      </c>
      <c r="G67" s="41">
        <f t="shared" si="2"/>
        <v>6691.1278880000027</v>
      </c>
      <c r="H67" s="19">
        <f t="shared" si="1"/>
        <v>2007.3383664000007</v>
      </c>
    </row>
    <row r="68" spans="2:8" x14ac:dyDescent="0.25">
      <c r="B68" s="27">
        <v>47299</v>
      </c>
      <c r="C68" s="3">
        <v>6.4166666666666599</v>
      </c>
      <c r="D68" s="41">
        <f t="shared" ref="D68:D122" si="3">1/12*60000*(1.06)^(ROUNDDOWN(C68,0)-1)</f>
        <v>6691.1278880000027</v>
      </c>
      <c r="E68" s="41">
        <v>0</v>
      </c>
      <c r="F68" s="41">
        <v>0</v>
      </c>
      <c r="G68" s="41">
        <f t="shared" si="2"/>
        <v>6691.1278880000027</v>
      </c>
      <c r="H68" s="19">
        <f t="shared" ref="H68:H122" si="4">0.3*G68</f>
        <v>2007.3383664000007</v>
      </c>
    </row>
    <row r="69" spans="2:8" x14ac:dyDescent="0.25">
      <c r="B69" s="27">
        <v>47330</v>
      </c>
      <c r="C69" s="104">
        <v>6.4999999999999902</v>
      </c>
      <c r="D69" s="41">
        <f t="shared" si="3"/>
        <v>6691.1278880000027</v>
      </c>
      <c r="E69" s="41">
        <v>0</v>
      </c>
      <c r="F69" s="41">
        <v>0</v>
      </c>
      <c r="G69" s="41">
        <f t="shared" ref="G69:G122" si="5">SUM(D69:F69)</f>
        <v>6691.1278880000027</v>
      </c>
      <c r="H69" s="19">
        <f t="shared" si="4"/>
        <v>2007.3383664000007</v>
      </c>
    </row>
    <row r="70" spans="2:8" x14ac:dyDescent="0.25">
      <c r="B70" s="27">
        <v>47361</v>
      </c>
      <c r="C70" s="3">
        <v>6.5833333333333304</v>
      </c>
      <c r="D70" s="41">
        <f t="shared" si="3"/>
        <v>6691.1278880000027</v>
      </c>
      <c r="E70" s="41">
        <v>0</v>
      </c>
      <c r="F70" s="41">
        <v>0</v>
      </c>
      <c r="G70" s="41">
        <f t="shared" si="5"/>
        <v>6691.1278880000027</v>
      </c>
      <c r="H70" s="19">
        <f t="shared" si="4"/>
        <v>2007.3383664000007</v>
      </c>
    </row>
    <row r="71" spans="2:8" x14ac:dyDescent="0.25">
      <c r="B71" s="27">
        <v>47391</v>
      </c>
      <c r="C71" s="104">
        <v>6.6666666666666599</v>
      </c>
      <c r="D71" s="41">
        <f t="shared" si="3"/>
        <v>6691.1278880000027</v>
      </c>
      <c r="E71" s="41">
        <v>0</v>
      </c>
      <c r="F71" s="41">
        <v>0</v>
      </c>
      <c r="G71" s="41">
        <f t="shared" si="5"/>
        <v>6691.1278880000027</v>
      </c>
      <c r="H71" s="19">
        <f t="shared" si="4"/>
        <v>2007.3383664000007</v>
      </c>
    </row>
    <row r="72" spans="2:8" x14ac:dyDescent="0.25">
      <c r="B72" s="27">
        <v>47422</v>
      </c>
      <c r="C72" s="3">
        <v>6.7499999999999902</v>
      </c>
      <c r="D72" s="41">
        <f t="shared" si="3"/>
        <v>6691.1278880000027</v>
      </c>
      <c r="E72" s="41">
        <v>0</v>
      </c>
      <c r="F72" s="41">
        <v>0</v>
      </c>
      <c r="G72" s="41">
        <f t="shared" si="5"/>
        <v>6691.1278880000027</v>
      </c>
      <c r="H72" s="19">
        <f t="shared" si="4"/>
        <v>2007.3383664000007</v>
      </c>
    </row>
    <row r="73" spans="2:8" x14ac:dyDescent="0.25">
      <c r="B73" s="27">
        <v>47452</v>
      </c>
      <c r="C73" s="104">
        <v>6.8333333333333304</v>
      </c>
      <c r="D73" s="41">
        <f t="shared" si="3"/>
        <v>6691.1278880000027</v>
      </c>
      <c r="E73" s="41">
        <v>0</v>
      </c>
      <c r="F73" s="41">
        <v>0</v>
      </c>
      <c r="G73" s="41">
        <f t="shared" si="5"/>
        <v>6691.1278880000027</v>
      </c>
      <c r="H73" s="19">
        <f t="shared" si="4"/>
        <v>2007.3383664000007</v>
      </c>
    </row>
    <row r="74" spans="2:8" x14ac:dyDescent="0.25">
      <c r="B74" s="27">
        <v>47483</v>
      </c>
      <c r="C74" s="3">
        <v>6.9166666666666599</v>
      </c>
      <c r="D74" s="41">
        <f t="shared" si="3"/>
        <v>6691.1278880000027</v>
      </c>
      <c r="E74" s="41">
        <f>0.15*EXP(-1/C63)*SUM(D63:D74)</f>
        <v>10195.05145697628</v>
      </c>
      <c r="F74" s="41">
        <v>0</v>
      </c>
      <c r="G74" s="41">
        <f t="shared" si="5"/>
        <v>16886.179344976284</v>
      </c>
      <c r="H74" s="19">
        <f t="shared" si="4"/>
        <v>5065.8538034928852</v>
      </c>
    </row>
    <row r="75" spans="2:8" x14ac:dyDescent="0.25">
      <c r="B75" s="27">
        <v>47514</v>
      </c>
      <c r="C75" s="104">
        <v>7</v>
      </c>
      <c r="D75" s="41">
        <f t="shared" si="3"/>
        <v>7092.5955612800026</v>
      </c>
      <c r="E75" s="41">
        <v>0</v>
      </c>
      <c r="F75" s="41">
        <v>0</v>
      </c>
      <c r="G75" s="41">
        <f t="shared" si="5"/>
        <v>7092.5955612800026</v>
      </c>
      <c r="H75" s="19">
        <f t="shared" si="4"/>
        <v>2127.7786683840009</v>
      </c>
    </row>
    <row r="76" spans="2:8" x14ac:dyDescent="0.25">
      <c r="B76" s="27">
        <v>47542</v>
      </c>
      <c r="C76" s="3">
        <v>7.0833333333333304</v>
      </c>
      <c r="D76" s="41">
        <f t="shared" si="3"/>
        <v>7092.5955612800026</v>
      </c>
      <c r="E76" s="41">
        <v>0</v>
      </c>
      <c r="F76" s="41">
        <v>0</v>
      </c>
      <c r="G76" s="41">
        <f t="shared" si="5"/>
        <v>7092.5955612800026</v>
      </c>
      <c r="H76" s="19">
        <f t="shared" si="4"/>
        <v>2127.7786683840009</v>
      </c>
    </row>
    <row r="77" spans="2:8" x14ac:dyDescent="0.25">
      <c r="B77" s="27">
        <v>47573</v>
      </c>
      <c r="C77" s="3">
        <v>7.1666666666666599</v>
      </c>
      <c r="D77" s="41">
        <f t="shared" si="3"/>
        <v>7092.5955612800026</v>
      </c>
      <c r="E77" s="41">
        <v>0</v>
      </c>
      <c r="F77" s="41">
        <v>0</v>
      </c>
      <c r="G77" s="41">
        <f t="shared" si="5"/>
        <v>7092.5955612800026</v>
      </c>
      <c r="H77" s="19">
        <f t="shared" si="4"/>
        <v>2127.7786683840009</v>
      </c>
    </row>
    <row r="78" spans="2:8" x14ac:dyDescent="0.25">
      <c r="B78" s="27">
        <v>47603</v>
      </c>
      <c r="C78" s="104">
        <v>7.2499999999999902</v>
      </c>
      <c r="D78" s="41">
        <f t="shared" si="3"/>
        <v>7092.5955612800026</v>
      </c>
      <c r="E78" s="41">
        <v>0</v>
      </c>
      <c r="F78" s="41">
        <v>0</v>
      </c>
      <c r="G78" s="41">
        <f t="shared" si="5"/>
        <v>7092.5955612800026</v>
      </c>
      <c r="H78" s="19">
        <f t="shared" si="4"/>
        <v>2127.7786683840009</v>
      </c>
    </row>
    <row r="79" spans="2:8" x14ac:dyDescent="0.25">
      <c r="B79" s="27">
        <v>47634</v>
      </c>
      <c r="C79" s="3">
        <v>7.3333333333333304</v>
      </c>
      <c r="D79" s="41">
        <f t="shared" si="3"/>
        <v>7092.5955612800026</v>
      </c>
      <c r="E79" s="41">
        <v>0</v>
      </c>
      <c r="F79" s="41">
        <v>0</v>
      </c>
      <c r="G79" s="41">
        <f t="shared" si="5"/>
        <v>7092.5955612800026</v>
      </c>
      <c r="H79" s="19">
        <f t="shared" si="4"/>
        <v>2127.7786683840009</v>
      </c>
    </row>
    <row r="80" spans="2:8" x14ac:dyDescent="0.25">
      <c r="B80" s="27">
        <v>47664</v>
      </c>
      <c r="C80" s="104">
        <v>7.4166666666666599</v>
      </c>
      <c r="D80" s="41">
        <f t="shared" si="3"/>
        <v>7092.5955612800026</v>
      </c>
      <c r="E80" s="41">
        <v>0</v>
      </c>
      <c r="F80" s="41">
        <v>0</v>
      </c>
      <c r="G80" s="41">
        <f t="shared" si="5"/>
        <v>7092.5955612800026</v>
      </c>
      <c r="H80" s="19">
        <f t="shared" si="4"/>
        <v>2127.7786683840009</v>
      </c>
    </row>
    <row r="81" spans="2:8" x14ac:dyDescent="0.25">
      <c r="B81" s="27">
        <v>47695</v>
      </c>
      <c r="C81" s="3">
        <v>7.4999999999999902</v>
      </c>
      <c r="D81" s="41">
        <f t="shared" si="3"/>
        <v>7092.5955612800026</v>
      </c>
      <c r="E81" s="41">
        <v>0</v>
      </c>
      <c r="F81" s="41">
        <v>0</v>
      </c>
      <c r="G81" s="41">
        <f t="shared" si="5"/>
        <v>7092.5955612800026</v>
      </c>
      <c r="H81" s="19">
        <f t="shared" si="4"/>
        <v>2127.7786683840009</v>
      </c>
    </row>
    <row r="82" spans="2:8" x14ac:dyDescent="0.25">
      <c r="B82" s="27">
        <v>47726</v>
      </c>
      <c r="C82" s="104">
        <v>7.5833333333333304</v>
      </c>
      <c r="D82" s="41">
        <f t="shared" si="3"/>
        <v>7092.5955612800026</v>
      </c>
      <c r="E82" s="41">
        <v>0</v>
      </c>
      <c r="F82" s="41">
        <v>0</v>
      </c>
      <c r="G82" s="41">
        <f t="shared" si="5"/>
        <v>7092.5955612800026</v>
      </c>
      <c r="H82" s="19">
        <f t="shared" si="4"/>
        <v>2127.7786683840009</v>
      </c>
    </row>
    <row r="83" spans="2:8" x14ac:dyDescent="0.25">
      <c r="B83" s="27">
        <v>47756</v>
      </c>
      <c r="C83" s="3">
        <v>7.6666666666666599</v>
      </c>
      <c r="D83" s="41">
        <f t="shared" si="3"/>
        <v>7092.5955612800026</v>
      </c>
      <c r="E83" s="41">
        <v>0</v>
      </c>
      <c r="F83" s="41">
        <v>0</v>
      </c>
      <c r="G83" s="41">
        <f t="shared" si="5"/>
        <v>7092.5955612800026</v>
      </c>
      <c r="H83" s="19">
        <f t="shared" si="4"/>
        <v>2127.7786683840009</v>
      </c>
    </row>
    <row r="84" spans="2:8" x14ac:dyDescent="0.25">
      <c r="B84" s="27">
        <v>47787</v>
      </c>
      <c r="C84" s="104">
        <v>7.7499999999999902</v>
      </c>
      <c r="D84" s="41">
        <f t="shared" si="3"/>
        <v>7092.5955612800026</v>
      </c>
      <c r="E84" s="41">
        <v>0</v>
      </c>
      <c r="F84" s="41">
        <v>0</v>
      </c>
      <c r="G84" s="41">
        <f t="shared" si="5"/>
        <v>7092.5955612800026</v>
      </c>
      <c r="H84" s="19">
        <f t="shared" si="4"/>
        <v>2127.7786683840009</v>
      </c>
    </row>
    <row r="85" spans="2:8" x14ac:dyDescent="0.25">
      <c r="B85" s="27">
        <v>47817</v>
      </c>
      <c r="C85" s="3">
        <v>7.8333333333333304</v>
      </c>
      <c r="D85" s="41">
        <f t="shared" si="3"/>
        <v>7092.5955612800026</v>
      </c>
      <c r="E85" s="41">
        <v>0</v>
      </c>
      <c r="F85" s="41">
        <v>0</v>
      </c>
      <c r="G85" s="41">
        <f t="shared" si="5"/>
        <v>7092.5955612800026</v>
      </c>
      <c r="H85" s="19">
        <f t="shared" si="4"/>
        <v>2127.7786683840009</v>
      </c>
    </row>
    <row r="86" spans="2:8" x14ac:dyDescent="0.25">
      <c r="B86" s="27">
        <v>47848</v>
      </c>
      <c r="C86" s="3">
        <v>7.9166666666666599</v>
      </c>
      <c r="D86" s="41">
        <f t="shared" si="3"/>
        <v>7092.5955612800026</v>
      </c>
      <c r="E86" s="41">
        <v>0</v>
      </c>
      <c r="F86" s="41">
        <v>0</v>
      </c>
      <c r="G86" s="41">
        <f t="shared" si="5"/>
        <v>7092.5955612800026</v>
      </c>
      <c r="H86" s="19">
        <f t="shared" si="4"/>
        <v>2127.7786683840009</v>
      </c>
    </row>
    <row r="87" spans="2:8" x14ac:dyDescent="0.25">
      <c r="B87" s="27">
        <v>47879</v>
      </c>
      <c r="C87" s="104">
        <v>8</v>
      </c>
      <c r="D87" s="41">
        <f t="shared" si="3"/>
        <v>7518.1512949568041</v>
      </c>
      <c r="E87" s="41">
        <v>0</v>
      </c>
      <c r="F87" s="41">
        <v>0</v>
      </c>
      <c r="G87" s="41">
        <f t="shared" si="5"/>
        <v>7518.1512949568041</v>
      </c>
      <c r="H87" s="19">
        <f t="shared" si="4"/>
        <v>2255.4453884870413</v>
      </c>
    </row>
    <row r="88" spans="2:8" x14ac:dyDescent="0.25">
      <c r="B88" s="27">
        <v>47907</v>
      </c>
      <c r="C88" s="3">
        <v>8.0833333333333304</v>
      </c>
      <c r="D88" s="41">
        <f t="shared" si="3"/>
        <v>7518.1512949568041</v>
      </c>
      <c r="E88" s="41">
        <v>0</v>
      </c>
      <c r="F88" s="41">
        <v>0</v>
      </c>
      <c r="G88" s="41">
        <f t="shared" si="5"/>
        <v>7518.1512949568041</v>
      </c>
      <c r="H88" s="19">
        <f t="shared" si="4"/>
        <v>2255.4453884870413</v>
      </c>
    </row>
    <row r="89" spans="2:8" x14ac:dyDescent="0.25">
      <c r="B89" s="27">
        <v>47938</v>
      </c>
      <c r="C89" s="104">
        <v>8.1666666666666607</v>
      </c>
      <c r="D89" s="41">
        <f t="shared" si="3"/>
        <v>7518.1512949568041</v>
      </c>
      <c r="E89" s="41">
        <v>0</v>
      </c>
      <c r="F89" s="41">
        <v>0</v>
      </c>
      <c r="G89" s="41">
        <f t="shared" si="5"/>
        <v>7518.1512949568041</v>
      </c>
      <c r="H89" s="19">
        <f t="shared" si="4"/>
        <v>2255.4453884870413</v>
      </c>
    </row>
    <row r="90" spans="2:8" x14ac:dyDescent="0.25">
      <c r="B90" s="27">
        <v>47968</v>
      </c>
      <c r="C90" s="3">
        <v>8.2499999999999893</v>
      </c>
      <c r="D90" s="41">
        <f t="shared" si="3"/>
        <v>7518.1512949568041</v>
      </c>
      <c r="E90" s="41">
        <v>0</v>
      </c>
      <c r="F90" s="41">
        <v>0</v>
      </c>
      <c r="G90" s="41">
        <f t="shared" si="5"/>
        <v>7518.1512949568041</v>
      </c>
      <c r="H90" s="19">
        <f t="shared" si="4"/>
        <v>2255.4453884870413</v>
      </c>
    </row>
    <row r="91" spans="2:8" x14ac:dyDescent="0.25">
      <c r="B91" s="27">
        <v>47999</v>
      </c>
      <c r="C91" s="104">
        <v>8.3333333333333304</v>
      </c>
      <c r="D91" s="41">
        <f t="shared" si="3"/>
        <v>7518.1512949568041</v>
      </c>
      <c r="E91" s="41">
        <v>0</v>
      </c>
      <c r="F91" s="41">
        <v>0</v>
      </c>
      <c r="G91" s="41">
        <f t="shared" si="5"/>
        <v>7518.1512949568041</v>
      </c>
      <c r="H91" s="19">
        <f t="shared" si="4"/>
        <v>2255.4453884870413</v>
      </c>
    </row>
    <row r="92" spans="2:8" x14ac:dyDescent="0.25">
      <c r="B92" s="27">
        <v>48029</v>
      </c>
      <c r="C92" s="3">
        <v>8.4166666666666607</v>
      </c>
      <c r="D92" s="41">
        <f t="shared" si="3"/>
        <v>7518.1512949568041</v>
      </c>
      <c r="E92" s="41">
        <v>0</v>
      </c>
      <c r="F92" s="41">
        <v>0</v>
      </c>
      <c r="G92" s="41">
        <f t="shared" si="5"/>
        <v>7518.1512949568041</v>
      </c>
      <c r="H92" s="19">
        <f t="shared" si="4"/>
        <v>2255.4453884870413</v>
      </c>
    </row>
    <row r="93" spans="2:8" x14ac:dyDescent="0.25">
      <c r="B93" s="27">
        <v>48060</v>
      </c>
      <c r="C93" s="104">
        <v>8.4999999999999893</v>
      </c>
      <c r="D93" s="41">
        <f t="shared" si="3"/>
        <v>7518.1512949568041</v>
      </c>
      <c r="E93" s="41">
        <v>0</v>
      </c>
      <c r="F93" s="41">
        <v>0</v>
      </c>
      <c r="G93" s="41">
        <f t="shared" si="5"/>
        <v>7518.1512949568041</v>
      </c>
      <c r="H93" s="19">
        <f t="shared" si="4"/>
        <v>2255.4453884870413</v>
      </c>
    </row>
    <row r="94" spans="2:8" x14ac:dyDescent="0.25">
      <c r="B94" s="27">
        <v>48091</v>
      </c>
      <c r="C94" s="3">
        <v>8.5833333333333304</v>
      </c>
      <c r="D94" s="41">
        <f t="shared" si="3"/>
        <v>7518.1512949568041</v>
      </c>
      <c r="E94" s="41">
        <v>0</v>
      </c>
      <c r="F94" s="41">
        <v>0</v>
      </c>
      <c r="G94" s="41">
        <f t="shared" si="5"/>
        <v>7518.1512949568041</v>
      </c>
      <c r="H94" s="19">
        <f t="shared" si="4"/>
        <v>2255.4453884870413</v>
      </c>
    </row>
    <row r="95" spans="2:8" x14ac:dyDescent="0.25">
      <c r="B95" s="27">
        <v>48121</v>
      </c>
      <c r="C95" s="104">
        <v>8.6666666666666607</v>
      </c>
      <c r="D95" s="41">
        <f t="shared" si="3"/>
        <v>7518.1512949568041</v>
      </c>
      <c r="E95" s="41">
        <v>0</v>
      </c>
      <c r="F95" s="41">
        <v>0</v>
      </c>
      <c r="G95" s="41">
        <f t="shared" si="5"/>
        <v>7518.1512949568041</v>
      </c>
      <c r="H95" s="19">
        <f t="shared" si="4"/>
        <v>2255.4453884870413</v>
      </c>
    </row>
    <row r="96" spans="2:8" x14ac:dyDescent="0.25">
      <c r="B96" s="27">
        <v>48152</v>
      </c>
      <c r="C96" s="3">
        <v>8.7499999999999893</v>
      </c>
      <c r="D96" s="41">
        <f t="shared" si="3"/>
        <v>7518.1512949568041</v>
      </c>
      <c r="E96" s="41">
        <v>0</v>
      </c>
      <c r="F96" s="41">
        <v>0</v>
      </c>
      <c r="G96" s="41">
        <f t="shared" si="5"/>
        <v>7518.1512949568041</v>
      </c>
      <c r="H96" s="19">
        <f t="shared" si="4"/>
        <v>2255.4453884870413</v>
      </c>
    </row>
    <row r="97" spans="2:8" x14ac:dyDescent="0.25">
      <c r="B97" s="27">
        <v>48182</v>
      </c>
      <c r="C97" s="104">
        <v>8.8333333333333304</v>
      </c>
      <c r="D97" s="41">
        <f t="shared" si="3"/>
        <v>7518.1512949568041</v>
      </c>
      <c r="E97" s="41">
        <v>0</v>
      </c>
      <c r="F97" s="41">
        <v>0</v>
      </c>
      <c r="G97" s="41">
        <f t="shared" si="5"/>
        <v>7518.1512949568041</v>
      </c>
      <c r="H97" s="19">
        <f t="shared" si="4"/>
        <v>2255.4453884870413</v>
      </c>
    </row>
    <row r="98" spans="2:8" x14ac:dyDescent="0.25">
      <c r="B98" s="27">
        <v>48213</v>
      </c>
      <c r="C98" s="3">
        <v>8.9166666666666607</v>
      </c>
      <c r="D98" s="41">
        <f t="shared" si="3"/>
        <v>7518.1512949568041</v>
      </c>
      <c r="E98" s="41">
        <v>0</v>
      </c>
      <c r="F98" s="41">
        <v>0</v>
      </c>
      <c r="G98" s="41">
        <f t="shared" si="5"/>
        <v>7518.1512949568041</v>
      </c>
      <c r="H98" s="19">
        <f t="shared" si="4"/>
        <v>2255.4453884870413</v>
      </c>
    </row>
    <row r="99" spans="2:8" x14ac:dyDescent="0.25">
      <c r="B99" s="27">
        <v>48244</v>
      </c>
      <c r="C99" s="104">
        <v>9</v>
      </c>
      <c r="D99" s="41">
        <f t="shared" si="3"/>
        <v>7969.2403726542116</v>
      </c>
      <c r="E99" s="41">
        <v>0</v>
      </c>
      <c r="F99" s="41">
        <v>0</v>
      </c>
      <c r="G99" s="41">
        <f t="shared" si="5"/>
        <v>7969.2403726542116</v>
      </c>
      <c r="H99" s="19">
        <f t="shared" si="4"/>
        <v>2390.7721117962633</v>
      </c>
    </row>
    <row r="100" spans="2:8" x14ac:dyDescent="0.25">
      <c r="B100" s="27">
        <v>48273</v>
      </c>
      <c r="C100" s="3">
        <v>9.0833333333333304</v>
      </c>
      <c r="D100" s="41">
        <f t="shared" si="3"/>
        <v>7969.2403726542116</v>
      </c>
      <c r="E100" s="41">
        <v>0</v>
      </c>
      <c r="F100" s="41">
        <v>0</v>
      </c>
      <c r="G100" s="41">
        <f t="shared" si="5"/>
        <v>7969.2403726542116</v>
      </c>
      <c r="H100" s="19">
        <f t="shared" si="4"/>
        <v>2390.7721117962633</v>
      </c>
    </row>
    <row r="101" spans="2:8" x14ac:dyDescent="0.25">
      <c r="B101" s="27">
        <v>48304</v>
      </c>
      <c r="C101" s="104">
        <v>9.1666666666666607</v>
      </c>
      <c r="D101" s="41">
        <f t="shared" si="3"/>
        <v>7969.2403726542116</v>
      </c>
      <c r="E101" s="41">
        <v>0</v>
      </c>
      <c r="F101" s="41">
        <v>0</v>
      </c>
      <c r="G101" s="41">
        <f t="shared" si="5"/>
        <v>7969.2403726542116</v>
      </c>
      <c r="H101" s="19">
        <f t="shared" si="4"/>
        <v>2390.7721117962633</v>
      </c>
    </row>
    <row r="102" spans="2:8" x14ac:dyDescent="0.25">
      <c r="B102" s="27">
        <v>48334</v>
      </c>
      <c r="C102" s="3">
        <v>9.2499999999999893</v>
      </c>
      <c r="D102" s="41">
        <f t="shared" si="3"/>
        <v>7969.2403726542116</v>
      </c>
      <c r="E102" s="41">
        <v>0</v>
      </c>
      <c r="F102" s="41">
        <v>0</v>
      </c>
      <c r="G102" s="41">
        <f t="shared" si="5"/>
        <v>7969.2403726542116</v>
      </c>
      <c r="H102" s="19">
        <f t="shared" si="4"/>
        <v>2390.7721117962633</v>
      </c>
    </row>
    <row r="103" spans="2:8" x14ac:dyDescent="0.25">
      <c r="B103" s="27">
        <v>48365</v>
      </c>
      <c r="C103" s="104">
        <v>9.3333333333333304</v>
      </c>
      <c r="D103" s="41">
        <f t="shared" si="3"/>
        <v>7969.2403726542116</v>
      </c>
      <c r="E103" s="41">
        <v>0</v>
      </c>
      <c r="F103" s="41">
        <v>0</v>
      </c>
      <c r="G103" s="41">
        <f t="shared" si="5"/>
        <v>7969.2403726542116</v>
      </c>
      <c r="H103" s="19">
        <f t="shared" si="4"/>
        <v>2390.7721117962633</v>
      </c>
    </row>
    <row r="104" spans="2:8" x14ac:dyDescent="0.25">
      <c r="B104" s="27">
        <v>48395</v>
      </c>
      <c r="C104" s="3">
        <v>9.4166666666666607</v>
      </c>
      <c r="D104" s="41">
        <f t="shared" si="3"/>
        <v>7969.2403726542116</v>
      </c>
      <c r="E104" s="41">
        <v>0</v>
      </c>
      <c r="F104" s="41">
        <v>0</v>
      </c>
      <c r="G104" s="41">
        <f t="shared" si="5"/>
        <v>7969.2403726542116</v>
      </c>
      <c r="H104" s="19">
        <f t="shared" si="4"/>
        <v>2390.7721117962633</v>
      </c>
    </row>
    <row r="105" spans="2:8" x14ac:dyDescent="0.25">
      <c r="B105" s="27">
        <v>48426</v>
      </c>
      <c r="C105" s="104">
        <v>9.4999999999999893</v>
      </c>
      <c r="D105" s="41">
        <f t="shared" si="3"/>
        <v>7969.2403726542116</v>
      </c>
      <c r="E105" s="41">
        <v>0</v>
      </c>
      <c r="F105" s="41">
        <v>0</v>
      </c>
      <c r="G105" s="41">
        <f t="shared" si="5"/>
        <v>7969.2403726542116</v>
      </c>
      <c r="H105" s="19">
        <f t="shared" si="4"/>
        <v>2390.7721117962633</v>
      </c>
    </row>
    <row r="106" spans="2:8" x14ac:dyDescent="0.25">
      <c r="B106" s="27">
        <v>48457</v>
      </c>
      <c r="C106" s="3">
        <v>9.5833333333333304</v>
      </c>
      <c r="D106" s="41">
        <f t="shared" si="3"/>
        <v>7969.2403726542116</v>
      </c>
      <c r="E106" s="41">
        <v>0</v>
      </c>
      <c r="F106" s="41">
        <v>0</v>
      </c>
      <c r="G106" s="41">
        <f t="shared" si="5"/>
        <v>7969.2403726542116</v>
      </c>
      <c r="H106" s="19">
        <f t="shared" si="4"/>
        <v>2390.7721117962633</v>
      </c>
    </row>
    <row r="107" spans="2:8" x14ac:dyDescent="0.25">
      <c r="B107" s="27">
        <v>48487</v>
      </c>
      <c r="C107" s="104">
        <v>9.6666666666666607</v>
      </c>
      <c r="D107" s="41">
        <f t="shared" si="3"/>
        <v>7969.2403726542116</v>
      </c>
      <c r="E107" s="41">
        <v>0</v>
      </c>
      <c r="F107" s="41">
        <v>0</v>
      </c>
      <c r="G107" s="41">
        <f t="shared" si="5"/>
        <v>7969.2403726542116</v>
      </c>
      <c r="H107" s="19">
        <f t="shared" si="4"/>
        <v>2390.7721117962633</v>
      </c>
    </row>
    <row r="108" spans="2:8" x14ac:dyDescent="0.25">
      <c r="B108" s="27">
        <v>48518</v>
      </c>
      <c r="C108" s="3">
        <v>9.7499999999999893</v>
      </c>
      <c r="D108" s="41">
        <f t="shared" si="3"/>
        <v>7969.2403726542116</v>
      </c>
      <c r="E108" s="41">
        <v>0</v>
      </c>
      <c r="F108" s="41">
        <v>0</v>
      </c>
      <c r="G108" s="41">
        <f t="shared" si="5"/>
        <v>7969.2403726542116</v>
      </c>
      <c r="H108" s="19">
        <f t="shared" si="4"/>
        <v>2390.7721117962633</v>
      </c>
    </row>
    <row r="109" spans="2:8" x14ac:dyDescent="0.25">
      <c r="B109" s="27">
        <v>48548</v>
      </c>
      <c r="C109" s="104">
        <v>9.8333333333333304</v>
      </c>
      <c r="D109" s="41">
        <f t="shared" si="3"/>
        <v>7969.2403726542116</v>
      </c>
      <c r="E109" s="41">
        <v>0</v>
      </c>
      <c r="F109" s="41">
        <v>0</v>
      </c>
      <c r="G109" s="41">
        <f t="shared" si="5"/>
        <v>7969.2403726542116</v>
      </c>
      <c r="H109" s="19">
        <f t="shared" si="4"/>
        <v>2390.7721117962633</v>
      </c>
    </row>
    <row r="110" spans="2:8" x14ac:dyDescent="0.25">
      <c r="B110" s="27">
        <v>48579</v>
      </c>
      <c r="C110" s="3">
        <v>9.9166666666666607</v>
      </c>
      <c r="D110" s="41">
        <f t="shared" si="3"/>
        <v>7969.2403726542116</v>
      </c>
      <c r="E110" s="41">
        <f>0.15*EXP(-1/C99)*SUM(D99:D110)</f>
        <v>12836.1412990717</v>
      </c>
      <c r="F110" s="41">
        <v>0</v>
      </c>
      <c r="G110" s="41">
        <f t="shared" si="5"/>
        <v>20805.381671725911</v>
      </c>
      <c r="H110" s="19">
        <f t="shared" si="4"/>
        <v>6241.6145015177726</v>
      </c>
    </row>
    <row r="111" spans="2:8" x14ac:dyDescent="0.25">
      <c r="B111" s="27">
        <v>48610</v>
      </c>
      <c r="C111" s="104">
        <v>10</v>
      </c>
      <c r="D111" s="41">
        <f t="shared" si="3"/>
        <v>8447.3947950134643</v>
      </c>
      <c r="E111" s="41">
        <v>0</v>
      </c>
      <c r="F111" s="41">
        <v>0</v>
      </c>
      <c r="G111" s="41">
        <f t="shared" si="5"/>
        <v>8447.3947950134643</v>
      </c>
      <c r="H111" s="19">
        <f t="shared" si="4"/>
        <v>2534.2184385040391</v>
      </c>
    </row>
    <row r="112" spans="2:8" x14ac:dyDescent="0.25">
      <c r="B112" s="27">
        <v>48638</v>
      </c>
      <c r="C112" s="3">
        <v>10.0833333333333</v>
      </c>
      <c r="D112" s="41">
        <f t="shared" si="3"/>
        <v>8447.3947950134643</v>
      </c>
      <c r="E112" s="41">
        <v>0</v>
      </c>
      <c r="F112" s="41">
        <v>0</v>
      </c>
      <c r="G112" s="41">
        <f t="shared" si="5"/>
        <v>8447.3947950134643</v>
      </c>
      <c r="H112" s="19">
        <f t="shared" si="4"/>
        <v>2534.2184385040391</v>
      </c>
    </row>
    <row r="113" spans="2:8" x14ac:dyDescent="0.25">
      <c r="B113" s="27">
        <v>48669</v>
      </c>
      <c r="C113" s="104">
        <v>10.1666666666666</v>
      </c>
      <c r="D113" s="41">
        <f t="shared" si="3"/>
        <v>8447.3947950134643</v>
      </c>
      <c r="E113" s="41">
        <v>0</v>
      </c>
      <c r="F113" s="41">
        <v>0</v>
      </c>
      <c r="G113" s="41">
        <f t="shared" si="5"/>
        <v>8447.3947950134643</v>
      </c>
      <c r="H113" s="19">
        <f t="shared" si="4"/>
        <v>2534.2184385040391</v>
      </c>
    </row>
    <row r="114" spans="2:8" x14ac:dyDescent="0.25">
      <c r="B114" s="27">
        <v>48699</v>
      </c>
      <c r="C114" s="3">
        <v>10.25</v>
      </c>
      <c r="D114" s="41">
        <f t="shared" si="3"/>
        <v>8447.3947950134643</v>
      </c>
      <c r="E114" s="41">
        <v>0</v>
      </c>
      <c r="F114" s="41">
        <v>0</v>
      </c>
      <c r="G114" s="41">
        <f t="shared" si="5"/>
        <v>8447.3947950134643</v>
      </c>
      <c r="H114" s="19">
        <f t="shared" si="4"/>
        <v>2534.2184385040391</v>
      </c>
    </row>
    <row r="115" spans="2:8" x14ac:dyDescent="0.25">
      <c r="B115" s="27">
        <v>48730</v>
      </c>
      <c r="C115" s="104">
        <v>10.3333333333333</v>
      </c>
      <c r="D115" s="41">
        <f t="shared" si="3"/>
        <v>8447.3947950134643</v>
      </c>
      <c r="E115" s="41">
        <v>0</v>
      </c>
      <c r="F115" s="41">
        <v>0</v>
      </c>
      <c r="G115" s="41">
        <f t="shared" si="5"/>
        <v>8447.3947950134643</v>
      </c>
      <c r="H115" s="19">
        <f t="shared" si="4"/>
        <v>2534.2184385040391</v>
      </c>
    </row>
    <row r="116" spans="2:8" x14ac:dyDescent="0.25">
      <c r="B116" s="27">
        <v>48760</v>
      </c>
      <c r="C116" s="3">
        <v>10.4166666666666</v>
      </c>
      <c r="D116" s="41">
        <f t="shared" si="3"/>
        <v>8447.3947950134643</v>
      </c>
      <c r="E116" s="41">
        <v>0</v>
      </c>
      <c r="F116" s="41">
        <v>0</v>
      </c>
      <c r="G116" s="41">
        <f t="shared" si="5"/>
        <v>8447.3947950134643</v>
      </c>
      <c r="H116" s="19">
        <f t="shared" si="4"/>
        <v>2534.2184385040391</v>
      </c>
    </row>
    <row r="117" spans="2:8" x14ac:dyDescent="0.25">
      <c r="B117" s="27">
        <v>48791</v>
      </c>
      <c r="C117" s="104">
        <v>10.5</v>
      </c>
      <c r="D117" s="41">
        <f t="shared" si="3"/>
        <v>8447.3947950134643</v>
      </c>
      <c r="E117" s="41">
        <v>0</v>
      </c>
      <c r="F117" s="41">
        <v>0</v>
      </c>
      <c r="G117" s="41">
        <f t="shared" si="5"/>
        <v>8447.3947950134643</v>
      </c>
      <c r="H117" s="19">
        <f t="shared" si="4"/>
        <v>2534.2184385040391</v>
      </c>
    </row>
    <row r="118" spans="2:8" x14ac:dyDescent="0.25">
      <c r="B118" s="27">
        <v>48822</v>
      </c>
      <c r="C118" s="3">
        <v>10.5833333333333</v>
      </c>
      <c r="D118" s="41">
        <f t="shared" si="3"/>
        <v>8447.3947950134643</v>
      </c>
      <c r="E118" s="41">
        <v>0</v>
      </c>
      <c r="F118" s="41">
        <v>0</v>
      </c>
      <c r="G118" s="41">
        <f t="shared" si="5"/>
        <v>8447.3947950134643</v>
      </c>
      <c r="H118" s="19">
        <f t="shared" si="4"/>
        <v>2534.2184385040391</v>
      </c>
    </row>
    <row r="119" spans="2:8" x14ac:dyDescent="0.25">
      <c r="B119" s="27">
        <v>48852</v>
      </c>
      <c r="C119" s="104">
        <v>10.6666666666666</v>
      </c>
      <c r="D119" s="41">
        <f t="shared" si="3"/>
        <v>8447.3947950134643</v>
      </c>
      <c r="E119" s="41">
        <v>0</v>
      </c>
      <c r="F119" s="41">
        <v>0</v>
      </c>
      <c r="G119" s="41">
        <f t="shared" si="5"/>
        <v>8447.3947950134643</v>
      </c>
      <c r="H119" s="19">
        <f t="shared" si="4"/>
        <v>2534.2184385040391</v>
      </c>
    </row>
    <row r="120" spans="2:8" x14ac:dyDescent="0.25">
      <c r="B120" s="27">
        <v>48883</v>
      </c>
      <c r="C120" s="3">
        <v>10.749999999999901</v>
      </c>
      <c r="D120" s="41">
        <f t="shared" si="3"/>
        <v>8447.3947950134643</v>
      </c>
      <c r="E120" s="41">
        <v>0</v>
      </c>
      <c r="F120" s="41">
        <v>0</v>
      </c>
      <c r="G120" s="41">
        <f t="shared" si="5"/>
        <v>8447.3947950134643</v>
      </c>
      <c r="H120" s="19">
        <f t="shared" si="4"/>
        <v>2534.2184385040391</v>
      </c>
    </row>
    <row r="121" spans="2:8" x14ac:dyDescent="0.25">
      <c r="B121" s="27">
        <v>48913</v>
      </c>
      <c r="C121" s="104">
        <v>10.8333333333333</v>
      </c>
      <c r="D121" s="41">
        <f t="shared" si="3"/>
        <v>8447.3947950134643</v>
      </c>
      <c r="E121" s="41">
        <v>0</v>
      </c>
      <c r="F121" s="41">
        <v>0</v>
      </c>
      <c r="G121" s="41">
        <f t="shared" si="5"/>
        <v>8447.3947950134643</v>
      </c>
      <c r="H121" s="19">
        <f t="shared" si="4"/>
        <v>2534.2184385040391</v>
      </c>
    </row>
    <row r="122" spans="2:8" ht="15.75" thickBot="1" x14ac:dyDescent="0.3">
      <c r="B122" s="33">
        <v>48944</v>
      </c>
      <c r="C122" s="105">
        <v>10.9166666666666</v>
      </c>
      <c r="D122" s="52">
        <f t="shared" si="3"/>
        <v>8447.3947950134643</v>
      </c>
      <c r="E122" s="52">
        <v>0</v>
      </c>
      <c r="F122" s="52">
        <v>0</v>
      </c>
      <c r="G122" s="52">
        <f t="shared" si="5"/>
        <v>8447.3947950134643</v>
      </c>
      <c r="H122" s="22">
        <f t="shared" si="4"/>
        <v>2534.2184385040391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2D52-CE36-45B2-8883-625A31133D34}">
  <dimension ref="A2:AG310"/>
  <sheetViews>
    <sheetView workbookViewId="0">
      <selection activeCell="M6" sqref="M6"/>
    </sheetView>
  </sheetViews>
  <sheetFormatPr defaultRowHeight="15" x14ac:dyDescent="0.25"/>
  <cols>
    <col min="1" max="1" width="2.7109375" customWidth="1"/>
    <col min="7" max="7" width="11" bestFit="1" customWidth="1"/>
    <col min="8" max="8" width="15.42578125" style="6" bestFit="1" customWidth="1"/>
    <col min="9" max="9" width="15.42578125" bestFit="1" customWidth="1"/>
  </cols>
  <sheetData>
    <row r="2" spans="2:33" x14ac:dyDescent="0.25">
      <c r="B2" s="142" t="s">
        <v>146</v>
      </c>
      <c r="C2" s="143"/>
      <c r="D2" s="143"/>
      <c r="E2" s="143"/>
      <c r="F2" s="144"/>
    </row>
    <row r="3" spans="2:33" ht="15.75" thickBot="1" x14ac:dyDescent="0.3">
      <c r="B3" s="40" t="s">
        <v>29</v>
      </c>
      <c r="H3"/>
      <c r="I3" s="6"/>
      <c r="R3" s="40" t="s">
        <v>37</v>
      </c>
      <c r="Y3" s="2"/>
      <c r="AG3" s="2"/>
    </row>
    <row r="4" spans="2:33" ht="15.75" thickBot="1" x14ac:dyDescent="0.3">
      <c r="B4" s="92" t="s">
        <v>30</v>
      </c>
      <c r="C4" s="94" t="s">
        <v>31</v>
      </c>
      <c r="D4" s="94" t="s">
        <v>32</v>
      </c>
      <c r="E4" s="94" t="s">
        <v>33</v>
      </c>
      <c r="F4" s="94" t="s">
        <v>34</v>
      </c>
      <c r="G4" s="94" t="s">
        <v>35</v>
      </c>
      <c r="H4" s="94" t="s">
        <v>36</v>
      </c>
      <c r="I4" s="116" t="s">
        <v>147</v>
      </c>
      <c r="R4" s="106" t="s">
        <v>40</v>
      </c>
      <c r="S4" s="94" t="s">
        <v>41</v>
      </c>
      <c r="T4" s="94" t="s">
        <v>42</v>
      </c>
      <c r="U4" s="93" t="s">
        <v>43</v>
      </c>
      <c r="Y4" s="2"/>
      <c r="AG4" s="2"/>
    </row>
    <row r="5" spans="2:33" x14ac:dyDescent="0.25">
      <c r="B5" s="27">
        <v>43497</v>
      </c>
      <c r="C5">
        <v>41.740001999999997</v>
      </c>
      <c r="D5">
        <v>43.967498999999997</v>
      </c>
      <c r="E5">
        <v>41.482498</v>
      </c>
      <c r="F5">
        <v>43.287497999999999</v>
      </c>
      <c r="G5">
        <v>41.494861999999998</v>
      </c>
      <c r="H5">
        <v>1890162400</v>
      </c>
      <c r="I5" s="115"/>
      <c r="L5" s="8"/>
      <c r="M5" s="9" t="s">
        <v>38</v>
      </c>
      <c r="N5" s="10" t="s">
        <v>39</v>
      </c>
      <c r="R5" s="118">
        <f t="shared" ref="R5:R36" si="0">I6</f>
        <v>0.10173061908243008</v>
      </c>
      <c r="S5" s="6">
        <f t="shared" ref="S5:S36" si="1">I68</f>
        <v>-0.1251094179865796</v>
      </c>
      <c r="T5" s="6">
        <f t="shared" ref="T5:T36" si="2">I130</f>
        <v>5.7250102458409557E-2</v>
      </c>
      <c r="U5" s="115">
        <f t="shared" ref="U5:U36" si="3">I192</f>
        <v>0.16520839400340503</v>
      </c>
      <c r="Y5" s="2"/>
      <c r="AG5" s="2"/>
    </row>
    <row r="6" spans="2:33" x14ac:dyDescent="0.25">
      <c r="B6" s="27">
        <v>43525</v>
      </c>
      <c r="C6">
        <v>43.57</v>
      </c>
      <c r="D6">
        <v>49.422500999999997</v>
      </c>
      <c r="E6">
        <v>42.375</v>
      </c>
      <c r="F6">
        <v>47.487499</v>
      </c>
      <c r="G6">
        <v>45.716160000000002</v>
      </c>
      <c r="H6">
        <v>2603925600</v>
      </c>
      <c r="I6" s="18">
        <f>G6/G5-1</f>
        <v>0.10173061908243008</v>
      </c>
      <c r="L6" s="16" t="s">
        <v>159</v>
      </c>
      <c r="M6" s="6">
        <f>AVERAGE(I6:I63)</f>
        <v>3.0520415049548957E-2</v>
      </c>
      <c r="N6" s="115">
        <f>_xlfn.STDEV.S(I6:I63)</f>
        <v>8.7884396422240232E-2</v>
      </c>
      <c r="R6" s="118">
        <f t="shared" si="0"/>
        <v>5.6435886128668677E-2</v>
      </c>
      <c r="S6" s="6">
        <f t="shared" si="1"/>
        <v>-0.14710923581628732</v>
      </c>
      <c r="T6" s="6">
        <f t="shared" si="2"/>
        <v>0.10734255246269342</v>
      </c>
      <c r="U6" s="115">
        <f t="shared" si="3"/>
        <v>8.0196029505357203E-3</v>
      </c>
      <c r="Y6" s="2"/>
      <c r="AG6" s="2"/>
    </row>
    <row r="7" spans="2:33" x14ac:dyDescent="0.25">
      <c r="B7" s="27">
        <v>43556</v>
      </c>
      <c r="C7">
        <v>47.91</v>
      </c>
      <c r="D7">
        <v>52.119999</v>
      </c>
      <c r="E7">
        <v>47.095001000000003</v>
      </c>
      <c r="F7">
        <v>50.167499999999997</v>
      </c>
      <c r="G7">
        <v>48.296191999999998</v>
      </c>
      <c r="H7">
        <v>2024470800</v>
      </c>
      <c r="I7" s="18">
        <f>G7/G6-1</f>
        <v>5.6435886128668677E-2</v>
      </c>
      <c r="J7" s="2"/>
      <c r="L7" s="16" t="s">
        <v>160</v>
      </c>
      <c r="M7" s="6">
        <f>AVERAGE(I68:I125)</f>
        <v>6.5179024235964014E-2</v>
      </c>
      <c r="N7" s="115">
        <f>_xlfn.STDEV.S(I68:I125)</f>
        <v>0.22451172547777346</v>
      </c>
      <c r="R7" s="118">
        <f t="shared" si="0"/>
        <v>-0.12757250095411243</v>
      </c>
      <c r="S7" s="6">
        <f t="shared" si="1"/>
        <v>-0.2242658003212159</v>
      </c>
      <c r="T7" s="6">
        <f t="shared" si="2"/>
        <v>-5.2986230877597573E-2</v>
      </c>
      <c r="U7" s="115">
        <f t="shared" si="3"/>
        <v>-0.25160221864828713</v>
      </c>
      <c r="Y7" s="2"/>
      <c r="AG7" s="2"/>
    </row>
    <row r="8" spans="2:33" x14ac:dyDescent="0.25">
      <c r="B8" s="27">
        <v>43586</v>
      </c>
      <c r="C8">
        <v>52.470001000000003</v>
      </c>
      <c r="D8">
        <v>53.827499000000003</v>
      </c>
      <c r="E8">
        <v>43.747501</v>
      </c>
      <c r="F8">
        <v>43.767502</v>
      </c>
      <c r="G8">
        <v>42.134926</v>
      </c>
      <c r="H8">
        <v>2957826400</v>
      </c>
      <c r="I8" s="18">
        <f t="shared" ref="I8:I62" si="4">G8/G7-1</f>
        <v>-0.12757250095411243</v>
      </c>
      <c r="J8" s="2"/>
      <c r="L8" s="16" t="s">
        <v>161</v>
      </c>
      <c r="M8" s="6">
        <f>AVERAGE(I130:I187)</f>
        <v>2.3987012429195684E-2</v>
      </c>
      <c r="N8" s="115">
        <f>_xlfn.STDEV.S(I130:I187)</f>
        <v>6.4237655180620842E-2</v>
      </c>
      <c r="R8" s="118">
        <f t="shared" si="0"/>
        <v>0.13487293178110726</v>
      </c>
      <c r="S8" s="6">
        <f t="shared" si="1"/>
        <v>0.20684810434219059</v>
      </c>
      <c r="T8" s="6">
        <f t="shared" si="2"/>
        <v>8.7127161562635669E-2</v>
      </c>
      <c r="U8" s="115">
        <f t="shared" si="3"/>
        <v>0.21377126720551409</v>
      </c>
      <c r="Y8" s="2"/>
      <c r="AG8" s="2"/>
    </row>
    <row r="9" spans="2:33" ht="15.75" thickBot="1" x14ac:dyDescent="0.3">
      <c r="B9" s="27">
        <v>43617</v>
      </c>
      <c r="C9">
        <v>43.900002000000001</v>
      </c>
      <c r="D9">
        <v>50.392502</v>
      </c>
      <c r="E9">
        <v>42.567501</v>
      </c>
      <c r="F9">
        <v>49.48</v>
      </c>
      <c r="G9">
        <v>47.817787000000003</v>
      </c>
      <c r="H9">
        <v>2060874800</v>
      </c>
      <c r="I9" s="18">
        <f t="shared" si="4"/>
        <v>0.13487293178110726</v>
      </c>
      <c r="J9" s="2"/>
      <c r="L9" s="21" t="s">
        <v>162</v>
      </c>
      <c r="M9" s="120">
        <f>AVERAGE(I192:I249)</f>
        <v>5.5403820976527053E-2</v>
      </c>
      <c r="N9" s="117">
        <f>_xlfn.STDEV.S(I192:I249)</f>
        <v>0.14491657853252624</v>
      </c>
      <c r="R9" s="118">
        <f t="shared" si="0"/>
        <v>7.6394334183637502E-2</v>
      </c>
      <c r="S9" s="6">
        <f t="shared" si="1"/>
        <v>8.1222524864014156E-2</v>
      </c>
      <c r="T9" s="6">
        <f t="shared" si="2"/>
        <v>1.7243866890974013E-2</v>
      </c>
      <c r="U9" s="115">
        <f t="shared" si="3"/>
        <v>2.733992796948792E-2</v>
      </c>
      <c r="Y9" s="2"/>
      <c r="AG9" s="2"/>
    </row>
    <row r="10" spans="2:33" x14ac:dyDescent="0.25">
      <c r="B10" s="27">
        <v>43647</v>
      </c>
      <c r="C10">
        <v>50.792499999999997</v>
      </c>
      <c r="D10">
        <v>55.342498999999997</v>
      </c>
      <c r="E10">
        <v>49.602500999999997</v>
      </c>
      <c r="F10">
        <v>53.259998000000003</v>
      </c>
      <c r="G10">
        <v>51.470795000000003</v>
      </c>
      <c r="H10">
        <v>1895406800</v>
      </c>
      <c r="I10" s="18">
        <f t="shared" si="4"/>
        <v>7.6394334183637502E-2</v>
      </c>
      <c r="J10" s="2"/>
      <c r="R10" s="118">
        <f t="shared" si="0"/>
        <v>-2.0183873204212333E-2</v>
      </c>
      <c r="S10" s="6">
        <f t="shared" si="1"/>
        <v>-6.6222326577734969E-2</v>
      </c>
      <c r="T10" s="6">
        <f t="shared" si="2"/>
        <v>1.1668078169856155E-2</v>
      </c>
      <c r="U10" s="115">
        <f t="shared" si="3"/>
        <v>-7.1717517389817687E-3</v>
      </c>
      <c r="Y10" s="2"/>
      <c r="AG10" s="2"/>
    </row>
    <row r="11" spans="2:33" x14ac:dyDescent="0.25">
      <c r="B11" s="27">
        <v>43678</v>
      </c>
      <c r="C11">
        <v>53.474997999999999</v>
      </c>
      <c r="D11">
        <v>54.5075</v>
      </c>
      <c r="E11">
        <v>48.145000000000003</v>
      </c>
      <c r="F11">
        <v>52.185001</v>
      </c>
      <c r="G11">
        <v>50.431914999999996</v>
      </c>
      <c r="H11">
        <v>2724326400</v>
      </c>
      <c r="I11" s="18">
        <f t="shared" si="4"/>
        <v>-2.0183873204212333E-2</v>
      </c>
      <c r="J11" s="2"/>
      <c r="R11" s="118">
        <f t="shared" si="0"/>
        <v>7.703808193680528E-2</v>
      </c>
      <c r="S11" s="6">
        <f t="shared" si="1"/>
        <v>6.7638888621096571E-2</v>
      </c>
      <c r="T11" s="6">
        <f t="shared" si="2"/>
        <v>1.184501342586719E-2</v>
      </c>
      <c r="U11" s="115">
        <f t="shared" si="3"/>
        <v>4.0190545930165689E-2</v>
      </c>
      <c r="Y11" s="2"/>
      <c r="AG11" s="2"/>
    </row>
    <row r="12" spans="2:33" x14ac:dyDescent="0.25">
      <c r="B12" s="27">
        <v>43709</v>
      </c>
      <c r="C12">
        <v>51.607498</v>
      </c>
      <c r="D12">
        <v>56.604999999999997</v>
      </c>
      <c r="E12">
        <v>51.055</v>
      </c>
      <c r="F12">
        <v>55.9925</v>
      </c>
      <c r="G12">
        <v>54.317093</v>
      </c>
      <c r="H12">
        <v>2170268400</v>
      </c>
      <c r="I12" s="18">
        <f t="shared" si="4"/>
        <v>7.703808193680528E-2</v>
      </c>
      <c r="J12" s="2"/>
      <c r="R12" s="118">
        <f t="shared" si="0"/>
        <v>0.11068438437970163</v>
      </c>
      <c r="S12" s="6">
        <f t="shared" si="1"/>
        <v>0.3074271822501442</v>
      </c>
      <c r="T12" s="6">
        <f t="shared" si="2"/>
        <v>3.1216022017349854E-2</v>
      </c>
      <c r="U12" s="115">
        <f t="shared" si="3"/>
        <v>0.15482253466484974</v>
      </c>
      <c r="Y12" s="2"/>
      <c r="AG12" s="2"/>
    </row>
    <row r="13" spans="2:33" x14ac:dyDescent="0.25">
      <c r="B13" s="27">
        <v>43739</v>
      </c>
      <c r="C13">
        <v>56.267502</v>
      </c>
      <c r="D13">
        <v>62.4375</v>
      </c>
      <c r="E13">
        <v>53.782501000000003</v>
      </c>
      <c r="F13">
        <v>62.189999</v>
      </c>
      <c r="G13">
        <v>60.329146999999999</v>
      </c>
      <c r="H13">
        <v>2433210800</v>
      </c>
      <c r="I13" s="18">
        <f t="shared" si="4"/>
        <v>0.11068438437970163</v>
      </c>
      <c r="J13" s="2"/>
      <c r="R13" s="118">
        <f t="shared" si="0"/>
        <v>7.4328781741270111E-2</v>
      </c>
      <c r="S13" s="6">
        <f t="shared" si="1"/>
        <v>4.7694635975888522E-2</v>
      </c>
      <c r="T13" s="6">
        <f t="shared" si="2"/>
        <v>5.5869627739064009E-2</v>
      </c>
      <c r="U13" s="115">
        <f t="shared" si="3"/>
        <v>7.820132709389771E-2</v>
      </c>
      <c r="Y13" s="2"/>
      <c r="AG13" s="2"/>
    </row>
    <row r="14" spans="2:33" x14ac:dyDescent="0.25">
      <c r="B14" s="27">
        <v>43770</v>
      </c>
      <c r="C14">
        <v>62.384998000000003</v>
      </c>
      <c r="D14">
        <v>67</v>
      </c>
      <c r="E14">
        <v>62.290000999999997</v>
      </c>
      <c r="F14">
        <v>66.8125</v>
      </c>
      <c r="G14">
        <v>64.813338999999999</v>
      </c>
      <c r="H14">
        <v>1793326000</v>
      </c>
      <c r="I14" s="18">
        <f t="shared" si="4"/>
        <v>7.4328781741270111E-2</v>
      </c>
      <c r="J14" s="2"/>
      <c r="R14" s="118">
        <f t="shared" si="0"/>
        <v>0.10208289068396859</v>
      </c>
      <c r="S14" s="6">
        <f t="shared" si="1"/>
        <v>0.26789716312056755</v>
      </c>
      <c r="T14" s="6">
        <f t="shared" si="2"/>
        <v>4.5293990682661711E-2</v>
      </c>
      <c r="U14" s="115">
        <f t="shared" si="3"/>
        <v>8.6433703270557105E-2</v>
      </c>
      <c r="Y14" s="2"/>
      <c r="AG14" s="2"/>
    </row>
    <row r="15" spans="2:33" x14ac:dyDescent="0.25">
      <c r="B15" s="27">
        <v>43800</v>
      </c>
      <c r="C15">
        <v>66.817497000000003</v>
      </c>
      <c r="D15">
        <v>73.492500000000007</v>
      </c>
      <c r="E15">
        <v>64.072502</v>
      </c>
      <c r="F15">
        <v>73.412497999999999</v>
      </c>
      <c r="G15">
        <v>71.429671999999997</v>
      </c>
      <c r="H15">
        <v>2388794800</v>
      </c>
      <c r="I15" s="18">
        <f t="shared" si="4"/>
        <v>0.10208289068396859</v>
      </c>
      <c r="J15" s="2"/>
      <c r="R15" s="118">
        <f t="shared" si="0"/>
        <v>5.400980981685044E-2</v>
      </c>
      <c r="S15" s="6">
        <f t="shared" si="1"/>
        <v>0.55515986315014132</v>
      </c>
      <c r="T15" s="6">
        <f t="shared" si="2"/>
        <v>7.9454747845004059E-2</v>
      </c>
      <c r="U15" s="115">
        <f t="shared" si="3"/>
        <v>4.8023762449911356E-3</v>
      </c>
      <c r="Y15" s="2"/>
      <c r="AG15" s="2"/>
    </row>
    <row r="16" spans="2:33" x14ac:dyDescent="0.25">
      <c r="B16" s="27">
        <v>43831</v>
      </c>
      <c r="C16">
        <v>74.059997999999993</v>
      </c>
      <c r="D16">
        <v>81.962502000000001</v>
      </c>
      <c r="E16">
        <v>73.1875</v>
      </c>
      <c r="F16">
        <v>77.377502000000007</v>
      </c>
      <c r="G16">
        <v>75.287575000000004</v>
      </c>
      <c r="H16">
        <v>2934370400</v>
      </c>
      <c r="I16" s="18">
        <f t="shared" si="4"/>
        <v>5.400980981685044E-2</v>
      </c>
      <c r="J16" s="2"/>
      <c r="R16" s="118">
        <f t="shared" si="0"/>
        <v>-0.11679774517906838</v>
      </c>
      <c r="S16" s="6">
        <f t="shared" si="1"/>
        <v>2.6776464841962389E-2</v>
      </c>
      <c r="T16" s="6">
        <f t="shared" si="2"/>
        <v>-4.8287865737132951E-2</v>
      </c>
      <c r="U16" s="115">
        <f t="shared" si="3"/>
        <v>0.14228306868529139</v>
      </c>
      <c r="Y16" s="2"/>
      <c r="AG16" s="2"/>
    </row>
    <row r="17" spans="2:33" x14ac:dyDescent="0.25">
      <c r="B17" s="27">
        <v>43862</v>
      </c>
      <c r="C17">
        <v>76.074996999999996</v>
      </c>
      <c r="D17">
        <v>81.805000000000007</v>
      </c>
      <c r="E17">
        <v>64.092499000000004</v>
      </c>
      <c r="F17">
        <v>68.339995999999999</v>
      </c>
      <c r="G17">
        <v>66.494156000000004</v>
      </c>
      <c r="H17">
        <v>3019279200</v>
      </c>
      <c r="I17" s="18">
        <f t="shared" si="4"/>
        <v>-0.11679774517906838</v>
      </c>
      <c r="J17" s="2"/>
      <c r="R17" s="118">
        <f t="shared" si="0"/>
        <v>-6.7553440335418435E-2</v>
      </c>
      <c r="S17" s="6">
        <f t="shared" si="1"/>
        <v>-0.21555707478993225</v>
      </c>
      <c r="T17" s="6">
        <f t="shared" si="2"/>
        <v>-2.3882534631476493E-2</v>
      </c>
      <c r="U17" s="115">
        <f t="shared" si="3"/>
        <v>-2.3372981148491512E-2</v>
      </c>
      <c r="Y17" s="2"/>
      <c r="AG17" s="2"/>
    </row>
    <row r="18" spans="2:33" x14ac:dyDescent="0.25">
      <c r="B18" s="27">
        <v>43891</v>
      </c>
      <c r="C18">
        <v>70.569999999999993</v>
      </c>
      <c r="D18">
        <v>76</v>
      </c>
      <c r="E18">
        <v>53.152500000000003</v>
      </c>
      <c r="F18">
        <v>63.572498000000003</v>
      </c>
      <c r="G18">
        <v>62.002246999999997</v>
      </c>
      <c r="H18">
        <v>6280072400</v>
      </c>
      <c r="I18" s="18">
        <f t="shared" si="4"/>
        <v>-6.7553440335418435E-2</v>
      </c>
      <c r="J18" s="2"/>
      <c r="R18" s="118">
        <f t="shared" si="0"/>
        <v>0.15537356250975876</v>
      </c>
      <c r="S18" s="6">
        <f t="shared" si="1"/>
        <v>0.49213733793631032</v>
      </c>
      <c r="T18" s="6">
        <f t="shared" si="2"/>
        <v>0.13632622722107701</v>
      </c>
      <c r="U18" s="115">
        <f t="shared" si="3"/>
        <v>0.10880119803277943</v>
      </c>
      <c r="Y18" s="2"/>
      <c r="AG18" s="2"/>
    </row>
    <row r="19" spans="2:33" x14ac:dyDescent="0.25">
      <c r="B19" s="27">
        <v>43922</v>
      </c>
      <c r="C19">
        <v>61.625</v>
      </c>
      <c r="D19">
        <v>73.632499999999993</v>
      </c>
      <c r="E19">
        <v>59.224997999999999</v>
      </c>
      <c r="F19">
        <v>73.449996999999996</v>
      </c>
      <c r="G19">
        <v>71.635756999999998</v>
      </c>
      <c r="H19">
        <v>3265299200</v>
      </c>
      <c r="I19" s="18">
        <f t="shared" si="4"/>
        <v>0.15537356250975876</v>
      </c>
      <c r="J19" s="2"/>
      <c r="R19" s="118">
        <f t="shared" si="0"/>
        <v>8.2164958485746009E-2</v>
      </c>
      <c r="S19" s="6">
        <f t="shared" si="1"/>
        <v>6.7938867036856587E-2</v>
      </c>
      <c r="T19" s="6">
        <f t="shared" si="2"/>
        <v>2.2543412904228122E-2</v>
      </c>
      <c r="U19" s="115">
        <f t="shared" si="3"/>
        <v>0.21465698530404764</v>
      </c>
      <c r="Y19" s="2"/>
      <c r="AG19" s="2"/>
    </row>
    <row r="20" spans="2:33" x14ac:dyDescent="0.25">
      <c r="B20" s="27">
        <v>43952</v>
      </c>
      <c r="C20">
        <v>71.5625</v>
      </c>
      <c r="D20">
        <v>81.059997999999993</v>
      </c>
      <c r="E20">
        <v>71.462502000000001</v>
      </c>
      <c r="F20">
        <v>79.485000999999997</v>
      </c>
      <c r="G20">
        <v>77.521705999999995</v>
      </c>
      <c r="H20">
        <v>2805936000</v>
      </c>
      <c r="I20" s="18">
        <f t="shared" si="4"/>
        <v>8.2164958485746009E-2</v>
      </c>
      <c r="J20" s="2"/>
      <c r="R20" s="118">
        <f t="shared" si="0"/>
        <v>0.15049200542619645</v>
      </c>
      <c r="S20" s="6">
        <f t="shared" si="1"/>
        <v>0.29318562770812862</v>
      </c>
      <c r="T20" s="6">
        <f t="shared" si="2"/>
        <v>0.11365225504622423</v>
      </c>
      <c r="U20" s="115">
        <f t="shared" si="3"/>
        <v>7.0108852714733993E-2</v>
      </c>
      <c r="Y20" s="2"/>
      <c r="AG20" s="2"/>
    </row>
    <row r="21" spans="2:33" x14ac:dyDescent="0.25">
      <c r="B21" s="27">
        <v>43983</v>
      </c>
      <c r="C21">
        <v>79.4375</v>
      </c>
      <c r="D21">
        <v>93.095000999999996</v>
      </c>
      <c r="E21">
        <v>79.302498</v>
      </c>
      <c r="F21">
        <v>91.199996999999996</v>
      </c>
      <c r="G21">
        <v>89.188102999999998</v>
      </c>
      <c r="H21">
        <v>3243375600</v>
      </c>
      <c r="I21" s="18">
        <f t="shared" si="4"/>
        <v>0.15049200542619645</v>
      </c>
      <c r="J21" s="2"/>
      <c r="R21" s="118">
        <f t="shared" si="0"/>
        <v>0.16513169923571547</v>
      </c>
      <c r="S21" s="6">
        <f t="shared" si="1"/>
        <v>0.32501089254102822</v>
      </c>
      <c r="T21" s="6">
        <f t="shared" si="2"/>
        <v>7.370651171140441E-3</v>
      </c>
      <c r="U21" s="115">
        <f t="shared" si="3"/>
        <v>0.1181170495019277</v>
      </c>
      <c r="Y21" s="2"/>
      <c r="AG21" s="2"/>
    </row>
    <row r="22" spans="2:33" x14ac:dyDescent="0.25">
      <c r="B22" s="27">
        <v>44013</v>
      </c>
      <c r="C22">
        <v>91.279999000000004</v>
      </c>
      <c r="D22">
        <v>106.415001</v>
      </c>
      <c r="E22">
        <v>89.144997000000004</v>
      </c>
      <c r="F22">
        <v>106.260002</v>
      </c>
      <c r="G22">
        <v>103.915886</v>
      </c>
      <c r="H22">
        <v>3020283200</v>
      </c>
      <c r="I22" s="18">
        <f t="shared" si="4"/>
        <v>0.16513169923571547</v>
      </c>
      <c r="J22" s="2"/>
      <c r="R22" s="118">
        <f t="shared" si="0"/>
        <v>0.21437971476276485</v>
      </c>
      <c r="S22" s="6">
        <f t="shared" si="1"/>
        <v>0.74145211750024775</v>
      </c>
      <c r="T22" s="6">
        <f t="shared" si="2"/>
        <v>0.10009271987002011</v>
      </c>
      <c r="U22" s="115">
        <f t="shared" si="3"/>
        <v>0.25999153408591447</v>
      </c>
      <c r="Y22" s="2"/>
      <c r="AG22" s="2"/>
    </row>
    <row r="23" spans="2:33" x14ac:dyDescent="0.25">
      <c r="B23" s="27">
        <v>44044</v>
      </c>
      <c r="C23">
        <v>108.199997</v>
      </c>
      <c r="D23">
        <v>131</v>
      </c>
      <c r="E23">
        <v>107.89250199999999</v>
      </c>
      <c r="F23">
        <v>129.03999300000001</v>
      </c>
      <c r="G23">
        <v>126.193344</v>
      </c>
      <c r="H23">
        <v>4070061100</v>
      </c>
      <c r="I23" s="18">
        <f t="shared" si="4"/>
        <v>0.21437971476276485</v>
      </c>
      <c r="J23" s="2"/>
      <c r="R23" s="118">
        <f t="shared" si="0"/>
        <v>-0.10090811128675692</v>
      </c>
      <c r="S23" s="6">
        <f t="shared" si="1"/>
        <v>-0.13908741559655824</v>
      </c>
      <c r="T23" s="6">
        <f t="shared" si="2"/>
        <v>-6.5142306411152373E-2</v>
      </c>
      <c r="U23" s="115">
        <f t="shared" si="3"/>
        <v>1.1663893430589267E-2</v>
      </c>
      <c r="Y23" s="2"/>
      <c r="AG23" s="2"/>
    </row>
    <row r="24" spans="2:33" x14ac:dyDescent="0.25">
      <c r="B24" s="27">
        <v>44075</v>
      </c>
      <c r="C24">
        <v>132.759995</v>
      </c>
      <c r="D24">
        <v>137.979996</v>
      </c>
      <c r="E24">
        <v>103.099998</v>
      </c>
      <c r="F24">
        <v>115.80999799999999</v>
      </c>
      <c r="G24">
        <v>113.459412</v>
      </c>
      <c r="H24">
        <v>3885245100</v>
      </c>
      <c r="I24" s="18">
        <f t="shared" si="4"/>
        <v>-0.10090811128675692</v>
      </c>
      <c r="J24" s="2"/>
      <c r="R24" s="118">
        <f t="shared" si="0"/>
        <v>-6.0011962691997711E-2</v>
      </c>
      <c r="S24" s="6">
        <f t="shared" si="1"/>
        <v>-9.5498911682655452E-2</v>
      </c>
      <c r="T24" s="6">
        <f t="shared" si="2"/>
        <v>-3.7369883140054183E-2</v>
      </c>
      <c r="U24" s="115">
        <f t="shared" si="3"/>
        <v>-7.337103563745484E-2</v>
      </c>
      <c r="Y24" s="2"/>
      <c r="AG24" s="2"/>
    </row>
    <row r="25" spans="2:33" x14ac:dyDescent="0.25">
      <c r="B25" s="27">
        <v>44105</v>
      </c>
      <c r="C25">
        <v>117.639999</v>
      </c>
      <c r="D25">
        <v>125.389999</v>
      </c>
      <c r="E25">
        <v>107.720001</v>
      </c>
      <c r="F25">
        <v>108.860001</v>
      </c>
      <c r="G25">
        <v>106.65049</v>
      </c>
      <c r="H25">
        <v>2894666500</v>
      </c>
      <c r="I25" s="18">
        <f t="shared" si="4"/>
        <v>-6.0011962691997711E-2</v>
      </c>
      <c r="J25" s="2"/>
      <c r="R25" s="118">
        <f t="shared" si="0"/>
        <v>9.3606339736460598E-2</v>
      </c>
      <c r="S25" s="6">
        <f t="shared" si="1"/>
        <v>0.46273580739585207</v>
      </c>
      <c r="T25" s="6">
        <f t="shared" si="2"/>
        <v>5.7292437767227256E-2</v>
      </c>
      <c r="U25" s="115">
        <f t="shared" si="3"/>
        <v>6.9211605120283792E-2</v>
      </c>
      <c r="Y25" s="2"/>
      <c r="AG25" s="2"/>
    </row>
    <row r="26" spans="2:33" x14ac:dyDescent="0.25">
      <c r="B26" s="27">
        <v>44136</v>
      </c>
      <c r="C26">
        <v>109.110001</v>
      </c>
      <c r="D26">
        <v>121.989998</v>
      </c>
      <c r="E26">
        <v>107.32</v>
      </c>
      <c r="F26">
        <v>119.050003</v>
      </c>
      <c r="G26">
        <v>116.633652</v>
      </c>
      <c r="H26">
        <v>2123077300</v>
      </c>
      <c r="I26" s="18">
        <f t="shared" si="4"/>
        <v>9.3606339736460598E-2</v>
      </c>
      <c r="J26" s="2"/>
      <c r="R26" s="118">
        <f t="shared" si="0"/>
        <v>0.11649667799135699</v>
      </c>
      <c r="S26" s="6">
        <f t="shared" si="1"/>
        <v>0.2432522818697509</v>
      </c>
      <c r="T26" s="6">
        <f t="shared" si="2"/>
        <v>4.1725985860953774E-2</v>
      </c>
      <c r="U26" s="115">
        <f t="shared" si="3"/>
        <v>-2.5855088396837922E-2</v>
      </c>
      <c r="Y26" s="2"/>
      <c r="AG26" s="2"/>
    </row>
    <row r="27" spans="2:33" x14ac:dyDescent="0.25">
      <c r="B27" s="27">
        <v>44166</v>
      </c>
      <c r="C27">
        <v>121.010002</v>
      </c>
      <c r="D27">
        <v>138.78999300000001</v>
      </c>
      <c r="E27">
        <v>120.010002</v>
      </c>
      <c r="F27">
        <v>132.69000199999999</v>
      </c>
      <c r="G27">
        <v>130.22108499999999</v>
      </c>
      <c r="H27">
        <v>2322189600</v>
      </c>
      <c r="I27" s="18">
        <f t="shared" si="4"/>
        <v>0.11649667799135699</v>
      </c>
      <c r="J27" s="2"/>
      <c r="R27" s="118">
        <f t="shared" si="0"/>
        <v>-5.501420910446142E-3</v>
      </c>
      <c r="S27" s="6">
        <f t="shared" si="1"/>
        <v>0.12450585683406379</v>
      </c>
      <c r="T27" s="6">
        <f t="shared" si="2"/>
        <v>4.2891831341587805E-2</v>
      </c>
      <c r="U27" s="115">
        <f t="shared" si="3"/>
        <v>-4.7041339623665746E-3</v>
      </c>
      <c r="Y27" s="2"/>
      <c r="AG27" s="2"/>
    </row>
    <row r="28" spans="2:33" x14ac:dyDescent="0.25">
      <c r="B28" s="27">
        <v>44197</v>
      </c>
      <c r="C28">
        <v>133.520004</v>
      </c>
      <c r="D28">
        <v>145.08999600000001</v>
      </c>
      <c r="E28">
        <v>126.379997</v>
      </c>
      <c r="F28">
        <v>131.96000699999999</v>
      </c>
      <c r="G28">
        <v>129.504684</v>
      </c>
      <c r="H28">
        <v>2240262000</v>
      </c>
      <c r="I28" s="18">
        <f t="shared" si="4"/>
        <v>-5.501420910446142E-3</v>
      </c>
      <c r="J28" s="2"/>
      <c r="R28" s="118">
        <f t="shared" si="0"/>
        <v>-8.1085329701279352E-2</v>
      </c>
      <c r="S28" s="6">
        <f t="shared" si="1"/>
        <v>-0.14874045031414884</v>
      </c>
      <c r="T28" s="6">
        <f t="shared" si="2"/>
        <v>1.8107436287406742E-3</v>
      </c>
      <c r="U28" s="115">
        <f t="shared" si="3"/>
        <v>5.5794012312672558E-2</v>
      </c>
      <c r="Y28" s="2"/>
      <c r="AG28" s="2"/>
    </row>
    <row r="29" spans="2:33" x14ac:dyDescent="0.25">
      <c r="B29" s="27">
        <v>44228</v>
      </c>
      <c r="C29">
        <v>133.75</v>
      </c>
      <c r="D29">
        <v>137.88000500000001</v>
      </c>
      <c r="E29">
        <v>118.389999</v>
      </c>
      <c r="F29">
        <v>121.260002</v>
      </c>
      <c r="G29">
        <v>119.003754</v>
      </c>
      <c r="H29">
        <v>1833855600</v>
      </c>
      <c r="I29" s="18">
        <f t="shared" si="4"/>
        <v>-8.1085329701279352E-2</v>
      </c>
      <c r="J29" s="2"/>
      <c r="R29" s="118">
        <f t="shared" si="0"/>
        <v>8.8448806413283787E-3</v>
      </c>
      <c r="S29" s="6">
        <f t="shared" si="1"/>
        <v>-1.1206569682745915E-2</v>
      </c>
      <c r="T29" s="6">
        <f t="shared" si="2"/>
        <v>1.6924824547106976E-2</v>
      </c>
      <c r="U29" s="115">
        <f t="shared" si="3"/>
        <v>-2.6705357447262101E-2</v>
      </c>
      <c r="Y29" s="2"/>
      <c r="AG29" s="2"/>
    </row>
    <row r="30" spans="2:33" x14ac:dyDescent="0.25">
      <c r="B30" s="27">
        <v>44256</v>
      </c>
      <c r="C30">
        <v>123.75</v>
      </c>
      <c r="D30">
        <v>128.720001</v>
      </c>
      <c r="E30">
        <v>116.209999</v>
      </c>
      <c r="F30">
        <v>122.150002</v>
      </c>
      <c r="G30">
        <v>120.05632799999999</v>
      </c>
      <c r="H30">
        <v>2650418200</v>
      </c>
      <c r="I30" s="18">
        <f t="shared" si="4"/>
        <v>8.8448806413283787E-3</v>
      </c>
      <c r="J30" s="2"/>
      <c r="R30" s="118">
        <f t="shared" si="0"/>
        <v>7.6218048248152259E-2</v>
      </c>
      <c r="S30" s="6">
        <f t="shared" si="1"/>
        <v>6.2147248015869128E-2</v>
      </c>
      <c r="T30" s="6">
        <f t="shared" si="2"/>
        <v>6.9601839840293778E-2</v>
      </c>
      <c r="U30" s="115">
        <f t="shared" si="3"/>
        <v>0.12484263128141504</v>
      </c>
      <c r="Y30" s="2"/>
      <c r="AG30" s="2"/>
    </row>
    <row r="31" spans="2:33" x14ac:dyDescent="0.25">
      <c r="B31" s="27">
        <v>44287</v>
      </c>
      <c r="C31">
        <v>123.660004</v>
      </c>
      <c r="D31">
        <v>137.070007</v>
      </c>
      <c r="E31">
        <v>122.489998</v>
      </c>
      <c r="F31">
        <v>131.46000699999999</v>
      </c>
      <c r="G31">
        <v>129.20678699999999</v>
      </c>
      <c r="H31">
        <v>1889857500</v>
      </c>
      <c r="I31" s="18">
        <f t="shared" si="4"/>
        <v>7.6218048248152259E-2</v>
      </c>
      <c r="J31" s="2"/>
      <c r="R31" s="118">
        <f t="shared" si="0"/>
        <v>-5.2107502680954321E-2</v>
      </c>
      <c r="S31" s="6">
        <f t="shared" si="1"/>
        <v>-0.11871335620286461</v>
      </c>
      <c r="T31" s="6">
        <f t="shared" si="2"/>
        <v>-9.9136637014463069E-3</v>
      </c>
      <c r="U31" s="115">
        <f t="shared" si="3"/>
        <v>8.2281288386676366E-2</v>
      </c>
      <c r="Y31" s="2"/>
      <c r="AG31" s="2"/>
    </row>
    <row r="32" spans="2:33" x14ac:dyDescent="0.25">
      <c r="B32" s="27">
        <v>44317</v>
      </c>
      <c r="C32">
        <v>132.03999300000001</v>
      </c>
      <c r="D32">
        <v>134.070007</v>
      </c>
      <c r="E32">
        <v>122.25</v>
      </c>
      <c r="F32">
        <v>124.610001</v>
      </c>
      <c r="G32">
        <v>122.474144</v>
      </c>
      <c r="H32">
        <v>1711934900</v>
      </c>
      <c r="I32" s="18">
        <f t="shared" si="4"/>
        <v>-5.2107502680954321E-2</v>
      </c>
      <c r="J32" s="2"/>
      <c r="R32" s="118">
        <f t="shared" si="0"/>
        <v>0.10097639057595709</v>
      </c>
      <c r="S32" s="6">
        <f t="shared" si="1"/>
        <v>8.7137348805097048E-2</v>
      </c>
      <c r="T32" s="6">
        <f t="shared" si="2"/>
        <v>8.7494562044928337E-2</v>
      </c>
      <c r="U32" s="115">
        <f t="shared" si="3"/>
        <v>0.23133987325031202</v>
      </c>
      <c r="Y32" s="2"/>
      <c r="AG32" s="2"/>
    </row>
    <row r="33" spans="2:33" x14ac:dyDescent="0.25">
      <c r="B33" s="27">
        <v>44348</v>
      </c>
      <c r="C33">
        <v>125.08000199999999</v>
      </c>
      <c r="D33">
        <v>137.41000399999999</v>
      </c>
      <c r="E33">
        <v>123.129997</v>
      </c>
      <c r="F33">
        <v>136.96000699999999</v>
      </c>
      <c r="G33">
        <v>134.84114099999999</v>
      </c>
      <c r="H33">
        <v>1606590000</v>
      </c>
      <c r="I33" s="18">
        <f t="shared" si="4"/>
        <v>0.10097639057595709</v>
      </c>
      <c r="J33" s="2"/>
      <c r="R33" s="118">
        <f t="shared" si="0"/>
        <v>6.498237804143181E-2</v>
      </c>
      <c r="S33" s="6">
        <f t="shared" si="1"/>
        <v>1.1034279861804608E-2</v>
      </c>
      <c r="T33" s="6">
        <f t="shared" si="2"/>
        <v>5.1716202546648216E-2</v>
      </c>
      <c r="U33" s="115">
        <f t="shared" si="3"/>
        <v>-2.4948288683329656E-2</v>
      </c>
      <c r="Y33" s="2"/>
      <c r="AG33" s="2"/>
    </row>
    <row r="34" spans="2:33" x14ac:dyDescent="0.25">
      <c r="B34" s="27">
        <v>44378</v>
      </c>
      <c r="C34">
        <v>136.60000600000001</v>
      </c>
      <c r="D34">
        <v>150</v>
      </c>
      <c r="E34">
        <v>135.759995</v>
      </c>
      <c r="F34">
        <v>145.86000100000001</v>
      </c>
      <c r="G34">
        <v>143.60343900000001</v>
      </c>
      <c r="H34">
        <v>1919035100</v>
      </c>
      <c r="I34" s="18">
        <f t="shared" si="4"/>
        <v>6.498237804143181E-2</v>
      </c>
      <c r="J34" s="2"/>
      <c r="R34" s="118">
        <f t="shared" si="0"/>
        <v>4.0929660465861106E-2</v>
      </c>
      <c r="S34" s="6">
        <f t="shared" si="1"/>
        <v>7.0605380007582541E-2</v>
      </c>
      <c r="T34" s="6">
        <f t="shared" si="2"/>
        <v>5.9562670893457792E-2</v>
      </c>
      <c r="U34" s="115">
        <f t="shared" si="3"/>
        <v>0.14800745876572186</v>
      </c>
      <c r="Y34" s="2"/>
      <c r="AG34" s="2"/>
    </row>
    <row r="35" spans="2:33" x14ac:dyDescent="0.25">
      <c r="B35" s="27">
        <v>44409</v>
      </c>
      <c r="C35">
        <v>146.36000100000001</v>
      </c>
      <c r="D35">
        <v>153.490005</v>
      </c>
      <c r="E35">
        <v>144.5</v>
      </c>
      <c r="F35">
        <v>151.83000200000001</v>
      </c>
      <c r="G35">
        <v>149.48107899999999</v>
      </c>
      <c r="H35">
        <v>1461542800</v>
      </c>
      <c r="I35" s="18">
        <f t="shared" si="4"/>
        <v>4.0929660465861106E-2</v>
      </c>
      <c r="J35" s="2"/>
      <c r="R35" s="118">
        <f t="shared" si="0"/>
        <v>-6.6640347170627501E-2</v>
      </c>
      <c r="S35" s="6">
        <f t="shared" si="1"/>
        <v>5.4042332938298632E-2</v>
      </c>
      <c r="T35" s="6">
        <f t="shared" si="2"/>
        <v>-6.4331133880362157E-2</v>
      </c>
      <c r="U35" s="115">
        <f t="shared" si="3"/>
        <v>-7.4395798111289824E-2</v>
      </c>
      <c r="Y35" s="2"/>
      <c r="AG35" s="2"/>
    </row>
    <row r="36" spans="2:33" x14ac:dyDescent="0.25">
      <c r="B36" s="27">
        <v>44440</v>
      </c>
      <c r="C36">
        <v>152.83000200000001</v>
      </c>
      <c r="D36">
        <v>157.259995</v>
      </c>
      <c r="E36">
        <v>141.270004</v>
      </c>
      <c r="F36">
        <v>141.5</v>
      </c>
      <c r="G36">
        <v>139.51960800000001</v>
      </c>
      <c r="H36">
        <v>1797835100</v>
      </c>
      <c r="I36" s="18">
        <f t="shared" si="4"/>
        <v>-6.6640347170627501E-2</v>
      </c>
      <c r="J36" s="2"/>
      <c r="R36" s="118">
        <f t="shared" si="0"/>
        <v>5.8657253394805764E-2</v>
      </c>
      <c r="S36" s="6">
        <f t="shared" si="1"/>
        <v>0.43652959857415574</v>
      </c>
      <c r="T36" s="6">
        <f t="shared" si="2"/>
        <v>0.17629129781383468</v>
      </c>
      <c r="U36" s="115">
        <f t="shared" si="3"/>
        <v>0.23416689774341859</v>
      </c>
      <c r="Y36" s="2"/>
      <c r="AG36" s="2"/>
    </row>
    <row r="37" spans="2:33" x14ac:dyDescent="0.25">
      <c r="B37" s="27">
        <v>44470</v>
      </c>
      <c r="C37">
        <v>141.89999399999999</v>
      </c>
      <c r="D37">
        <v>153.16999799999999</v>
      </c>
      <c r="E37">
        <v>138.270004</v>
      </c>
      <c r="F37">
        <v>149.800003</v>
      </c>
      <c r="G37">
        <v>147.70344499999999</v>
      </c>
      <c r="H37">
        <v>1565079200</v>
      </c>
      <c r="I37" s="18">
        <f t="shared" si="4"/>
        <v>5.8657253394805764E-2</v>
      </c>
      <c r="J37" s="2"/>
      <c r="R37" s="118">
        <f t="shared" ref="R37:R62" si="5">I38</f>
        <v>0.10347129005691102</v>
      </c>
      <c r="S37" s="6">
        <f t="shared" ref="S37:S62" si="6">I100</f>
        <v>2.7612187716705705E-2</v>
      </c>
      <c r="T37" s="6">
        <f t="shared" ref="T37:T62" si="7">I162</f>
        <v>-3.1060349876833593E-3</v>
      </c>
      <c r="U37" s="115">
        <f t="shared" ref="U37:U62" si="8">I224</f>
        <v>0.27805380967666271</v>
      </c>
      <c r="Y37" s="2"/>
      <c r="AG37" s="2"/>
    </row>
    <row r="38" spans="2:33" x14ac:dyDescent="0.25">
      <c r="B38" s="27">
        <v>44501</v>
      </c>
      <c r="C38">
        <v>148.990005</v>
      </c>
      <c r="D38">
        <v>165.699997</v>
      </c>
      <c r="E38">
        <v>147.479996</v>
      </c>
      <c r="F38">
        <v>165.300003</v>
      </c>
      <c r="G38">
        <v>162.98651100000001</v>
      </c>
      <c r="H38">
        <v>1691029000</v>
      </c>
      <c r="I38" s="18">
        <f t="shared" si="4"/>
        <v>0.10347129005691102</v>
      </c>
      <c r="J38" s="2"/>
      <c r="R38" s="118">
        <f t="shared" si="5"/>
        <v>7.579658539963452E-2</v>
      </c>
      <c r="S38" s="6">
        <f t="shared" si="6"/>
        <v>-7.6854519053299208E-2</v>
      </c>
      <c r="T38" s="6">
        <f t="shared" si="7"/>
        <v>1.9193762498046718E-2</v>
      </c>
      <c r="U38" s="115">
        <f t="shared" si="8"/>
        <v>-9.9920632568300305E-2</v>
      </c>
      <c r="Y38" s="2"/>
      <c r="AG38" s="2"/>
    </row>
    <row r="39" spans="2:33" x14ac:dyDescent="0.25">
      <c r="B39" s="27">
        <v>44531</v>
      </c>
      <c r="C39">
        <v>167.479996</v>
      </c>
      <c r="D39">
        <v>182.13000500000001</v>
      </c>
      <c r="E39">
        <v>157.800003</v>
      </c>
      <c r="F39">
        <v>177.570007</v>
      </c>
      <c r="G39">
        <v>175.34033199999999</v>
      </c>
      <c r="H39">
        <v>2444766700</v>
      </c>
      <c r="I39" s="18">
        <f t="shared" si="4"/>
        <v>7.579658539963452E-2</v>
      </c>
      <c r="J39" s="2"/>
      <c r="R39" s="118">
        <f t="shared" si="5"/>
        <v>-1.5712152295913162E-2</v>
      </c>
      <c r="S39" s="6">
        <f t="shared" si="6"/>
        <v>-0.11360931943424413</v>
      </c>
      <c r="T39" s="6">
        <f t="shared" si="7"/>
        <v>-7.5344936669406892E-2</v>
      </c>
      <c r="U39" s="115">
        <f t="shared" si="8"/>
        <v>-0.16735238538349362</v>
      </c>
      <c r="Y39" s="2"/>
      <c r="AG39" s="2"/>
    </row>
    <row r="40" spans="2:33" x14ac:dyDescent="0.25">
      <c r="B40" s="27">
        <v>44562</v>
      </c>
      <c r="C40">
        <v>177.83000200000001</v>
      </c>
      <c r="D40">
        <v>182.94000199999999</v>
      </c>
      <c r="E40">
        <v>154.699997</v>
      </c>
      <c r="F40">
        <v>174.779999</v>
      </c>
      <c r="G40">
        <v>172.58535800000001</v>
      </c>
      <c r="H40">
        <v>2108446000</v>
      </c>
      <c r="I40" s="18">
        <f t="shared" si="4"/>
        <v>-1.5712152295913162E-2</v>
      </c>
      <c r="J40" s="2"/>
      <c r="R40" s="118">
        <f t="shared" si="5"/>
        <v>-5.5269619106390389E-2</v>
      </c>
      <c r="S40" s="6">
        <f t="shared" si="6"/>
        <v>-7.0768158172180184E-2</v>
      </c>
      <c r="T40" s="6">
        <f t="shared" si="7"/>
        <v>-3.9198594309561963E-2</v>
      </c>
      <c r="U40" s="115">
        <f t="shared" si="8"/>
        <v>-4.1246771043399466E-3</v>
      </c>
      <c r="Y40" s="2"/>
      <c r="AG40" s="2"/>
    </row>
    <row r="41" spans="2:33" x14ac:dyDescent="0.25">
      <c r="B41" s="27">
        <v>44593</v>
      </c>
      <c r="C41">
        <v>174.009995</v>
      </c>
      <c r="D41">
        <v>176.64999399999999</v>
      </c>
      <c r="E41">
        <v>152</v>
      </c>
      <c r="F41">
        <v>165.11999499999999</v>
      </c>
      <c r="G41">
        <v>163.04663099999999</v>
      </c>
      <c r="H41">
        <v>1627516300</v>
      </c>
      <c r="I41" s="18">
        <f t="shared" si="4"/>
        <v>-5.5269619106390389E-2</v>
      </c>
      <c r="J41" s="2"/>
      <c r="R41" s="118">
        <f t="shared" si="5"/>
        <v>5.8820779927676092E-2</v>
      </c>
      <c r="S41" s="6">
        <f t="shared" si="6"/>
        <v>0.2380088088942216</v>
      </c>
      <c r="T41" s="6">
        <f t="shared" si="7"/>
        <v>3.3995275959462168E-2</v>
      </c>
      <c r="U41" s="115">
        <f t="shared" si="8"/>
        <v>0.11896652608795577</v>
      </c>
      <c r="Y41" s="2"/>
      <c r="AG41" s="2"/>
    </row>
    <row r="42" spans="2:33" x14ac:dyDescent="0.25">
      <c r="B42" s="27">
        <v>44621</v>
      </c>
      <c r="C42">
        <v>164.699997</v>
      </c>
      <c r="D42">
        <v>179.61000100000001</v>
      </c>
      <c r="E42">
        <v>150.10000600000001</v>
      </c>
      <c r="F42">
        <v>174.61000100000001</v>
      </c>
      <c r="G42">
        <v>172.63716099999999</v>
      </c>
      <c r="H42">
        <v>2180800100</v>
      </c>
      <c r="I42" s="18">
        <f t="shared" si="4"/>
        <v>5.8820779927676092E-2</v>
      </c>
      <c r="J42" s="2"/>
      <c r="R42" s="118">
        <f t="shared" si="5"/>
        <v>-9.713089524218943E-2</v>
      </c>
      <c r="S42" s="6">
        <f t="shared" si="6"/>
        <v>-0.19194511051408314</v>
      </c>
      <c r="T42" s="6">
        <f t="shared" si="7"/>
        <v>-9.9866867248304514E-2</v>
      </c>
      <c r="U42" s="115">
        <f t="shared" si="8"/>
        <v>-0.32015834468941795</v>
      </c>
      <c r="Y42" s="2"/>
      <c r="AG42" s="2"/>
    </row>
    <row r="43" spans="2:33" x14ac:dyDescent="0.25">
      <c r="B43" s="27">
        <v>44652</v>
      </c>
      <c r="C43">
        <v>174.029999</v>
      </c>
      <c r="D43">
        <v>178.490005</v>
      </c>
      <c r="E43">
        <v>155.38000500000001</v>
      </c>
      <c r="F43">
        <v>157.64999399999999</v>
      </c>
      <c r="G43">
        <v>155.86875900000001</v>
      </c>
      <c r="H43">
        <v>1687795600</v>
      </c>
      <c r="I43" s="18">
        <f t="shared" si="4"/>
        <v>-9.713089524218943E-2</v>
      </c>
      <c r="J43" s="2"/>
      <c r="R43" s="118">
        <f t="shared" si="5"/>
        <v>-5.5883321686034604E-2</v>
      </c>
      <c r="S43" s="6">
        <f t="shared" si="6"/>
        <v>-0.12919748592303826</v>
      </c>
      <c r="T43" s="6">
        <f t="shared" si="7"/>
        <v>-2.0359104094220259E-2</v>
      </c>
      <c r="U43" s="115">
        <f t="shared" si="8"/>
        <v>6.7396968747310826E-3</v>
      </c>
      <c r="Y43" s="2"/>
      <c r="AG43" s="2"/>
    </row>
    <row r="44" spans="2:33" x14ac:dyDescent="0.25">
      <c r="B44" s="27">
        <v>44682</v>
      </c>
      <c r="C44">
        <v>156.71000699999999</v>
      </c>
      <c r="D44">
        <v>166.479996</v>
      </c>
      <c r="E44">
        <v>132.61000100000001</v>
      </c>
      <c r="F44">
        <v>148.83999600000001</v>
      </c>
      <c r="G44">
        <v>147.15829500000001</v>
      </c>
      <c r="H44">
        <v>2401040300</v>
      </c>
      <c r="I44" s="18">
        <f t="shared" si="4"/>
        <v>-5.5883321686034604E-2</v>
      </c>
      <c r="J44" s="2"/>
      <c r="R44" s="118">
        <f t="shared" si="5"/>
        <v>-8.0079916663889028E-2</v>
      </c>
      <c r="S44" s="6">
        <f t="shared" si="6"/>
        <v>-0.11188773832396559</v>
      </c>
      <c r="T44" s="6">
        <f t="shared" si="7"/>
        <v>-5.3120184856425889E-2</v>
      </c>
      <c r="U44" s="115">
        <f t="shared" si="8"/>
        <v>-0.18814270390641685</v>
      </c>
      <c r="Y44" s="2"/>
      <c r="AG44" s="2"/>
    </row>
    <row r="45" spans="2:33" x14ac:dyDescent="0.25">
      <c r="B45" s="27">
        <v>44713</v>
      </c>
      <c r="C45">
        <v>149.89999399999999</v>
      </c>
      <c r="D45">
        <v>151.740005</v>
      </c>
      <c r="E45">
        <v>129.03999300000001</v>
      </c>
      <c r="F45">
        <v>136.720001</v>
      </c>
      <c r="G45">
        <v>135.37387100000001</v>
      </c>
      <c r="H45">
        <v>1749099800</v>
      </c>
      <c r="I45" s="18">
        <f t="shared" si="4"/>
        <v>-8.0079916663889028E-2</v>
      </c>
      <c r="J45" s="2"/>
      <c r="R45" s="118">
        <f t="shared" si="5"/>
        <v>0.18863356577873147</v>
      </c>
      <c r="S45" s="6">
        <f t="shared" si="6"/>
        <v>0.32376526265962413</v>
      </c>
      <c r="T45" s="6">
        <f t="shared" si="7"/>
        <v>9.3096396856944263E-2</v>
      </c>
      <c r="U45" s="115">
        <f t="shared" si="8"/>
        <v>0.19841952077353397</v>
      </c>
      <c r="Y45" s="2"/>
      <c r="AG45" s="2"/>
    </row>
    <row r="46" spans="2:33" x14ac:dyDescent="0.25">
      <c r="B46" s="27">
        <v>44743</v>
      </c>
      <c r="C46">
        <v>136.03999300000001</v>
      </c>
      <c r="D46">
        <v>163.63000500000001</v>
      </c>
      <c r="E46">
        <v>135.66000399999999</v>
      </c>
      <c r="F46">
        <v>162.509995</v>
      </c>
      <c r="G46">
        <v>160.90992700000001</v>
      </c>
      <c r="H46">
        <v>1447125400</v>
      </c>
      <c r="I46" s="18">
        <f t="shared" si="4"/>
        <v>0.18863356577873147</v>
      </c>
      <c r="J46" s="2"/>
      <c r="R46" s="118">
        <f t="shared" si="5"/>
        <v>-3.2551652329069869E-2</v>
      </c>
      <c r="S46" s="6">
        <f t="shared" si="6"/>
        <v>-7.2488673851361374E-2</v>
      </c>
      <c r="T46" s="6">
        <f t="shared" si="7"/>
        <v>-6.8639798762069715E-2</v>
      </c>
      <c r="U46" s="115">
        <f t="shared" si="8"/>
        <v>-0.16896984653897573</v>
      </c>
      <c r="Y46" s="2"/>
      <c r="AG46" s="2"/>
    </row>
    <row r="47" spans="2:33" x14ac:dyDescent="0.25">
      <c r="B47" s="27">
        <v>44774</v>
      </c>
      <c r="C47">
        <v>161.009995</v>
      </c>
      <c r="D47">
        <v>176.14999399999999</v>
      </c>
      <c r="E47">
        <v>157.13999899999999</v>
      </c>
      <c r="F47">
        <v>157.220001</v>
      </c>
      <c r="G47">
        <v>155.672043</v>
      </c>
      <c r="H47">
        <v>1510239600</v>
      </c>
      <c r="I47" s="18">
        <f t="shared" si="4"/>
        <v>-3.2551652329069869E-2</v>
      </c>
      <c r="J47" s="2"/>
      <c r="R47" s="118">
        <f t="shared" si="5"/>
        <v>-0.1197561530043002</v>
      </c>
      <c r="S47" s="6">
        <f t="shared" si="6"/>
        <v>-3.7589294887121039E-2</v>
      </c>
      <c r="T47" s="6">
        <f t="shared" si="7"/>
        <v>-0.10737623407483932</v>
      </c>
      <c r="U47" s="115">
        <f t="shared" si="8"/>
        <v>-0.19577326186054567</v>
      </c>
      <c r="Y47" s="2"/>
      <c r="AG47" s="2"/>
    </row>
    <row r="48" spans="2:33" x14ac:dyDescent="0.25">
      <c r="B48" s="27">
        <v>44805</v>
      </c>
      <c r="C48">
        <v>156.63999899999999</v>
      </c>
      <c r="D48">
        <v>164.259995</v>
      </c>
      <c r="E48">
        <v>138</v>
      </c>
      <c r="F48">
        <v>138.199997</v>
      </c>
      <c r="G48">
        <v>137.029358</v>
      </c>
      <c r="H48">
        <v>2084722800</v>
      </c>
      <c r="I48" s="18">
        <f t="shared" si="4"/>
        <v>-0.1197561530043002</v>
      </c>
      <c r="J48" s="2"/>
      <c r="R48" s="118">
        <f t="shared" si="5"/>
        <v>0.10955156047655112</v>
      </c>
      <c r="S48" s="6">
        <f t="shared" si="6"/>
        <v>-0.14216779264844481</v>
      </c>
      <c r="T48" s="6">
        <f t="shared" si="7"/>
        <v>-3.306102021574886E-3</v>
      </c>
      <c r="U48" s="115">
        <f t="shared" si="8"/>
        <v>0.11220136033620376</v>
      </c>
      <c r="Y48" s="2"/>
      <c r="AG48" s="2"/>
    </row>
    <row r="49" spans="2:33" x14ac:dyDescent="0.25">
      <c r="B49" s="27">
        <v>44835</v>
      </c>
      <c r="C49">
        <v>138.21000699999999</v>
      </c>
      <c r="D49">
        <v>157.5</v>
      </c>
      <c r="E49">
        <v>134.36999499999999</v>
      </c>
      <c r="F49">
        <v>153.33999600000001</v>
      </c>
      <c r="G49">
        <v>152.04113799999999</v>
      </c>
      <c r="H49">
        <v>1868139700</v>
      </c>
      <c r="I49" s="18">
        <f t="shared" si="4"/>
        <v>0.10955156047655112</v>
      </c>
      <c r="J49" s="2"/>
      <c r="R49" s="118">
        <f t="shared" si="5"/>
        <v>-3.4628983111136602E-2</v>
      </c>
      <c r="S49" s="6">
        <f t="shared" si="6"/>
        <v>-0.14432625916447139</v>
      </c>
      <c r="T49" s="6">
        <f t="shared" si="7"/>
        <v>9.912550136956777E-2</v>
      </c>
      <c r="U49" s="115">
        <f t="shared" si="8"/>
        <v>0.25383411872072537</v>
      </c>
      <c r="Y49" s="2"/>
      <c r="AG49" s="2"/>
    </row>
    <row r="50" spans="2:33" x14ac:dyDescent="0.25">
      <c r="B50" s="27">
        <v>44866</v>
      </c>
      <c r="C50">
        <v>155.08000200000001</v>
      </c>
      <c r="D50">
        <v>155.449997</v>
      </c>
      <c r="E50">
        <v>134.38000500000001</v>
      </c>
      <c r="F50">
        <v>148.029999</v>
      </c>
      <c r="G50">
        <v>146.77610799999999</v>
      </c>
      <c r="H50">
        <v>1724847700</v>
      </c>
      <c r="I50" s="18">
        <f t="shared" si="4"/>
        <v>-3.4628983111136602E-2</v>
      </c>
      <c r="J50" s="2"/>
      <c r="R50" s="118">
        <f t="shared" si="5"/>
        <v>-0.12081667951026476</v>
      </c>
      <c r="S50" s="6">
        <f t="shared" si="6"/>
        <v>-0.36733435080638444</v>
      </c>
      <c r="T50" s="6">
        <f t="shared" si="7"/>
        <v>-5.7396424916239197E-2</v>
      </c>
      <c r="U50" s="115">
        <f t="shared" si="8"/>
        <v>-0.13622069077588805</v>
      </c>
      <c r="Y50" s="2"/>
      <c r="AG50" s="2"/>
    </row>
    <row r="51" spans="2:33" x14ac:dyDescent="0.25">
      <c r="B51" s="27">
        <v>44896</v>
      </c>
      <c r="C51">
        <v>148.21000699999999</v>
      </c>
      <c r="D51">
        <v>150.91999799999999</v>
      </c>
      <c r="E51">
        <v>125.870003</v>
      </c>
      <c r="F51">
        <v>129.929993</v>
      </c>
      <c r="G51">
        <v>129.04310599999999</v>
      </c>
      <c r="H51">
        <v>1675731200</v>
      </c>
      <c r="I51" s="18">
        <f t="shared" si="4"/>
        <v>-0.12081667951026476</v>
      </c>
      <c r="J51" s="2"/>
      <c r="R51" s="118">
        <f t="shared" si="5"/>
        <v>0.11052127806037171</v>
      </c>
      <c r="S51" s="6">
        <f t="shared" si="6"/>
        <v>0.40623478649131339</v>
      </c>
      <c r="T51" s="6">
        <f t="shared" si="7"/>
        <v>3.331649790696356E-2</v>
      </c>
      <c r="U51" s="115">
        <f t="shared" si="8"/>
        <v>0.33686875407467687</v>
      </c>
      <c r="Y51" s="2"/>
      <c r="AG51" s="2"/>
    </row>
    <row r="52" spans="2:33" x14ac:dyDescent="0.25">
      <c r="B52" s="27">
        <v>44927</v>
      </c>
      <c r="C52">
        <v>130.279999</v>
      </c>
      <c r="D52">
        <v>147.229996</v>
      </c>
      <c r="E52">
        <v>124.16999800000001</v>
      </c>
      <c r="F52">
        <v>144.28999300000001</v>
      </c>
      <c r="G52">
        <v>143.305115</v>
      </c>
      <c r="H52">
        <v>1443652500</v>
      </c>
      <c r="I52" s="18">
        <f t="shared" si="4"/>
        <v>0.11052127806037171</v>
      </c>
      <c r="J52" s="2"/>
      <c r="R52" s="118">
        <f t="shared" si="5"/>
        <v>2.1623156996175563E-2</v>
      </c>
      <c r="S52" s="6">
        <f t="shared" si="6"/>
        <v>0.18756497986626841</v>
      </c>
      <c r="T52" s="6">
        <f t="shared" si="7"/>
        <v>6.496941704807746E-3</v>
      </c>
      <c r="U52" s="115">
        <f t="shared" si="8"/>
        <v>0.18830944295069019</v>
      </c>
      <c r="Y52" s="2"/>
      <c r="AG52" s="2"/>
    </row>
    <row r="53" spans="2:33" x14ac:dyDescent="0.25">
      <c r="B53" s="27">
        <v>44958</v>
      </c>
      <c r="C53">
        <v>143.970001</v>
      </c>
      <c r="D53">
        <v>157.38000500000001</v>
      </c>
      <c r="E53">
        <v>141.320007</v>
      </c>
      <c r="F53">
        <v>147.41000399999999</v>
      </c>
      <c r="G53">
        <v>146.40382399999999</v>
      </c>
      <c r="H53">
        <v>1307198900</v>
      </c>
      <c r="I53" s="18">
        <f t="shared" si="4"/>
        <v>2.1623156996175563E-2</v>
      </c>
      <c r="J53" s="2"/>
      <c r="R53" s="118">
        <f t="shared" si="5"/>
        <v>0.12035649424020511</v>
      </c>
      <c r="S53" s="6">
        <f t="shared" si="6"/>
        <v>8.5071213866616535E-3</v>
      </c>
      <c r="T53" s="6">
        <f t="shared" si="7"/>
        <v>0.15877681985156311</v>
      </c>
      <c r="U53" s="115">
        <f t="shared" si="8"/>
        <v>0.19645919326102357</v>
      </c>
      <c r="Y53" s="2"/>
      <c r="AG53" s="2"/>
    </row>
    <row r="54" spans="2:33" x14ac:dyDescent="0.25">
      <c r="B54" s="27">
        <v>44986</v>
      </c>
      <c r="C54">
        <v>146.83000200000001</v>
      </c>
      <c r="D54">
        <v>165</v>
      </c>
      <c r="E54">
        <v>143.89999399999999</v>
      </c>
      <c r="F54">
        <v>164.89999399999999</v>
      </c>
      <c r="G54">
        <v>164.024475</v>
      </c>
      <c r="H54">
        <v>1520266600</v>
      </c>
      <c r="I54" s="18">
        <f t="shared" si="4"/>
        <v>0.12035649424020511</v>
      </c>
      <c r="J54" s="2"/>
      <c r="R54" s="118">
        <f t="shared" si="5"/>
        <v>2.898728375750026E-2</v>
      </c>
      <c r="S54" s="6">
        <f t="shared" si="6"/>
        <v>-0.20799193841731622</v>
      </c>
      <c r="T54" s="6">
        <f t="shared" si="7"/>
        <v>6.5764859323396596E-2</v>
      </c>
      <c r="U54" s="115">
        <f t="shared" si="8"/>
        <v>-8.3836346429322361E-4</v>
      </c>
      <c r="Y54" s="2"/>
      <c r="AG54" s="2"/>
    </row>
    <row r="55" spans="2:33" x14ac:dyDescent="0.25">
      <c r="B55" s="27">
        <v>45017</v>
      </c>
      <c r="C55">
        <v>164.270004</v>
      </c>
      <c r="D55">
        <v>169.85000600000001</v>
      </c>
      <c r="E55">
        <v>159.779999</v>
      </c>
      <c r="F55">
        <v>169.679993</v>
      </c>
      <c r="G55">
        <v>168.779099</v>
      </c>
      <c r="H55">
        <v>969709700</v>
      </c>
      <c r="I55" s="18">
        <f t="shared" si="4"/>
        <v>2.898728375750026E-2</v>
      </c>
      <c r="J55" s="2"/>
      <c r="R55" s="118">
        <f t="shared" si="5"/>
        <v>4.4613432851658974E-2</v>
      </c>
      <c r="S55" s="6">
        <f t="shared" si="6"/>
        <v>0.24112954465497571</v>
      </c>
      <c r="T55" s="6">
        <f t="shared" si="7"/>
        <v>6.876917030627494E-2</v>
      </c>
      <c r="U55" s="115">
        <f t="shared" si="8"/>
        <v>0.36343652919983516</v>
      </c>
      <c r="Y55" s="2"/>
      <c r="AG55" s="2"/>
    </row>
    <row r="56" spans="2:33" x14ac:dyDescent="0.25">
      <c r="B56" s="27">
        <v>45047</v>
      </c>
      <c r="C56">
        <v>169.279999</v>
      </c>
      <c r="D56">
        <v>179.35000600000001</v>
      </c>
      <c r="E56">
        <v>164.30999800000001</v>
      </c>
      <c r="F56">
        <v>177.25</v>
      </c>
      <c r="G56">
        <v>176.30891399999999</v>
      </c>
      <c r="H56">
        <v>1275155500</v>
      </c>
      <c r="I56" s="18">
        <f t="shared" si="4"/>
        <v>4.4613432851658974E-2</v>
      </c>
      <c r="J56" s="2"/>
      <c r="R56" s="118">
        <f t="shared" si="5"/>
        <v>9.5843718939815137E-2</v>
      </c>
      <c r="S56" s="6">
        <f t="shared" si="6"/>
        <v>0.28362672478491202</v>
      </c>
      <c r="T56" s="6">
        <f t="shared" si="7"/>
        <v>3.9265491786198092E-2</v>
      </c>
      <c r="U56" s="115">
        <f t="shared" si="8"/>
        <v>0.11809494337532134</v>
      </c>
      <c r="Y56" s="2"/>
      <c r="AG56" s="2"/>
    </row>
    <row r="57" spans="2:33" x14ac:dyDescent="0.25">
      <c r="B57" s="27">
        <v>45078</v>
      </c>
      <c r="C57">
        <v>177.699997</v>
      </c>
      <c r="D57">
        <v>194.479996</v>
      </c>
      <c r="E57">
        <v>176.929993</v>
      </c>
      <c r="F57">
        <v>193.970001</v>
      </c>
      <c r="G57">
        <v>193.20701600000001</v>
      </c>
      <c r="H57">
        <v>1297101100</v>
      </c>
      <c r="I57" s="18">
        <f t="shared" si="4"/>
        <v>9.5843718939815137E-2</v>
      </c>
      <c r="J57" s="2"/>
      <c r="R57" s="118">
        <f t="shared" si="5"/>
        <v>1.2785482903995504E-2</v>
      </c>
      <c r="S57" s="6">
        <f t="shared" si="6"/>
        <v>2.1622050799719572E-2</v>
      </c>
      <c r="T57" s="6">
        <f t="shared" si="7"/>
        <v>-1.3566596617234694E-2</v>
      </c>
      <c r="U57" s="115">
        <f t="shared" si="8"/>
        <v>0.10476662711550833</v>
      </c>
      <c r="Y57" s="2"/>
      <c r="AG57" s="2"/>
    </row>
    <row r="58" spans="2:33" x14ac:dyDescent="0.25">
      <c r="B58" s="27">
        <v>45108</v>
      </c>
      <c r="C58">
        <v>193.779999</v>
      </c>
      <c r="D58">
        <v>198.229996</v>
      </c>
      <c r="E58">
        <v>186.60000600000001</v>
      </c>
      <c r="F58">
        <v>196.449997</v>
      </c>
      <c r="G58">
        <v>195.67726099999999</v>
      </c>
      <c r="H58">
        <v>996066400</v>
      </c>
      <c r="I58" s="18">
        <f t="shared" si="4"/>
        <v>1.2785482903995504E-2</v>
      </c>
      <c r="J58" s="2"/>
      <c r="R58" s="118">
        <f t="shared" si="5"/>
        <v>-4.3675304715145136E-2</v>
      </c>
      <c r="S58" s="6">
        <f t="shared" si="6"/>
        <v>-3.4962443423464551E-2</v>
      </c>
      <c r="T58" s="6">
        <f t="shared" si="7"/>
        <v>-2.429140563449228E-2</v>
      </c>
      <c r="U58" s="115">
        <f t="shared" si="8"/>
        <v>5.6196245978962889E-2</v>
      </c>
      <c r="Y58" s="2"/>
      <c r="AG58" s="2"/>
    </row>
    <row r="59" spans="2:33" x14ac:dyDescent="0.25">
      <c r="B59" s="27">
        <v>45139</v>
      </c>
      <c r="C59">
        <v>196.240005</v>
      </c>
      <c r="D59">
        <v>196.729996</v>
      </c>
      <c r="E59">
        <v>171.96000699999999</v>
      </c>
      <c r="F59">
        <v>187.86999499999999</v>
      </c>
      <c r="G59">
        <v>187.13099700000001</v>
      </c>
      <c r="H59">
        <v>1322439400</v>
      </c>
      <c r="I59" s="18">
        <f t="shared" si="4"/>
        <v>-4.3675304715145136E-2</v>
      </c>
      <c r="J59" s="2"/>
      <c r="R59" s="118">
        <f t="shared" si="5"/>
        <v>-8.7447570217348947E-2</v>
      </c>
      <c r="S59" s="6">
        <f t="shared" si="6"/>
        <v>-3.0455619947005075E-2</v>
      </c>
      <c r="T59" s="6">
        <f t="shared" si="7"/>
        <v>-3.4603080585776214E-2</v>
      </c>
      <c r="U59" s="115">
        <f t="shared" si="8"/>
        <v>-0.11865057991121086</v>
      </c>
      <c r="Y59" s="2"/>
      <c r="AG59" s="2"/>
    </row>
    <row r="60" spans="2:33" x14ac:dyDescent="0.25">
      <c r="B60" s="27">
        <v>45170</v>
      </c>
      <c r="C60">
        <v>189.490005</v>
      </c>
      <c r="D60">
        <v>189.979996</v>
      </c>
      <c r="E60">
        <v>167.61999499999999</v>
      </c>
      <c r="F60">
        <v>171.21000699999999</v>
      </c>
      <c r="G60">
        <v>170.76684599999999</v>
      </c>
      <c r="H60">
        <v>1337586600</v>
      </c>
      <c r="I60" s="18">
        <f t="shared" si="4"/>
        <v>-8.7447570217348947E-2</v>
      </c>
      <c r="J60" s="2"/>
      <c r="R60" s="118">
        <f t="shared" si="5"/>
        <v>-2.570018772847682E-3</v>
      </c>
      <c r="S60" s="6">
        <f t="shared" si="6"/>
        <v>-0.19734635441872606</v>
      </c>
      <c r="T60" s="6">
        <f t="shared" si="7"/>
        <v>7.0815446352324285E-2</v>
      </c>
      <c r="U60" s="115">
        <f t="shared" si="8"/>
        <v>-6.2429968809887049E-2</v>
      </c>
      <c r="Y60" s="2"/>
      <c r="AG60" s="2"/>
    </row>
    <row r="61" spans="2:33" x14ac:dyDescent="0.25">
      <c r="B61" s="27">
        <v>45200</v>
      </c>
      <c r="C61">
        <v>171.220001</v>
      </c>
      <c r="D61">
        <v>182.33999600000001</v>
      </c>
      <c r="E61">
        <v>165.66999799999999</v>
      </c>
      <c r="F61">
        <v>170.770004</v>
      </c>
      <c r="G61">
        <v>170.32797199999999</v>
      </c>
      <c r="H61">
        <v>1172719600</v>
      </c>
      <c r="I61" s="18">
        <f t="shared" si="4"/>
        <v>-2.570018772847682E-3</v>
      </c>
      <c r="J61" s="2"/>
      <c r="R61" s="118">
        <f t="shared" si="5"/>
        <v>0.11231473477533105</v>
      </c>
      <c r="S61" s="6">
        <f t="shared" si="6"/>
        <v>0.19537944025850296</v>
      </c>
      <c r="T61" s="6">
        <f t="shared" si="7"/>
        <v>0.12067082426487064</v>
      </c>
      <c r="U61" s="115">
        <f t="shared" si="8"/>
        <v>0.14688584466867582</v>
      </c>
      <c r="Y61" s="2"/>
      <c r="AG61" s="2"/>
    </row>
    <row r="62" spans="2:33" ht="15.75" thickBot="1" x14ac:dyDescent="0.3">
      <c r="B62" s="27">
        <v>45231</v>
      </c>
      <c r="C62">
        <v>171</v>
      </c>
      <c r="D62">
        <v>192.929993</v>
      </c>
      <c r="E62">
        <v>170.11999499999999</v>
      </c>
      <c r="F62">
        <v>189.949997</v>
      </c>
      <c r="G62">
        <v>189.458313</v>
      </c>
      <c r="H62">
        <v>1099586100</v>
      </c>
      <c r="I62" s="18">
        <f t="shared" si="4"/>
        <v>0.11231473477533105</v>
      </c>
      <c r="J62" s="2"/>
      <c r="R62" s="119">
        <f t="shared" si="5"/>
        <v>1.4917920228710191E-2</v>
      </c>
      <c r="S62" s="120">
        <f t="shared" si="6"/>
        <v>3.4988311937784733E-2</v>
      </c>
      <c r="T62" s="120">
        <f t="shared" si="7"/>
        <v>-5.5601098820036166E-3</v>
      </c>
      <c r="U62" s="117">
        <f t="shared" si="8"/>
        <v>5.884108438194624E-2</v>
      </c>
      <c r="AG62" s="2"/>
    </row>
    <row r="63" spans="2:33" ht="15.75" thickBot="1" x14ac:dyDescent="0.3">
      <c r="B63" s="33">
        <v>45261</v>
      </c>
      <c r="C63" s="35">
        <v>190.33000200000001</v>
      </c>
      <c r="D63" s="35">
        <v>199.61999499999999</v>
      </c>
      <c r="E63" s="35">
        <v>187.449997</v>
      </c>
      <c r="F63" s="35">
        <v>192.529999</v>
      </c>
      <c r="G63" s="35">
        <v>192.284637</v>
      </c>
      <c r="H63" s="35">
        <v>1062774800</v>
      </c>
      <c r="I63" s="24">
        <f>G63/G62-1</f>
        <v>1.4917920228710191E-2</v>
      </c>
      <c r="J63" s="2"/>
      <c r="R63" s="17"/>
    </row>
    <row r="64" spans="2:33" x14ac:dyDescent="0.25">
      <c r="H64"/>
      <c r="I64" s="6"/>
    </row>
    <row r="65" spans="2:9" ht="15.75" thickBot="1" x14ac:dyDescent="0.3">
      <c r="B65" s="40" t="s">
        <v>44</v>
      </c>
      <c r="H65"/>
      <c r="I65" s="6"/>
    </row>
    <row r="66" spans="2:9" x14ac:dyDescent="0.25">
      <c r="B66" s="92" t="s">
        <v>30</v>
      </c>
      <c r="C66" s="94" t="s">
        <v>31</v>
      </c>
      <c r="D66" s="94" t="s">
        <v>32</v>
      </c>
      <c r="E66" s="94" t="s">
        <v>33</v>
      </c>
      <c r="F66" s="94" t="s">
        <v>34</v>
      </c>
      <c r="G66" s="94" t="s">
        <v>35</v>
      </c>
      <c r="H66" s="94" t="s">
        <v>36</v>
      </c>
      <c r="I66" s="116" t="s">
        <v>45</v>
      </c>
    </row>
    <row r="67" spans="2:9" x14ac:dyDescent="0.25">
      <c r="B67" s="27">
        <v>43497</v>
      </c>
      <c r="C67">
        <v>20.361333999999999</v>
      </c>
      <c r="D67">
        <v>21.615998999999999</v>
      </c>
      <c r="E67">
        <v>19.251332999999999</v>
      </c>
      <c r="F67">
        <v>21.325333000000001</v>
      </c>
      <c r="G67">
        <v>21.325333000000001</v>
      </c>
      <c r="H67">
        <v>1928251500</v>
      </c>
      <c r="I67" s="115"/>
    </row>
    <row r="68" spans="2:9" x14ac:dyDescent="0.25">
      <c r="B68" s="27">
        <v>43525</v>
      </c>
      <c r="C68">
        <v>20.462667</v>
      </c>
      <c r="D68">
        <v>20.475332000000002</v>
      </c>
      <c r="E68">
        <v>16.964001</v>
      </c>
      <c r="F68">
        <v>18.657333000000001</v>
      </c>
      <c r="G68">
        <v>18.657333000000001</v>
      </c>
      <c r="H68">
        <v>3206902500</v>
      </c>
      <c r="I68" s="115">
        <f>G68/G67-1</f>
        <v>-0.1251094179865796</v>
      </c>
    </row>
    <row r="69" spans="2:9" x14ac:dyDescent="0.25">
      <c r="B69" s="27">
        <v>43556</v>
      </c>
      <c r="C69">
        <v>18.841332999999999</v>
      </c>
      <c r="D69">
        <v>19.744667</v>
      </c>
      <c r="E69">
        <v>15.408666999999999</v>
      </c>
      <c r="F69">
        <v>15.912667000000001</v>
      </c>
      <c r="G69">
        <v>15.912667000000001</v>
      </c>
      <c r="H69">
        <v>3461209500</v>
      </c>
      <c r="I69" s="115">
        <f t="shared" ref="I69:I124" si="9">G69/G68-1</f>
        <v>-0.14710923581628732</v>
      </c>
    </row>
    <row r="70" spans="2:9" x14ac:dyDescent="0.25">
      <c r="B70" s="27">
        <v>43586</v>
      </c>
      <c r="C70">
        <v>15.923333</v>
      </c>
      <c r="D70">
        <v>17.223333</v>
      </c>
      <c r="E70">
        <v>12.273332999999999</v>
      </c>
      <c r="F70">
        <v>12.343999999999999</v>
      </c>
      <c r="G70">
        <v>12.343999999999999</v>
      </c>
      <c r="H70">
        <v>4238982000</v>
      </c>
      <c r="I70" s="115">
        <f t="shared" si="9"/>
        <v>-0.2242658003212159</v>
      </c>
    </row>
    <row r="71" spans="2:9" x14ac:dyDescent="0.25">
      <c r="B71" s="27">
        <v>43617</v>
      </c>
      <c r="C71">
        <v>12.367333</v>
      </c>
      <c r="D71">
        <v>15.649333</v>
      </c>
      <c r="E71">
        <v>11.799333000000001</v>
      </c>
      <c r="F71">
        <v>14.897333</v>
      </c>
      <c r="G71">
        <v>14.897333</v>
      </c>
      <c r="H71">
        <v>3224559000</v>
      </c>
      <c r="I71" s="115">
        <f t="shared" si="9"/>
        <v>0.20684810434219059</v>
      </c>
    </row>
    <row r="72" spans="2:9" x14ac:dyDescent="0.25">
      <c r="B72" s="27">
        <v>43647</v>
      </c>
      <c r="C72">
        <v>15.347333000000001</v>
      </c>
      <c r="D72">
        <v>17.738001000000001</v>
      </c>
      <c r="E72">
        <v>14.814667</v>
      </c>
      <c r="F72">
        <v>16.107332</v>
      </c>
      <c r="G72">
        <v>16.107332</v>
      </c>
      <c r="H72">
        <v>2990050500</v>
      </c>
      <c r="I72" s="115">
        <f t="shared" si="9"/>
        <v>8.1222524864014156E-2</v>
      </c>
    </row>
    <row r="73" spans="2:9" x14ac:dyDescent="0.25">
      <c r="B73" s="27">
        <v>43678</v>
      </c>
      <c r="C73">
        <v>16.176666000000001</v>
      </c>
      <c r="D73">
        <v>16.300667000000001</v>
      </c>
      <c r="E73">
        <v>14.066667000000001</v>
      </c>
      <c r="F73">
        <v>15.040666999999999</v>
      </c>
      <c r="G73">
        <v>15.040666999999999</v>
      </c>
      <c r="H73">
        <v>2006859000</v>
      </c>
      <c r="I73" s="115">
        <f t="shared" si="9"/>
        <v>-6.6222326577734969E-2</v>
      </c>
    </row>
    <row r="74" spans="2:9" x14ac:dyDescent="0.25">
      <c r="B74" s="27">
        <v>43709</v>
      </c>
      <c r="C74">
        <v>14.938667000000001</v>
      </c>
      <c r="D74">
        <v>16.899999999999999</v>
      </c>
      <c r="E74">
        <v>14.557333</v>
      </c>
      <c r="F74">
        <v>16.058001000000001</v>
      </c>
      <c r="G74">
        <v>16.058001000000001</v>
      </c>
      <c r="H74">
        <v>2036629500</v>
      </c>
      <c r="I74" s="115">
        <f t="shared" si="9"/>
        <v>6.7638888621096571E-2</v>
      </c>
    </row>
    <row r="75" spans="2:9" x14ac:dyDescent="0.25">
      <c r="B75" s="27">
        <v>43739</v>
      </c>
      <c r="C75">
        <v>16.100000000000001</v>
      </c>
      <c r="D75">
        <v>22.722667999999999</v>
      </c>
      <c r="E75">
        <v>14.952</v>
      </c>
      <c r="F75">
        <v>20.994667</v>
      </c>
      <c r="G75">
        <v>20.994667</v>
      </c>
      <c r="H75">
        <v>3419739000</v>
      </c>
      <c r="I75" s="115">
        <f t="shared" si="9"/>
        <v>0.3074271822501442</v>
      </c>
    </row>
    <row r="76" spans="2:9" x14ac:dyDescent="0.25">
      <c r="B76" s="27">
        <v>43770</v>
      </c>
      <c r="C76">
        <v>21.087999</v>
      </c>
      <c r="D76">
        <v>24.08</v>
      </c>
      <c r="E76">
        <v>20.617332000000001</v>
      </c>
      <c r="F76">
        <v>21.995999999999999</v>
      </c>
      <c r="G76">
        <v>21.995999999999999</v>
      </c>
      <c r="H76">
        <v>2366562000</v>
      </c>
      <c r="I76" s="115">
        <f t="shared" si="9"/>
        <v>4.7694635975888522E-2</v>
      </c>
    </row>
    <row r="77" spans="2:9" x14ac:dyDescent="0.25">
      <c r="B77" s="27">
        <v>43800</v>
      </c>
      <c r="C77">
        <v>21.959999</v>
      </c>
      <c r="D77">
        <v>29.020665999999999</v>
      </c>
      <c r="E77">
        <v>21.816668</v>
      </c>
      <c r="F77">
        <v>27.888666000000001</v>
      </c>
      <c r="G77">
        <v>27.888666000000001</v>
      </c>
      <c r="H77">
        <v>3106200000</v>
      </c>
      <c r="I77" s="115">
        <f t="shared" si="9"/>
        <v>0.26789716312056755</v>
      </c>
    </row>
    <row r="78" spans="2:9" x14ac:dyDescent="0.25">
      <c r="B78" s="27">
        <v>43831</v>
      </c>
      <c r="C78">
        <v>28.299999</v>
      </c>
      <c r="D78">
        <v>43.533332999999999</v>
      </c>
      <c r="E78">
        <v>28.114000000000001</v>
      </c>
      <c r="F78">
        <v>43.371333999999997</v>
      </c>
      <c r="G78">
        <v>43.371333999999997</v>
      </c>
      <c r="H78">
        <v>6108277500</v>
      </c>
      <c r="I78" s="115">
        <f t="shared" si="9"/>
        <v>0.55515986315014132</v>
      </c>
    </row>
    <row r="79" spans="2:9" x14ac:dyDescent="0.25">
      <c r="B79" s="27">
        <v>43862</v>
      </c>
      <c r="C79">
        <v>44.912666000000002</v>
      </c>
      <c r="D79">
        <v>64.599334999999996</v>
      </c>
      <c r="E79">
        <v>40.768002000000003</v>
      </c>
      <c r="F79">
        <v>44.532665000000001</v>
      </c>
      <c r="G79">
        <v>44.532665000000001</v>
      </c>
      <c r="H79">
        <v>7088802000</v>
      </c>
      <c r="I79" s="115">
        <f t="shared" si="9"/>
        <v>2.6776464841962389E-2</v>
      </c>
    </row>
    <row r="80" spans="2:9" x14ac:dyDescent="0.25">
      <c r="B80" s="27">
        <v>43891</v>
      </c>
      <c r="C80">
        <v>47.417332000000002</v>
      </c>
      <c r="D80">
        <v>53.798667999999999</v>
      </c>
      <c r="E80">
        <v>23.367332000000001</v>
      </c>
      <c r="F80">
        <v>34.933334000000002</v>
      </c>
      <c r="G80">
        <v>34.933334000000002</v>
      </c>
      <c r="H80">
        <v>6314025000</v>
      </c>
      <c r="I80" s="115">
        <f t="shared" si="9"/>
        <v>-0.21555707478993225</v>
      </c>
    </row>
    <row r="81" spans="2:9" x14ac:dyDescent="0.25">
      <c r="B81" s="27">
        <v>43922</v>
      </c>
      <c r="C81">
        <v>33.599997999999999</v>
      </c>
      <c r="D81">
        <v>57.987999000000002</v>
      </c>
      <c r="E81">
        <v>29.76</v>
      </c>
      <c r="F81">
        <v>52.125332</v>
      </c>
      <c r="G81">
        <v>52.125332</v>
      </c>
      <c r="H81">
        <v>5722162500</v>
      </c>
      <c r="I81" s="115">
        <f t="shared" si="9"/>
        <v>0.49213733793631032</v>
      </c>
    </row>
    <row r="82" spans="2:9" x14ac:dyDescent="0.25">
      <c r="B82" s="27">
        <v>43952</v>
      </c>
      <c r="C82">
        <v>50.333331999999999</v>
      </c>
      <c r="D82">
        <v>56.219334000000003</v>
      </c>
      <c r="E82">
        <v>45.535998999999997</v>
      </c>
      <c r="F82">
        <v>55.666668000000001</v>
      </c>
      <c r="G82">
        <v>55.666668000000001</v>
      </c>
      <c r="H82">
        <v>4090554000</v>
      </c>
      <c r="I82" s="115">
        <f t="shared" si="9"/>
        <v>6.7938867036856587E-2</v>
      </c>
    </row>
    <row r="83" spans="2:9" x14ac:dyDescent="0.25">
      <c r="B83" s="27">
        <v>43983</v>
      </c>
      <c r="C83">
        <v>57.200001</v>
      </c>
      <c r="D83">
        <v>72.512664999999998</v>
      </c>
      <c r="E83">
        <v>56.939999</v>
      </c>
      <c r="F83">
        <v>71.987335000000002</v>
      </c>
      <c r="G83">
        <v>71.987335000000002</v>
      </c>
      <c r="H83">
        <v>3836590500</v>
      </c>
      <c r="I83" s="115">
        <f t="shared" si="9"/>
        <v>0.29318562770812862</v>
      </c>
    </row>
    <row r="84" spans="2:9" x14ac:dyDescent="0.25">
      <c r="B84" s="27">
        <v>44013</v>
      </c>
      <c r="C84">
        <v>72.199996999999996</v>
      </c>
      <c r="D84">
        <v>119.666</v>
      </c>
      <c r="E84">
        <v>72.033332999999999</v>
      </c>
      <c r="F84">
        <v>95.384003000000007</v>
      </c>
      <c r="G84">
        <v>95.384003000000007</v>
      </c>
      <c r="H84">
        <v>5679502500</v>
      </c>
      <c r="I84" s="115">
        <f t="shared" si="9"/>
        <v>0.32501089254102822</v>
      </c>
    </row>
    <row r="85" spans="2:9" x14ac:dyDescent="0.25">
      <c r="B85" s="27">
        <v>44044</v>
      </c>
      <c r="C85">
        <v>96.613335000000006</v>
      </c>
      <c r="D85">
        <v>166.71333300000001</v>
      </c>
      <c r="E85">
        <v>91</v>
      </c>
      <c r="F85">
        <v>166.106674</v>
      </c>
      <c r="G85">
        <v>166.106674</v>
      </c>
      <c r="H85">
        <v>4672135200</v>
      </c>
      <c r="I85" s="115">
        <f t="shared" si="9"/>
        <v>0.74145211750024775</v>
      </c>
    </row>
    <row r="86" spans="2:9" x14ac:dyDescent="0.25">
      <c r="B86" s="27">
        <v>44075</v>
      </c>
      <c r="C86">
        <v>167.38000500000001</v>
      </c>
      <c r="D86">
        <v>167.49667400000001</v>
      </c>
      <c r="E86">
        <v>109.959999</v>
      </c>
      <c r="F86">
        <v>143.00332599999999</v>
      </c>
      <c r="G86">
        <v>143.00332599999999</v>
      </c>
      <c r="H86">
        <v>5208854400</v>
      </c>
      <c r="I86" s="115">
        <f t="shared" si="9"/>
        <v>-0.13908741559655824</v>
      </c>
    </row>
    <row r="87" spans="2:9" x14ac:dyDescent="0.25">
      <c r="B87" s="27">
        <v>44105</v>
      </c>
      <c r="C87">
        <v>146.91999799999999</v>
      </c>
      <c r="D87">
        <v>155.300003</v>
      </c>
      <c r="E87">
        <v>126.370003</v>
      </c>
      <c r="F87">
        <v>129.346664</v>
      </c>
      <c r="G87">
        <v>129.346664</v>
      </c>
      <c r="H87">
        <v>2500999200</v>
      </c>
      <c r="I87" s="115">
        <f t="shared" si="9"/>
        <v>-9.5498911682655452E-2</v>
      </c>
    </row>
    <row r="88" spans="2:9" x14ac:dyDescent="0.25">
      <c r="B88" s="27">
        <v>44136</v>
      </c>
      <c r="C88">
        <v>131.33332799999999</v>
      </c>
      <c r="D88">
        <v>202.60000600000001</v>
      </c>
      <c r="E88">
        <v>130.76666299999999</v>
      </c>
      <c r="F88">
        <v>189.199997</v>
      </c>
      <c r="G88">
        <v>189.199997</v>
      </c>
      <c r="H88">
        <v>2347796400</v>
      </c>
      <c r="I88" s="115">
        <f t="shared" si="9"/>
        <v>0.46273580739585207</v>
      </c>
    </row>
    <row r="89" spans="2:9" x14ac:dyDescent="0.25">
      <c r="B89" s="27">
        <v>44166</v>
      </c>
      <c r="C89">
        <v>199.19667100000001</v>
      </c>
      <c r="D89">
        <v>239.57333399999999</v>
      </c>
      <c r="E89">
        <v>180.403336</v>
      </c>
      <c r="F89">
        <v>235.22332800000001</v>
      </c>
      <c r="G89">
        <v>235.22332800000001</v>
      </c>
      <c r="H89">
        <v>3589038000</v>
      </c>
      <c r="I89" s="115">
        <f t="shared" si="9"/>
        <v>0.2432522818697509</v>
      </c>
    </row>
    <row r="90" spans="2:9" x14ac:dyDescent="0.25">
      <c r="B90" s="27">
        <v>44197</v>
      </c>
      <c r="C90">
        <v>239.820007</v>
      </c>
      <c r="D90">
        <v>300.133331</v>
      </c>
      <c r="E90">
        <v>239.06333900000001</v>
      </c>
      <c r="F90">
        <v>264.51001000000002</v>
      </c>
      <c r="G90">
        <v>264.51001000000002</v>
      </c>
      <c r="H90">
        <v>2117084400</v>
      </c>
      <c r="I90" s="115">
        <f t="shared" si="9"/>
        <v>0.12450585683406379</v>
      </c>
    </row>
    <row r="91" spans="2:9" x14ac:dyDescent="0.25">
      <c r="B91" s="27">
        <v>44228</v>
      </c>
      <c r="C91">
        <v>271.42999300000002</v>
      </c>
      <c r="D91">
        <v>293.5</v>
      </c>
      <c r="E91">
        <v>206.33332799999999</v>
      </c>
      <c r="F91">
        <v>225.16667200000001</v>
      </c>
      <c r="G91">
        <v>225.16667200000001</v>
      </c>
      <c r="H91">
        <v>1568573700</v>
      </c>
      <c r="I91" s="115">
        <f t="shared" si="9"/>
        <v>-0.14874045031414884</v>
      </c>
    </row>
    <row r="92" spans="2:9" x14ac:dyDescent="0.25">
      <c r="B92" s="27">
        <v>44256</v>
      </c>
      <c r="C92">
        <v>230.03666699999999</v>
      </c>
      <c r="D92">
        <v>240.36999499999999</v>
      </c>
      <c r="E92">
        <v>179.83000200000001</v>
      </c>
      <c r="F92">
        <v>222.643326</v>
      </c>
      <c r="G92">
        <v>222.643326</v>
      </c>
      <c r="H92">
        <v>2827357200</v>
      </c>
      <c r="I92" s="115">
        <f t="shared" si="9"/>
        <v>-1.1206569682745915E-2</v>
      </c>
    </row>
    <row r="93" spans="2:9" x14ac:dyDescent="0.25">
      <c r="B93" s="27">
        <v>44287</v>
      </c>
      <c r="C93">
        <v>229.45666499999999</v>
      </c>
      <c r="D93">
        <v>260.26333599999998</v>
      </c>
      <c r="E93">
        <v>219.80667099999999</v>
      </c>
      <c r="F93">
        <v>236.479996</v>
      </c>
      <c r="G93">
        <v>236.479996</v>
      </c>
      <c r="H93">
        <v>2035619100</v>
      </c>
      <c r="I93" s="115">
        <f t="shared" si="9"/>
        <v>6.2147248015869128E-2</v>
      </c>
    </row>
    <row r="94" spans="2:9" x14ac:dyDescent="0.25">
      <c r="B94" s="27">
        <v>44317</v>
      </c>
      <c r="C94">
        <v>234.60000600000001</v>
      </c>
      <c r="D94">
        <v>235.33332799999999</v>
      </c>
      <c r="E94">
        <v>182.32666</v>
      </c>
      <c r="F94">
        <v>208.40666200000001</v>
      </c>
      <c r="G94">
        <v>208.40666200000001</v>
      </c>
      <c r="H94">
        <v>1875527400</v>
      </c>
      <c r="I94" s="115">
        <f t="shared" si="9"/>
        <v>-0.11871335620286461</v>
      </c>
    </row>
    <row r="95" spans="2:9" x14ac:dyDescent="0.25">
      <c r="B95" s="27">
        <v>44348</v>
      </c>
      <c r="C95">
        <v>209.26666299999999</v>
      </c>
      <c r="D95">
        <v>232.53999300000001</v>
      </c>
      <c r="E95">
        <v>190.40666200000001</v>
      </c>
      <c r="F95">
        <v>226.566666</v>
      </c>
      <c r="G95">
        <v>226.566666</v>
      </c>
      <c r="H95">
        <v>1559765700</v>
      </c>
      <c r="I95" s="115">
        <f t="shared" si="9"/>
        <v>8.7137348805097048E-2</v>
      </c>
    </row>
    <row r="96" spans="2:9" x14ac:dyDescent="0.25">
      <c r="B96" s="27">
        <v>44378</v>
      </c>
      <c r="C96">
        <v>227.97332800000001</v>
      </c>
      <c r="D96">
        <v>233.33332799999999</v>
      </c>
      <c r="E96">
        <v>206.820007</v>
      </c>
      <c r="F96">
        <v>229.066666</v>
      </c>
      <c r="G96">
        <v>229.066666</v>
      </c>
      <c r="H96">
        <v>1345349400</v>
      </c>
      <c r="I96" s="115">
        <f t="shared" si="9"/>
        <v>1.1034279861804608E-2</v>
      </c>
    </row>
    <row r="97" spans="2:9" x14ac:dyDescent="0.25">
      <c r="B97" s="27">
        <v>44409</v>
      </c>
      <c r="C97">
        <v>233.33332799999999</v>
      </c>
      <c r="D97">
        <v>246.796661</v>
      </c>
      <c r="E97">
        <v>216.279999</v>
      </c>
      <c r="F97">
        <v>245.240005</v>
      </c>
      <c r="G97">
        <v>245.240005</v>
      </c>
      <c r="H97">
        <v>1143974700</v>
      </c>
      <c r="I97" s="115">
        <f t="shared" si="9"/>
        <v>7.0605380007582541E-2</v>
      </c>
    </row>
    <row r="98" spans="2:9" x14ac:dyDescent="0.25">
      <c r="B98" s="27">
        <v>44440</v>
      </c>
      <c r="C98">
        <v>244.69332900000001</v>
      </c>
      <c r="D98">
        <v>266.33334400000001</v>
      </c>
      <c r="E98">
        <v>236.28334000000001</v>
      </c>
      <c r="F98">
        <v>258.49334700000003</v>
      </c>
      <c r="G98">
        <v>258.49334700000003</v>
      </c>
      <c r="H98">
        <v>1170513900</v>
      </c>
      <c r="I98" s="115">
        <f t="shared" si="9"/>
        <v>5.4042332938298632E-2</v>
      </c>
    </row>
    <row r="99" spans="2:9" x14ac:dyDescent="0.25">
      <c r="B99" s="27">
        <v>44470</v>
      </c>
      <c r="C99">
        <v>259.46667500000001</v>
      </c>
      <c r="D99">
        <v>371.73666400000002</v>
      </c>
      <c r="E99">
        <v>254.529999</v>
      </c>
      <c r="F99">
        <v>371.33334400000001</v>
      </c>
      <c r="G99">
        <v>371.33334400000001</v>
      </c>
      <c r="H99">
        <v>1586803800</v>
      </c>
      <c r="I99" s="115">
        <f t="shared" si="9"/>
        <v>0.43652959857415574</v>
      </c>
    </row>
    <row r="100" spans="2:9" x14ac:dyDescent="0.25">
      <c r="B100" s="27">
        <v>44501</v>
      </c>
      <c r="C100">
        <v>381.66665599999999</v>
      </c>
      <c r="D100">
        <v>414.49667399999998</v>
      </c>
      <c r="E100">
        <v>326.20001200000002</v>
      </c>
      <c r="F100">
        <v>381.58667000000003</v>
      </c>
      <c r="G100">
        <v>381.58667000000003</v>
      </c>
      <c r="H100">
        <v>1947334500</v>
      </c>
      <c r="I100" s="115">
        <f t="shared" si="9"/>
        <v>2.7612187716705705E-2</v>
      </c>
    </row>
    <row r="101" spans="2:9" x14ac:dyDescent="0.25">
      <c r="B101" s="27">
        <v>44531</v>
      </c>
      <c r="C101">
        <v>386.89999399999999</v>
      </c>
      <c r="D101">
        <v>390.94665500000002</v>
      </c>
      <c r="E101">
        <v>295.37332199999997</v>
      </c>
      <c r="F101">
        <v>352.26001000000002</v>
      </c>
      <c r="G101">
        <v>352.26001000000002</v>
      </c>
      <c r="H101">
        <v>1530167700</v>
      </c>
      <c r="I101" s="115">
        <f t="shared" si="9"/>
        <v>-7.6854519053299208E-2</v>
      </c>
    </row>
    <row r="102" spans="2:9" x14ac:dyDescent="0.25">
      <c r="B102" s="27">
        <v>44562</v>
      </c>
      <c r="C102">
        <v>382.58334400000001</v>
      </c>
      <c r="D102">
        <v>402.66665599999999</v>
      </c>
      <c r="E102">
        <v>264.00332600000002</v>
      </c>
      <c r="F102">
        <v>312.23998999999998</v>
      </c>
      <c r="G102">
        <v>312.23998999999998</v>
      </c>
      <c r="H102">
        <v>1916006400</v>
      </c>
      <c r="I102" s="115">
        <f t="shared" si="9"/>
        <v>-0.11360931943424413</v>
      </c>
    </row>
    <row r="103" spans="2:9" x14ac:dyDescent="0.25">
      <c r="B103" s="27">
        <v>44593</v>
      </c>
      <c r="C103">
        <v>311.73666400000002</v>
      </c>
      <c r="D103">
        <v>315.92334</v>
      </c>
      <c r="E103">
        <v>233.33332799999999</v>
      </c>
      <c r="F103">
        <v>290.14334100000002</v>
      </c>
      <c r="G103">
        <v>290.14334100000002</v>
      </c>
      <c r="H103">
        <v>1391126700</v>
      </c>
      <c r="I103" s="115">
        <f t="shared" si="9"/>
        <v>-7.0768158172180184E-2</v>
      </c>
    </row>
    <row r="104" spans="2:9" x14ac:dyDescent="0.25">
      <c r="B104" s="27">
        <v>44621</v>
      </c>
      <c r="C104">
        <v>289.89334100000002</v>
      </c>
      <c r="D104">
        <v>371.58999599999999</v>
      </c>
      <c r="E104">
        <v>252.01333600000001</v>
      </c>
      <c r="F104">
        <v>359.20001200000002</v>
      </c>
      <c r="G104">
        <v>359.20001200000002</v>
      </c>
      <c r="H104">
        <v>1729272900</v>
      </c>
      <c r="I104" s="115">
        <f t="shared" si="9"/>
        <v>0.2380088088942216</v>
      </c>
    </row>
    <row r="105" spans="2:9" x14ac:dyDescent="0.25">
      <c r="B105" s="27">
        <v>44652</v>
      </c>
      <c r="C105">
        <v>360.383331</v>
      </c>
      <c r="D105">
        <v>384.290009</v>
      </c>
      <c r="E105">
        <v>273.89999399999999</v>
      </c>
      <c r="F105">
        <v>290.25332600000002</v>
      </c>
      <c r="G105">
        <v>290.25332600000002</v>
      </c>
      <c r="H105">
        <v>1520959800</v>
      </c>
      <c r="I105" s="115">
        <f t="shared" si="9"/>
        <v>-0.19194511051408314</v>
      </c>
    </row>
    <row r="106" spans="2:9" x14ac:dyDescent="0.25">
      <c r="B106" s="27">
        <v>44682</v>
      </c>
      <c r="C106">
        <v>286.92334</v>
      </c>
      <c r="D106">
        <v>318.5</v>
      </c>
      <c r="E106">
        <v>206.856674</v>
      </c>
      <c r="F106">
        <v>252.75332599999999</v>
      </c>
      <c r="G106">
        <v>252.75332599999999</v>
      </c>
      <c r="H106">
        <v>1948221600</v>
      </c>
      <c r="I106" s="115">
        <f t="shared" si="9"/>
        <v>-0.12919748592303826</v>
      </c>
    </row>
    <row r="107" spans="2:9" x14ac:dyDescent="0.25">
      <c r="B107" s="27">
        <v>44713</v>
      </c>
      <c r="C107">
        <v>251.720001</v>
      </c>
      <c r="D107">
        <v>264.209991</v>
      </c>
      <c r="E107">
        <v>208.69332900000001</v>
      </c>
      <c r="F107">
        <v>224.47332800000001</v>
      </c>
      <c r="G107">
        <v>224.47332800000001</v>
      </c>
      <c r="H107">
        <v>2011227900</v>
      </c>
      <c r="I107" s="115">
        <f t="shared" si="9"/>
        <v>-0.11188773832396559</v>
      </c>
    </row>
    <row r="108" spans="2:9" x14ac:dyDescent="0.25">
      <c r="B108" s="27">
        <v>44743</v>
      </c>
      <c r="C108">
        <v>227</v>
      </c>
      <c r="D108">
        <v>298.32000699999998</v>
      </c>
      <c r="E108">
        <v>216.16667200000001</v>
      </c>
      <c r="F108">
        <v>297.14999399999999</v>
      </c>
      <c r="G108">
        <v>297.14999399999999</v>
      </c>
      <c r="H108">
        <v>1744884000</v>
      </c>
      <c r="I108" s="115">
        <f t="shared" si="9"/>
        <v>0.32376526265962413</v>
      </c>
    </row>
    <row r="109" spans="2:9" x14ac:dyDescent="0.25">
      <c r="B109" s="27">
        <v>44774</v>
      </c>
      <c r="C109">
        <v>301.27667200000002</v>
      </c>
      <c r="D109">
        <v>314.66665599999999</v>
      </c>
      <c r="E109">
        <v>271.80999800000001</v>
      </c>
      <c r="F109">
        <v>275.60998499999999</v>
      </c>
      <c r="G109">
        <v>275.60998499999999</v>
      </c>
      <c r="H109">
        <v>1695263200</v>
      </c>
      <c r="I109" s="115">
        <f t="shared" si="9"/>
        <v>-7.2488673851361374E-2</v>
      </c>
    </row>
    <row r="110" spans="2:9" x14ac:dyDescent="0.25">
      <c r="B110" s="27">
        <v>44805</v>
      </c>
      <c r="C110">
        <v>272.57998700000002</v>
      </c>
      <c r="D110">
        <v>313.79998799999998</v>
      </c>
      <c r="E110">
        <v>262.47000100000002</v>
      </c>
      <c r="F110">
        <v>265.25</v>
      </c>
      <c r="G110">
        <v>265.25</v>
      </c>
      <c r="H110">
        <v>1299271000</v>
      </c>
      <c r="I110" s="115">
        <f t="shared" si="9"/>
        <v>-3.7589294887121039E-2</v>
      </c>
    </row>
    <row r="111" spans="2:9" x14ac:dyDescent="0.25">
      <c r="B111" s="27">
        <v>44835</v>
      </c>
      <c r="C111">
        <v>254.5</v>
      </c>
      <c r="D111">
        <v>257.5</v>
      </c>
      <c r="E111">
        <v>198.58999600000001</v>
      </c>
      <c r="F111">
        <v>227.53999300000001</v>
      </c>
      <c r="G111">
        <v>227.53999300000001</v>
      </c>
      <c r="H111">
        <v>1735263100</v>
      </c>
      <c r="I111" s="115">
        <f t="shared" si="9"/>
        <v>-0.14216779264844481</v>
      </c>
    </row>
    <row r="112" spans="2:9" x14ac:dyDescent="0.25">
      <c r="B112" s="27">
        <v>44866</v>
      </c>
      <c r="C112">
        <v>234.050003</v>
      </c>
      <c r="D112">
        <v>237.39999399999999</v>
      </c>
      <c r="E112">
        <v>166.19000199999999</v>
      </c>
      <c r="F112">
        <v>194.699997</v>
      </c>
      <c r="G112">
        <v>194.699997</v>
      </c>
      <c r="H112">
        <v>1885275300</v>
      </c>
      <c r="I112" s="115">
        <f t="shared" si="9"/>
        <v>-0.14432625916447139</v>
      </c>
    </row>
    <row r="113" spans="2:9" x14ac:dyDescent="0.25">
      <c r="B113" s="27">
        <v>44896</v>
      </c>
      <c r="C113">
        <v>197.08000200000001</v>
      </c>
      <c r="D113">
        <v>198.91999799999999</v>
      </c>
      <c r="E113">
        <v>108.239998</v>
      </c>
      <c r="F113">
        <v>123.18</v>
      </c>
      <c r="G113">
        <v>123.18</v>
      </c>
      <c r="H113">
        <v>2944247700</v>
      </c>
      <c r="I113" s="115">
        <f t="shared" si="9"/>
        <v>-0.36733435080638444</v>
      </c>
    </row>
    <row r="114" spans="2:9" x14ac:dyDescent="0.25">
      <c r="B114" s="27">
        <v>44927</v>
      </c>
      <c r="C114">
        <v>118.470001</v>
      </c>
      <c r="D114">
        <v>180.679993</v>
      </c>
      <c r="E114">
        <v>101.80999799999999</v>
      </c>
      <c r="F114">
        <v>173.220001</v>
      </c>
      <c r="G114">
        <v>173.220001</v>
      </c>
      <c r="H114">
        <v>3897499400</v>
      </c>
      <c r="I114" s="115">
        <f t="shared" si="9"/>
        <v>0.40623478649131339</v>
      </c>
    </row>
    <row r="115" spans="2:9" x14ac:dyDescent="0.25">
      <c r="B115" s="27">
        <v>44958</v>
      </c>
      <c r="C115">
        <v>173.88999899999999</v>
      </c>
      <c r="D115">
        <v>217.64999399999999</v>
      </c>
      <c r="E115">
        <v>169.929993</v>
      </c>
      <c r="F115">
        <v>205.71000699999999</v>
      </c>
      <c r="G115">
        <v>205.71000699999999</v>
      </c>
      <c r="H115">
        <v>3624845100</v>
      </c>
      <c r="I115" s="115">
        <f t="shared" si="9"/>
        <v>0.18756497986626841</v>
      </c>
    </row>
    <row r="116" spans="2:9" x14ac:dyDescent="0.25">
      <c r="B116" s="27">
        <v>44986</v>
      </c>
      <c r="C116">
        <v>206.21000699999999</v>
      </c>
      <c r="D116">
        <v>207.78999300000001</v>
      </c>
      <c r="E116">
        <v>163.91000399999999</v>
      </c>
      <c r="F116">
        <v>207.46000699999999</v>
      </c>
      <c r="G116">
        <v>207.46000699999999</v>
      </c>
      <c r="H116">
        <v>3311619900</v>
      </c>
      <c r="I116" s="115">
        <f t="shared" si="9"/>
        <v>8.5071213866616535E-3</v>
      </c>
    </row>
    <row r="117" spans="2:9" x14ac:dyDescent="0.25">
      <c r="B117" s="27">
        <v>45017</v>
      </c>
      <c r="C117">
        <v>199.91000399999999</v>
      </c>
      <c r="D117">
        <v>202.69000199999999</v>
      </c>
      <c r="E117">
        <v>152.36999499999999</v>
      </c>
      <c r="F117">
        <v>164.30999800000001</v>
      </c>
      <c r="G117">
        <v>164.30999800000001</v>
      </c>
      <c r="H117">
        <v>2505176300</v>
      </c>
      <c r="I117" s="115">
        <f t="shared" si="9"/>
        <v>-0.20799193841731622</v>
      </c>
    </row>
    <row r="118" spans="2:9" x14ac:dyDescent="0.25">
      <c r="B118" s="27">
        <v>45047</v>
      </c>
      <c r="C118">
        <v>163.16999799999999</v>
      </c>
      <c r="D118">
        <v>204.479996</v>
      </c>
      <c r="E118">
        <v>158.83000200000001</v>
      </c>
      <c r="F118">
        <v>203.929993</v>
      </c>
      <c r="G118">
        <v>203.929993</v>
      </c>
      <c r="H118">
        <v>2681994800</v>
      </c>
      <c r="I118" s="115">
        <f t="shared" si="9"/>
        <v>0.24112954465497571</v>
      </c>
    </row>
    <row r="119" spans="2:9" x14ac:dyDescent="0.25">
      <c r="B119" s="27">
        <v>45078</v>
      </c>
      <c r="C119">
        <v>202.58999600000001</v>
      </c>
      <c r="D119">
        <v>276.98998999999998</v>
      </c>
      <c r="E119">
        <v>199.36999499999999</v>
      </c>
      <c r="F119">
        <v>261.76998900000001</v>
      </c>
      <c r="G119">
        <v>261.76998900000001</v>
      </c>
      <c r="H119">
        <v>3440477900</v>
      </c>
      <c r="I119" s="115">
        <f t="shared" si="9"/>
        <v>0.28362672478491202</v>
      </c>
    </row>
    <row r="120" spans="2:9" x14ac:dyDescent="0.25">
      <c r="B120" s="27">
        <v>45108</v>
      </c>
      <c r="C120">
        <v>276.48998999999998</v>
      </c>
      <c r="D120">
        <v>299.290009</v>
      </c>
      <c r="E120">
        <v>254.11999499999999</v>
      </c>
      <c r="F120">
        <v>267.42999300000002</v>
      </c>
      <c r="G120">
        <v>267.42999300000002</v>
      </c>
      <c r="H120">
        <v>2392089000</v>
      </c>
      <c r="I120" s="115">
        <f t="shared" si="9"/>
        <v>2.1622050799719572E-2</v>
      </c>
    </row>
    <row r="121" spans="2:9" x14ac:dyDescent="0.25">
      <c r="B121" s="27">
        <v>45139</v>
      </c>
      <c r="C121">
        <v>266.26001000000002</v>
      </c>
      <c r="D121">
        <v>266.47000100000002</v>
      </c>
      <c r="E121">
        <v>212.36000100000001</v>
      </c>
      <c r="F121">
        <v>258.07998700000002</v>
      </c>
      <c r="G121">
        <v>258.07998700000002</v>
      </c>
      <c r="H121">
        <v>2501580900</v>
      </c>
      <c r="I121" s="115">
        <f t="shared" si="9"/>
        <v>-3.4962443423464551E-2</v>
      </c>
    </row>
    <row r="122" spans="2:9" x14ac:dyDescent="0.25">
      <c r="B122" s="27">
        <v>45170</v>
      </c>
      <c r="C122">
        <v>257.26001000000002</v>
      </c>
      <c r="D122">
        <v>278.98001099999999</v>
      </c>
      <c r="E122">
        <v>234.58000200000001</v>
      </c>
      <c r="F122">
        <v>250.220001</v>
      </c>
      <c r="G122">
        <v>250.220001</v>
      </c>
      <c r="H122">
        <v>2439306100</v>
      </c>
      <c r="I122" s="115">
        <f t="shared" si="9"/>
        <v>-3.0455619947005075E-2</v>
      </c>
    </row>
    <row r="123" spans="2:9" x14ac:dyDescent="0.25">
      <c r="B123" s="27">
        <v>45200</v>
      </c>
      <c r="C123">
        <v>244.80999800000001</v>
      </c>
      <c r="D123">
        <v>268.94000199999999</v>
      </c>
      <c r="E123">
        <v>194.070007</v>
      </c>
      <c r="F123">
        <v>200.83999600000001</v>
      </c>
      <c r="G123">
        <v>200.83999600000001</v>
      </c>
      <c r="H123">
        <v>2590570100</v>
      </c>
      <c r="I123" s="115">
        <f t="shared" si="9"/>
        <v>-0.19734635441872606</v>
      </c>
    </row>
    <row r="124" spans="2:9" x14ac:dyDescent="0.25">
      <c r="B124" s="27">
        <v>45231</v>
      </c>
      <c r="C124">
        <v>204.03999300000001</v>
      </c>
      <c r="D124">
        <v>252.75</v>
      </c>
      <c r="E124">
        <v>197.85000600000001</v>
      </c>
      <c r="F124">
        <v>240.08000200000001</v>
      </c>
      <c r="G124">
        <v>240.08000200000001</v>
      </c>
      <c r="H124">
        <v>2650798400</v>
      </c>
      <c r="I124" s="115">
        <f t="shared" si="9"/>
        <v>0.19537944025850296</v>
      </c>
    </row>
    <row r="125" spans="2:9" ht="15.75" thickBot="1" x14ac:dyDescent="0.3">
      <c r="B125" s="33">
        <v>45261</v>
      </c>
      <c r="C125" s="35">
        <v>233.13999899999999</v>
      </c>
      <c r="D125" s="35">
        <v>265.13000499999998</v>
      </c>
      <c r="E125" s="35">
        <v>228.199997</v>
      </c>
      <c r="F125" s="35">
        <v>248.479996</v>
      </c>
      <c r="G125" s="35">
        <v>248.479996</v>
      </c>
      <c r="H125" s="35">
        <v>2294598400</v>
      </c>
      <c r="I125" s="117">
        <f>G125/G124-1</f>
        <v>3.4988311937784733E-2</v>
      </c>
    </row>
    <row r="126" spans="2:9" x14ac:dyDescent="0.25">
      <c r="H126"/>
      <c r="I126" s="6"/>
    </row>
    <row r="127" spans="2:9" ht="15.75" thickBot="1" x14ac:dyDescent="0.3">
      <c r="B127" s="40" t="s">
        <v>46</v>
      </c>
      <c r="H127"/>
      <c r="I127" s="6"/>
    </row>
    <row r="128" spans="2:9" x14ac:dyDescent="0.25">
      <c r="B128" s="92" t="s">
        <v>30</v>
      </c>
      <c r="C128" s="94" t="s">
        <v>31</v>
      </c>
      <c r="D128" s="94" t="s">
        <v>32</v>
      </c>
      <c r="E128" s="94" t="s">
        <v>33</v>
      </c>
      <c r="F128" s="94" t="s">
        <v>34</v>
      </c>
      <c r="G128" s="94" t="s">
        <v>35</v>
      </c>
      <c r="H128" s="94" t="s">
        <v>36</v>
      </c>
      <c r="I128" s="116" t="s">
        <v>45</v>
      </c>
    </row>
    <row r="129" spans="2:9" x14ac:dyDescent="0.25">
      <c r="B129" s="27">
        <v>43497</v>
      </c>
      <c r="C129">
        <v>103.779999</v>
      </c>
      <c r="D129">
        <v>113.239998</v>
      </c>
      <c r="E129">
        <v>102.349998</v>
      </c>
      <c r="F129">
        <v>112.029999</v>
      </c>
      <c r="G129">
        <v>106.186989</v>
      </c>
      <c r="H129">
        <v>469095900</v>
      </c>
      <c r="I129" s="115"/>
    </row>
    <row r="130" spans="2:9" x14ac:dyDescent="0.25">
      <c r="B130" s="27">
        <v>43525</v>
      </c>
      <c r="C130">
        <v>112.889999</v>
      </c>
      <c r="D130">
        <v>120.82</v>
      </c>
      <c r="E130">
        <v>108.800003</v>
      </c>
      <c r="F130">
        <v>117.94000200000001</v>
      </c>
      <c r="G130">
        <v>112.266205</v>
      </c>
      <c r="H130">
        <v>589095800</v>
      </c>
      <c r="I130" s="115">
        <f>G130/G129-1</f>
        <v>5.7250102458409557E-2</v>
      </c>
    </row>
    <row r="131" spans="2:9" x14ac:dyDescent="0.25">
      <c r="B131" s="27">
        <v>43556</v>
      </c>
      <c r="C131">
        <v>118.949997</v>
      </c>
      <c r="D131">
        <v>131.36999499999999</v>
      </c>
      <c r="E131">
        <v>118.099998</v>
      </c>
      <c r="F131">
        <v>130.60000600000001</v>
      </c>
      <c r="G131">
        <v>124.31714599999999</v>
      </c>
      <c r="H131">
        <v>433157700</v>
      </c>
      <c r="I131" s="115">
        <f t="shared" ref="I131:I187" si="10">G131/G130-1</f>
        <v>0.10734255246269342</v>
      </c>
    </row>
    <row r="132" spans="2:9" x14ac:dyDescent="0.25">
      <c r="B132" s="27">
        <v>43586</v>
      </c>
      <c r="C132">
        <v>130.529999</v>
      </c>
      <c r="D132">
        <v>130.64999399999999</v>
      </c>
      <c r="E132">
        <v>123.040001</v>
      </c>
      <c r="F132">
        <v>123.68</v>
      </c>
      <c r="G132">
        <v>117.73004899999999</v>
      </c>
      <c r="H132">
        <v>547218800</v>
      </c>
      <c r="I132" s="115">
        <f t="shared" si="10"/>
        <v>-5.2986230877597573E-2</v>
      </c>
    </row>
    <row r="133" spans="2:9" x14ac:dyDescent="0.25">
      <c r="B133" s="27">
        <v>43617</v>
      </c>
      <c r="C133">
        <v>123.849998</v>
      </c>
      <c r="D133">
        <v>138.39999399999999</v>
      </c>
      <c r="E133">
        <v>119.010002</v>
      </c>
      <c r="F133">
        <v>133.96000699999999</v>
      </c>
      <c r="G133">
        <v>127.987534</v>
      </c>
      <c r="H133">
        <v>508324300</v>
      </c>
      <c r="I133" s="115">
        <f t="shared" si="10"/>
        <v>8.7127161562635669E-2</v>
      </c>
    </row>
    <row r="134" spans="2:9" x14ac:dyDescent="0.25">
      <c r="B134" s="27">
        <v>43647</v>
      </c>
      <c r="C134">
        <v>136.63000500000001</v>
      </c>
      <c r="D134">
        <v>141.679993</v>
      </c>
      <c r="E134">
        <v>134.66999799999999</v>
      </c>
      <c r="F134">
        <v>136.270004</v>
      </c>
      <c r="G134">
        <v>130.194534</v>
      </c>
      <c r="H134">
        <v>484079900</v>
      </c>
      <c r="I134" s="115">
        <f t="shared" si="10"/>
        <v>1.7243866890974013E-2</v>
      </c>
    </row>
    <row r="135" spans="2:9" x14ac:dyDescent="0.25">
      <c r="B135" s="27">
        <v>43678</v>
      </c>
      <c r="C135">
        <v>137</v>
      </c>
      <c r="D135">
        <v>140.94000199999999</v>
      </c>
      <c r="E135">
        <v>130.779999</v>
      </c>
      <c r="F135">
        <v>137.86000100000001</v>
      </c>
      <c r="G135">
        <v>131.71365399999999</v>
      </c>
      <c r="H135">
        <v>584482000</v>
      </c>
      <c r="I135" s="115">
        <f t="shared" si="10"/>
        <v>1.1668078169856155E-2</v>
      </c>
    </row>
    <row r="136" spans="2:9" x14ac:dyDescent="0.25">
      <c r="B136" s="27">
        <v>43709</v>
      </c>
      <c r="C136">
        <v>136.61000100000001</v>
      </c>
      <c r="D136">
        <v>142.36999499999999</v>
      </c>
      <c r="E136">
        <v>134.509995</v>
      </c>
      <c r="F136">
        <v>139.029999</v>
      </c>
      <c r="G136">
        <v>133.27380400000001</v>
      </c>
      <c r="H136">
        <v>472544800</v>
      </c>
      <c r="I136" s="115">
        <f t="shared" si="10"/>
        <v>1.184501342586719E-2</v>
      </c>
    </row>
    <row r="137" spans="2:9" x14ac:dyDescent="0.25">
      <c r="B137" s="27">
        <v>43739</v>
      </c>
      <c r="C137">
        <v>139.66000399999999</v>
      </c>
      <c r="D137">
        <v>145.66999799999999</v>
      </c>
      <c r="E137">
        <v>133.220001</v>
      </c>
      <c r="F137">
        <v>143.36999499999999</v>
      </c>
      <c r="G137">
        <v>137.43408199999999</v>
      </c>
      <c r="H137">
        <v>549523400</v>
      </c>
      <c r="I137" s="115">
        <f t="shared" si="10"/>
        <v>3.1216022017349854E-2</v>
      </c>
    </row>
    <row r="138" spans="2:9" x14ac:dyDescent="0.25">
      <c r="B138" s="27">
        <v>43770</v>
      </c>
      <c r="C138">
        <v>144.259995</v>
      </c>
      <c r="D138">
        <v>152.5</v>
      </c>
      <c r="E138">
        <v>142.970001</v>
      </c>
      <c r="F138">
        <v>151.38000500000001</v>
      </c>
      <c r="G138">
        <v>145.11247299999999</v>
      </c>
      <c r="H138">
        <v>392371800</v>
      </c>
      <c r="I138" s="115">
        <f t="shared" si="10"/>
        <v>5.5869627739064009E-2</v>
      </c>
    </row>
    <row r="139" spans="2:9" x14ac:dyDescent="0.25">
      <c r="B139" s="27">
        <v>43800</v>
      </c>
      <c r="C139">
        <v>151.80999800000001</v>
      </c>
      <c r="D139">
        <v>159.550003</v>
      </c>
      <c r="E139">
        <v>146.64999399999999</v>
      </c>
      <c r="F139">
        <v>157.699997</v>
      </c>
      <c r="G139">
        <v>151.68519599999999</v>
      </c>
      <c r="H139">
        <v>450303300</v>
      </c>
      <c r="I139" s="115">
        <f t="shared" si="10"/>
        <v>4.5293990682661711E-2</v>
      </c>
    </row>
    <row r="140" spans="2:9" x14ac:dyDescent="0.25">
      <c r="B140" s="27">
        <v>43831</v>
      </c>
      <c r="C140">
        <v>158.779999</v>
      </c>
      <c r="D140">
        <v>174.050003</v>
      </c>
      <c r="E140">
        <v>156.509995</v>
      </c>
      <c r="F140">
        <v>170.229996</v>
      </c>
      <c r="G140">
        <v>163.73730499999999</v>
      </c>
      <c r="H140">
        <v>558530000</v>
      </c>
      <c r="I140" s="115">
        <f t="shared" si="10"/>
        <v>7.9454747845004059E-2</v>
      </c>
    </row>
    <row r="141" spans="2:9" x14ac:dyDescent="0.25">
      <c r="B141" s="27">
        <v>43862</v>
      </c>
      <c r="C141">
        <v>170.429993</v>
      </c>
      <c r="D141">
        <v>190.699997</v>
      </c>
      <c r="E141">
        <v>152</v>
      </c>
      <c r="F141">
        <v>162.009995</v>
      </c>
      <c r="G141">
        <v>155.83078</v>
      </c>
      <c r="H141">
        <v>887522300</v>
      </c>
      <c r="I141" s="115">
        <f t="shared" si="10"/>
        <v>-4.8287865737132951E-2</v>
      </c>
    </row>
    <row r="142" spans="2:9" x14ac:dyDescent="0.25">
      <c r="B142" s="27">
        <v>43891</v>
      </c>
      <c r="C142">
        <v>165.30999800000001</v>
      </c>
      <c r="D142">
        <v>175</v>
      </c>
      <c r="E142">
        <v>132.520004</v>
      </c>
      <c r="F142">
        <v>157.71000699999999</v>
      </c>
      <c r="G142">
        <v>152.10914600000001</v>
      </c>
      <c r="H142">
        <v>1612695500</v>
      </c>
      <c r="I142" s="115">
        <f t="shared" si="10"/>
        <v>-2.3882534631476493E-2</v>
      </c>
    </row>
    <row r="143" spans="2:9" x14ac:dyDescent="0.25">
      <c r="B143" s="27">
        <v>43922</v>
      </c>
      <c r="C143">
        <v>153</v>
      </c>
      <c r="D143">
        <v>180.39999399999999</v>
      </c>
      <c r="E143">
        <v>150.36000100000001</v>
      </c>
      <c r="F143">
        <v>179.21000699999999</v>
      </c>
      <c r="G143">
        <v>172.84561199999999</v>
      </c>
      <c r="H143">
        <v>984705000</v>
      </c>
      <c r="I143" s="115">
        <f t="shared" si="10"/>
        <v>0.13632622722107701</v>
      </c>
    </row>
    <row r="144" spans="2:9" x14ac:dyDescent="0.25">
      <c r="B144" s="27">
        <v>43952</v>
      </c>
      <c r="C144">
        <v>175.800003</v>
      </c>
      <c r="D144">
        <v>187.509995</v>
      </c>
      <c r="E144">
        <v>173.800003</v>
      </c>
      <c r="F144">
        <v>183.25</v>
      </c>
      <c r="G144">
        <v>176.742142</v>
      </c>
      <c r="H144">
        <v>688845000</v>
      </c>
      <c r="I144" s="115">
        <f t="shared" si="10"/>
        <v>2.2543412904228122E-2</v>
      </c>
    </row>
    <row r="145" spans="2:9" x14ac:dyDescent="0.25">
      <c r="B145" s="27">
        <v>43983</v>
      </c>
      <c r="C145">
        <v>182.53999300000001</v>
      </c>
      <c r="D145">
        <v>204.39999399999999</v>
      </c>
      <c r="E145">
        <v>181.35000600000001</v>
      </c>
      <c r="F145">
        <v>203.509995</v>
      </c>
      <c r="G145">
        <v>196.829285</v>
      </c>
      <c r="H145">
        <v>764965400</v>
      </c>
      <c r="I145" s="115">
        <f t="shared" si="10"/>
        <v>0.11365225504622423</v>
      </c>
    </row>
    <row r="146" spans="2:9" x14ac:dyDescent="0.25">
      <c r="B146" s="27">
        <v>44013</v>
      </c>
      <c r="C146">
        <v>203.13999899999999</v>
      </c>
      <c r="D146">
        <v>216.38000500000001</v>
      </c>
      <c r="E146">
        <v>197.509995</v>
      </c>
      <c r="F146">
        <v>205.009995</v>
      </c>
      <c r="G146">
        <v>198.280045</v>
      </c>
      <c r="H146">
        <v>770190800</v>
      </c>
      <c r="I146" s="115">
        <f t="shared" si="10"/>
        <v>7.370651171140441E-3</v>
      </c>
    </row>
    <row r="147" spans="2:9" x14ac:dyDescent="0.25">
      <c r="B147" s="27">
        <v>44044</v>
      </c>
      <c r="C147">
        <v>211.520004</v>
      </c>
      <c r="D147">
        <v>231.14999399999999</v>
      </c>
      <c r="E147">
        <v>203.13999899999999</v>
      </c>
      <c r="F147">
        <v>225.529999</v>
      </c>
      <c r="G147">
        <v>218.12643399999999</v>
      </c>
      <c r="H147">
        <v>692423900</v>
      </c>
      <c r="I147" s="115">
        <f t="shared" si="10"/>
        <v>0.10009271987002011</v>
      </c>
    </row>
    <row r="148" spans="2:9" x14ac:dyDescent="0.25">
      <c r="B148" s="27">
        <v>44075</v>
      </c>
      <c r="C148">
        <v>225.509995</v>
      </c>
      <c r="D148">
        <v>232.86000100000001</v>
      </c>
      <c r="E148">
        <v>196.25</v>
      </c>
      <c r="F148">
        <v>210.33000200000001</v>
      </c>
      <c r="G148">
        <v>203.91717499999999</v>
      </c>
      <c r="H148">
        <v>768176300</v>
      </c>
      <c r="I148" s="115">
        <f t="shared" si="10"/>
        <v>-6.5142306411152373E-2</v>
      </c>
    </row>
    <row r="149" spans="2:9" x14ac:dyDescent="0.25">
      <c r="B149" s="27">
        <v>44105</v>
      </c>
      <c r="C149">
        <v>213.490005</v>
      </c>
      <c r="D149">
        <v>225.21000699999999</v>
      </c>
      <c r="E149">
        <v>199.61999499999999</v>
      </c>
      <c r="F149">
        <v>202.470001</v>
      </c>
      <c r="G149">
        <v>196.29681400000001</v>
      </c>
      <c r="H149">
        <v>631618000</v>
      </c>
      <c r="I149" s="115">
        <f t="shared" si="10"/>
        <v>-3.7369883140054183E-2</v>
      </c>
    </row>
    <row r="150" spans="2:9" x14ac:dyDescent="0.25">
      <c r="B150" s="27">
        <v>44136</v>
      </c>
      <c r="C150">
        <v>204.28999300000001</v>
      </c>
      <c r="D150">
        <v>228.11999499999999</v>
      </c>
      <c r="E150">
        <v>200.11999499999999</v>
      </c>
      <c r="F150">
        <v>214.070007</v>
      </c>
      <c r="G150">
        <v>207.543137</v>
      </c>
      <c r="H150">
        <v>573443000</v>
      </c>
      <c r="I150" s="115">
        <f t="shared" si="10"/>
        <v>5.7292437767227256E-2</v>
      </c>
    </row>
    <row r="151" spans="2:9" x14ac:dyDescent="0.25">
      <c r="B151" s="27">
        <v>44166</v>
      </c>
      <c r="C151">
        <v>214.509995</v>
      </c>
      <c r="D151">
        <v>227.179993</v>
      </c>
      <c r="E151">
        <v>209.11000100000001</v>
      </c>
      <c r="F151">
        <v>222.41999799999999</v>
      </c>
      <c r="G151">
        <v>216.203079</v>
      </c>
      <c r="H151">
        <v>594761700</v>
      </c>
      <c r="I151" s="115">
        <f t="shared" si="10"/>
        <v>4.1725985860953774E-2</v>
      </c>
    </row>
    <row r="152" spans="2:9" x14ac:dyDescent="0.25">
      <c r="B152" s="27">
        <v>44197</v>
      </c>
      <c r="C152">
        <v>222.529999</v>
      </c>
      <c r="D152">
        <v>242.63999899999999</v>
      </c>
      <c r="E152">
        <v>211.94000199999999</v>
      </c>
      <c r="F152">
        <v>231.96000699999999</v>
      </c>
      <c r="G152">
        <v>225.47642500000001</v>
      </c>
      <c r="H152">
        <v>648076400</v>
      </c>
      <c r="I152" s="115">
        <f t="shared" si="10"/>
        <v>4.2891831341587805E-2</v>
      </c>
    </row>
    <row r="153" spans="2:9" x14ac:dyDescent="0.25">
      <c r="B153" s="27">
        <v>44228</v>
      </c>
      <c r="C153">
        <v>235.05999800000001</v>
      </c>
      <c r="D153">
        <v>246.13000500000001</v>
      </c>
      <c r="E153">
        <v>227.88000500000001</v>
      </c>
      <c r="F153">
        <v>232.38000500000001</v>
      </c>
      <c r="G153">
        <v>225.884705</v>
      </c>
      <c r="H153">
        <v>490962200</v>
      </c>
      <c r="I153" s="115">
        <f t="shared" si="10"/>
        <v>1.8107436287406742E-3</v>
      </c>
    </row>
    <row r="154" spans="2:9" x14ac:dyDescent="0.25">
      <c r="B154" s="27">
        <v>44256</v>
      </c>
      <c r="C154">
        <v>235.89999399999999</v>
      </c>
      <c r="D154">
        <v>241.050003</v>
      </c>
      <c r="E154">
        <v>224.259995</v>
      </c>
      <c r="F154">
        <v>235.770004</v>
      </c>
      <c r="G154">
        <v>229.707764</v>
      </c>
      <c r="H154">
        <v>724945800</v>
      </c>
      <c r="I154" s="115">
        <f t="shared" si="10"/>
        <v>1.6924824547106976E-2</v>
      </c>
    </row>
    <row r="155" spans="2:9" x14ac:dyDescent="0.25">
      <c r="B155" s="27">
        <v>44287</v>
      </c>
      <c r="C155">
        <v>238.470001</v>
      </c>
      <c r="D155">
        <v>263.19000199999999</v>
      </c>
      <c r="E155">
        <v>238.050003</v>
      </c>
      <c r="F155">
        <v>252.179993</v>
      </c>
      <c r="G155">
        <v>245.69584699999999</v>
      </c>
      <c r="H155">
        <v>568661600</v>
      </c>
      <c r="I155" s="115">
        <f t="shared" si="10"/>
        <v>6.9601839840293778E-2</v>
      </c>
    </row>
    <row r="156" spans="2:9" x14ac:dyDescent="0.25">
      <c r="B156" s="27">
        <v>44317</v>
      </c>
      <c r="C156">
        <v>253.39999399999999</v>
      </c>
      <c r="D156">
        <v>254.35000600000001</v>
      </c>
      <c r="E156">
        <v>238.070007</v>
      </c>
      <c r="F156">
        <v>249.679993</v>
      </c>
      <c r="G156">
        <v>243.26010099999999</v>
      </c>
      <c r="H156">
        <v>495084900</v>
      </c>
      <c r="I156" s="115">
        <f t="shared" si="10"/>
        <v>-9.9136637014463069E-3</v>
      </c>
    </row>
    <row r="157" spans="2:9" x14ac:dyDescent="0.25">
      <c r="B157" s="27">
        <v>44348</v>
      </c>
      <c r="C157">
        <v>251.229996</v>
      </c>
      <c r="D157">
        <v>271.64999399999999</v>
      </c>
      <c r="E157">
        <v>243</v>
      </c>
      <c r="F157">
        <v>270.89999399999999</v>
      </c>
      <c r="G157">
        <v>264.544037</v>
      </c>
      <c r="H157">
        <v>508572200</v>
      </c>
      <c r="I157" s="115">
        <f t="shared" si="10"/>
        <v>8.7494562044928337E-2</v>
      </c>
    </row>
    <row r="158" spans="2:9" x14ac:dyDescent="0.25">
      <c r="B158" s="27">
        <v>44378</v>
      </c>
      <c r="C158">
        <v>269.60998499999999</v>
      </c>
      <c r="D158">
        <v>290.14999399999999</v>
      </c>
      <c r="E158">
        <v>269.60000600000001</v>
      </c>
      <c r="F158">
        <v>284.91000400000001</v>
      </c>
      <c r="G158">
        <v>278.22525000000002</v>
      </c>
      <c r="H158">
        <v>522672700</v>
      </c>
      <c r="I158" s="115">
        <f t="shared" si="10"/>
        <v>5.1716202546648216E-2</v>
      </c>
    </row>
    <row r="159" spans="2:9" x14ac:dyDescent="0.25">
      <c r="B159" s="27">
        <v>44409</v>
      </c>
      <c r="C159">
        <v>286.35998499999999</v>
      </c>
      <c r="D159">
        <v>305.83999599999999</v>
      </c>
      <c r="E159">
        <v>283.73998999999998</v>
      </c>
      <c r="F159">
        <v>301.88000499999998</v>
      </c>
      <c r="G159">
        <v>294.79708900000003</v>
      </c>
      <c r="H159">
        <v>441308900</v>
      </c>
      <c r="I159" s="115">
        <f t="shared" si="10"/>
        <v>5.9562670893457792E-2</v>
      </c>
    </row>
    <row r="160" spans="2:9" x14ac:dyDescent="0.25">
      <c r="B160" s="27">
        <v>44440</v>
      </c>
      <c r="C160">
        <v>302.86999500000002</v>
      </c>
      <c r="D160">
        <v>305.32000699999998</v>
      </c>
      <c r="E160">
        <v>281.61999500000002</v>
      </c>
      <c r="F160">
        <v>281.92001299999998</v>
      </c>
      <c r="G160">
        <v>275.83245799999997</v>
      </c>
      <c r="H160">
        <v>502918700</v>
      </c>
      <c r="I160" s="115">
        <f t="shared" si="10"/>
        <v>-6.4331133880362157E-2</v>
      </c>
    </row>
    <row r="161" spans="2:9" x14ac:dyDescent="0.25">
      <c r="B161" s="27">
        <v>44470</v>
      </c>
      <c r="C161">
        <v>282.11999500000002</v>
      </c>
      <c r="D161">
        <v>332</v>
      </c>
      <c r="E161">
        <v>280.25</v>
      </c>
      <c r="F161">
        <v>331.61999500000002</v>
      </c>
      <c r="G161">
        <v>324.45931999999999</v>
      </c>
      <c r="H161">
        <v>516515800</v>
      </c>
      <c r="I161" s="115">
        <f t="shared" si="10"/>
        <v>0.17629129781383468</v>
      </c>
    </row>
    <row r="162" spans="2:9" x14ac:dyDescent="0.25">
      <c r="B162" s="27">
        <v>44501</v>
      </c>
      <c r="C162">
        <v>331.35998499999999</v>
      </c>
      <c r="D162">
        <v>349.67001299999998</v>
      </c>
      <c r="E162">
        <v>326.36999500000002</v>
      </c>
      <c r="F162">
        <v>330.58999599999999</v>
      </c>
      <c r="G162">
        <v>323.45153800000003</v>
      </c>
      <c r="H162">
        <v>509885200</v>
      </c>
      <c r="I162" s="115">
        <f t="shared" si="10"/>
        <v>-3.1060349876833593E-3</v>
      </c>
    </row>
    <row r="163" spans="2:9" x14ac:dyDescent="0.25">
      <c r="B163" s="27">
        <v>44531</v>
      </c>
      <c r="C163">
        <v>335.13000499999998</v>
      </c>
      <c r="D163">
        <v>344.29998799999998</v>
      </c>
      <c r="E163">
        <v>317.25</v>
      </c>
      <c r="F163">
        <v>336.32000699999998</v>
      </c>
      <c r="G163">
        <v>329.65978999999999</v>
      </c>
      <c r="H163">
        <v>625674800</v>
      </c>
      <c r="I163" s="115">
        <f t="shared" si="10"/>
        <v>1.9193762498046718E-2</v>
      </c>
    </row>
    <row r="164" spans="2:9" x14ac:dyDescent="0.25">
      <c r="B164" s="27">
        <v>44562</v>
      </c>
      <c r="C164">
        <v>335.35000600000001</v>
      </c>
      <c r="D164">
        <v>338</v>
      </c>
      <c r="E164">
        <v>276.04998799999998</v>
      </c>
      <c r="F164">
        <v>310.98001099999999</v>
      </c>
      <c r="G164">
        <v>304.821594</v>
      </c>
      <c r="H164">
        <v>947531400</v>
      </c>
      <c r="I164" s="115">
        <f t="shared" si="10"/>
        <v>-7.5344936669406892E-2</v>
      </c>
    </row>
    <row r="165" spans="2:9" x14ac:dyDescent="0.25">
      <c r="B165" s="27">
        <v>44593</v>
      </c>
      <c r="C165">
        <v>310.41000400000001</v>
      </c>
      <c r="D165">
        <v>315.11999500000002</v>
      </c>
      <c r="E165">
        <v>271.51998900000001</v>
      </c>
      <c r="F165">
        <v>298.790009</v>
      </c>
      <c r="G165">
        <v>292.87301600000001</v>
      </c>
      <c r="H165">
        <v>697050600</v>
      </c>
      <c r="I165" s="115">
        <f t="shared" si="10"/>
        <v>-3.9198594309561963E-2</v>
      </c>
    </row>
    <row r="166" spans="2:9" x14ac:dyDescent="0.25">
      <c r="B166" s="27">
        <v>44621</v>
      </c>
      <c r="C166">
        <v>296.39999399999999</v>
      </c>
      <c r="D166">
        <v>315.95001200000002</v>
      </c>
      <c r="E166">
        <v>270</v>
      </c>
      <c r="F166">
        <v>308.30999800000001</v>
      </c>
      <c r="G166">
        <v>302.82931500000001</v>
      </c>
      <c r="H166">
        <v>734334200</v>
      </c>
      <c r="I166" s="115">
        <f t="shared" si="10"/>
        <v>3.3995275959462168E-2</v>
      </c>
    </row>
    <row r="167" spans="2:9" x14ac:dyDescent="0.25">
      <c r="B167" s="27">
        <v>44652</v>
      </c>
      <c r="C167">
        <v>309.36999500000002</v>
      </c>
      <c r="D167">
        <v>315.10998499999999</v>
      </c>
      <c r="E167">
        <v>270</v>
      </c>
      <c r="F167">
        <v>277.51998900000001</v>
      </c>
      <c r="G167">
        <v>272.58670000000001</v>
      </c>
      <c r="H167">
        <v>627343400</v>
      </c>
      <c r="I167" s="115">
        <f t="shared" si="10"/>
        <v>-9.9866867248304514E-2</v>
      </c>
    </row>
    <row r="168" spans="2:9" x14ac:dyDescent="0.25">
      <c r="B168" s="27">
        <v>44682</v>
      </c>
      <c r="C168">
        <v>277.709991</v>
      </c>
      <c r="D168">
        <v>290.88000499999998</v>
      </c>
      <c r="E168">
        <v>246.44000199999999</v>
      </c>
      <c r="F168">
        <v>271.86999500000002</v>
      </c>
      <c r="G168">
        <v>267.03707900000001</v>
      </c>
      <c r="H168">
        <v>742902000</v>
      </c>
      <c r="I168" s="115">
        <f t="shared" si="10"/>
        <v>-2.0359104094220259E-2</v>
      </c>
    </row>
    <row r="169" spans="2:9" x14ac:dyDescent="0.25">
      <c r="B169" s="27">
        <v>44713</v>
      </c>
      <c r="C169">
        <v>275.20001200000002</v>
      </c>
      <c r="D169">
        <v>277.69000199999999</v>
      </c>
      <c r="E169">
        <v>241.509995</v>
      </c>
      <c r="F169">
        <v>256.82998700000002</v>
      </c>
      <c r="G169">
        <v>252.85202000000001</v>
      </c>
      <c r="H169">
        <v>621372300</v>
      </c>
      <c r="I169" s="115">
        <f t="shared" si="10"/>
        <v>-5.3120184856425889E-2</v>
      </c>
    </row>
    <row r="170" spans="2:9" x14ac:dyDescent="0.25">
      <c r="B170" s="27">
        <v>44743</v>
      </c>
      <c r="C170">
        <v>256.39001500000001</v>
      </c>
      <c r="D170">
        <v>282</v>
      </c>
      <c r="E170">
        <v>245.94000199999999</v>
      </c>
      <c r="F170">
        <v>280.73998999999998</v>
      </c>
      <c r="G170">
        <v>276.39163200000002</v>
      </c>
      <c r="H170">
        <v>534891800</v>
      </c>
      <c r="I170" s="115">
        <f t="shared" si="10"/>
        <v>9.3096396856944263E-2</v>
      </c>
    </row>
    <row r="171" spans="2:9" x14ac:dyDescent="0.25">
      <c r="B171" s="27">
        <v>44774</v>
      </c>
      <c r="C171">
        <v>277.82000699999998</v>
      </c>
      <c r="D171">
        <v>294.17999300000002</v>
      </c>
      <c r="E171">
        <v>260.66000400000001</v>
      </c>
      <c r="F171">
        <v>261.47000100000002</v>
      </c>
      <c r="G171">
        <v>257.42016599999999</v>
      </c>
      <c r="H171">
        <v>477157600</v>
      </c>
      <c r="I171" s="115">
        <f t="shared" si="10"/>
        <v>-6.8639798762069715E-2</v>
      </c>
    </row>
    <row r="172" spans="2:9" x14ac:dyDescent="0.25">
      <c r="B172" s="27">
        <v>44805</v>
      </c>
      <c r="C172">
        <v>258.86999500000002</v>
      </c>
      <c r="D172">
        <v>267.45001200000002</v>
      </c>
      <c r="E172">
        <v>232.729996</v>
      </c>
      <c r="F172">
        <v>232.89999399999999</v>
      </c>
      <c r="G172">
        <v>229.779358</v>
      </c>
      <c r="H172">
        <v>575586600</v>
      </c>
      <c r="I172" s="115">
        <f t="shared" si="10"/>
        <v>-0.10737623407483932</v>
      </c>
    </row>
    <row r="173" spans="2:9" x14ac:dyDescent="0.25">
      <c r="B173" s="27">
        <v>44835</v>
      </c>
      <c r="C173">
        <v>235.41000399999999</v>
      </c>
      <c r="D173">
        <v>251.03999300000001</v>
      </c>
      <c r="E173">
        <v>219.13000500000001</v>
      </c>
      <c r="F173">
        <v>232.13000500000001</v>
      </c>
      <c r="G173">
        <v>229.01968400000001</v>
      </c>
      <c r="H173">
        <v>671225100</v>
      </c>
      <c r="I173" s="115">
        <f t="shared" si="10"/>
        <v>-3.306102021574886E-3</v>
      </c>
    </row>
    <row r="174" spans="2:9" x14ac:dyDescent="0.25">
      <c r="B174" s="27">
        <v>44866</v>
      </c>
      <c r="C174">
        <v>234.60000600000001</v>
      </c>
      <c r="D174">
        <v>255.33000200000001</v>
      </c>
      <c r="E174">
        <v>213.429993</v>
      </c>
      <c r="F174">
        <v>255.13999899999999</v>
      </c>
      <c r="G174">
        <v>251.72137499999999</v>
      </c>
      <c r="H174">
        <v>615296000</v>
      </c>
      <c r="I174" s="115">
        <f t="shared" si="10"/>
        <v>9.912550136956777E-2</v>
      </c>
    </row>
    <row r="175" spans="2:9" x14ac:dyDescent="0.25">
      <c r="B175" s="27">
        <v>44896</v>
      </c>
      <c r="C175">
        <v>253.86999499999999</v>
      </c>
      <c r="D175">
        <v>263.92001299999998</v>
      </c>
      <c r="E175">
        <v>233.86999499999999</v>
      </c>
      <c r="F175">
        <v>239.820007</v>
      </c>
      <c r="G175">
        <v>237.27346800000001</v>
      </c>
      <c r="H175">
        <v>591358700</v>
      </c>
      <c r="I175" s="115">
        <f t="shared" si="10"/>
        <v>-5.7396424916239197E-2</v>
      </c>
    </row>
    <row r="176" spans="2:9" x14ac:dyDescent="0.25">
      <c r="B176" s="27">
        <v>44927</v>
      </c>
      <c r="C176">
        <v>243.08000200000001</v>
      </c>
      <c r="D176">
        <v>249.83000200000001</v>
      </c>
      <c r="E176">
        <v>219.35000600000001</v>
      </c>
      <c r="F176">
        <v>247.80999800000001</v>
      </c>
      <c r="G176">
        <v>245.17858899999999</v>
      </c>
      <c r="H176">
        <v>666168100</v>
      </c>
      <c r="I176" s="115">
        <f t="shared" si="10"/>
        <v>3.331649790696356E-2</v>
      </c>
    </row>
    <row r="177" spans="2:9" x14ac:dyDescent="0.25">
      <c r="B177" s="27">
        <v>44958</v>
      </c>
      <c r="C177">
        <v>248</v>
      </c>
      <c r="D177">
        <v>276.76001000000002</v>
      </c>
      <c r="E177">
        <v>245.470001</v>
      </c>
      <c r="F177">
        <v>249.41999799999999</v>
      </c>
      <c r="G177">
        <v>246.7715</v>
      </c>
      <c r="H177">
        <v>615501000</v>
      </c>
      <c r="I177" s="115">
        <f t="shared" si="10"/>
        <v>6.496941704807746E-3</v>
      </c>
    </row>
    <row r="178" spans="2:9" x14ac:dyDescent="0.25">
      <c r="B178" s="27">
        <v>44986</v>
      </c>
      <c r="C178">
        <v>250.759995</v>
      </c>
      <c r="D178">
        <v>289.26998900000001</v>
      </c>
      <c r="E178">
        <v>245.61000100000001</v>
      </c>
      <c r="F178">
        <v>288.29998799999998</v>
      </c>
      <c r="G178">
        <v>285.95309400000002</v>
      </c>
      <c r="H178">
        <v>747635000</v>
      </c>
      <c r="I178" s="115">
        <f t="shared" si="10"/>
        <v>0.15877681985156311</v>
      </c>
    </row>
    <row r="179" spans="2:9" x14ac:dyDescent="0.25">
      <c r="B179" s="27">
        <v>45017</v>
      </c>
      <c r="C179">
        <v>286.51998900000001</v>
      </c>
      <c r="D179">
        <v>308.92999300000002</v>
      </c>
      <c r="E179">
        <v>275.36999500000002</v>
      </c>
      <c r="F179">
        <v>307.26001000000002</v>
      </c>
      <c r="G179">
        <v>304.758759</v>
      </c>
      <c r="H179">
        <v>551497100</v>
      </c>
      <c r="I179" s="115">
        <f t="shared" si="10"/>
        <v>6.5764859323396596E-2</v>
      </c>
    </row>
    <row r="180" spans="2:9" x14ac:dyDescent="0.25">
      <c r="B180" s="27">
        <v>45047</v>
      </c>
      <c r="C180">
        <v>306.97000100000002</v>
      </c>
      <c r="D180">
        <v>335.94000199999999</v>
      </c>
      <c r="E180">
        <v>303.39999399999999</v>
      </c>
      <c r="F180">
        <v>328.39001500000001</v>
      </c>
      <c r="G180">
        <v>325.71676600000001</v>
      </c>
      <c r="H180">
        <v>600807200</v>
      </c>
      <c r="I180" s="115">
        <f t="shared" si="10"/>
        <v>6.876917030627494E-2</v>
      </c>
    </row>
    <row r="181" spans="2:9" x14ac:dyDescent="0.25">
      <c r="B181" s="27">
        <v>45078</v>
      </c>
      <c r="C181">
        <v>325.92999300000002</v>
      </c>
      <c r="D181">
        <v>351.47000100000002</v>
      </c>
      <c r="E181">
        <v>322.5</v>
      </c>
      <c r="F181">
        <v>340.540009</v>
      </c>
      <c r="G181">
        <v>338.50619499999999</v>
      </c>
      <c r="H181">
        <v>547588700</v>
      </c>
      <c r="I181" s="115">
        <f t="shared" si="10"/>
        <v>3.9265491786198092E-2</v>
      </c>
    </row>
    <row r="182" spans="2:9" x14ac:dyDescent="0.25">
      <c r="B182" s="27">
        <v>45108</v>
      </c>
      <c r="C182">
        <v>339.19000199999999</v>
      </c>
      <c r="D182">
        <v>366.77999899999998</v>
      </c>
      <c r="E182">
        <v>327</v>
      </c>
      <c r="F182">
        <v>335.92001299999998</v>
      </c>
      <c r="G182">
        <v>333.91381799999999</v>
      </c>
      <c r="H182">
        <v>666764400</v>
      </c>
      <c r="I182" s="115">
        <f t="shared" si="10"/>
        <v>-1.3566596617234694E-2</v>
      </c>
    </row>
    <row r="183" spans="2:9" x14ac:dyDescent="0.25">
      <c r="B183" s="27">
        <v>45139</v>
      </c>
      <c r="C183">
        <v>335.19000199999999</v>
      </c>
      <c r="D183">
        <v>338.540009</v>
      </c>
      <c r="E183">
        <v>311.54998799999998</v>
      </c>
      <c r="F183">
        <v>327.76001000000002</v>
      </c>
      <c r="G183">
        <v>325.80258199999997</v>
      </c>
      <c r="H183">
        <v>479456700</v>
      </c>
      <c r="I183" s="115">
        <f t="shared" si="10"/>
        <v>-2.429140563449228E-2</v>
      </c>
    </row>
    <row r="184" spans="2:9" x14ac:dyDescent="0.25">
      <c r="B184" s="27">
        <v>45170</v>
      </c>
      <c r="C184">
        <v>331.30999800000001</v>
      </c>
      <c r="D184">
        <v>340.85998499999999</v>
      </c>
      <c r="E184">
        <v>309.45001200000002</v>
      </c>
      <c r="F184">
        <v>315.75</v>
      </c>
      <c r="G184">
        <v>314.52880900000002</v>
      </c>
      <c r="H184">
        <v>416680700</v>
      </c>
      <c r="I184" s="115">
        <f t="shared" si="10"/>
        <v>-3.4603080585776214E-2</v>
      </c>
    </row>
    <row r="185" spans="2:9" x14ac:dyDescent="0.25">
      <c r="B185" s="27">
        <v>45200</v>
      </c>
      <c r="C185">
        <v>316.27999899999998</v>
      </c>
      <c r="D185">
        <v>346.20001200000002</v>
      </c>
      <c r="E185">
        <v>311.209991</v>
      </c>
      <c r="F185">
        <v>338.10998499999999</v>
      </c>
      <c r="G185">
        <v>336.80230699999998</v>
      </c>
      <c r="H185">
        <v>540907000</v>
      </c>
      <c r="I185" s="115">
        <f t="shared" si="10"/>
        <v>7.0815446352324285E-2</v>
      </c>
    </row>
    <row r="186" spans="2:9" x14ac:dyDescent="0.25">
      <c r="B186" s="27">
        <v>45231</v>
      </c>
      <c r="C186">
        <v>339.790009</v>
      </c>
      <c r="D186">
        <v>384.29998799999998</v>
      </c>
      <c r="E186">
        <v>339.64999399999999</v>
      </c>
      <c r="F186">
        <v>378.91000400000001</v>
      </c>
      <c r="G186">
        <v>377.44451900000001</v>
      </c>
      <c r="H186">
        <v>563880300</v>
      </c>
      <c r="I186" s="115">
        <f t="shared" si="10"/>
        <v>0.12067082426487064</v>
      </c>
    </row>
    <row r="187" spans="2:9" ht="15.75" thickBot="1" x14ac:dyDescent="0.3">
      <c r="B187" s="33">
        <v>45261</v>
      </c>
      <c r="C187" s="35">
        <v>376.76001000000002</v>
      </c>
      <c r="D187" s="35">
        <v>378.16000400000001</v>
      </c>
      <c r="E187" s="35">
        <v>362.89999399999999</v>
      </c>
      <c r="F187" s="35">
        <v>376.040009</v>
      </c>
      <c r="G187" s="35">
        <v>375.34588600000001</v>
      </c>
      <c r="H187" s="35">
        <v>522003700</v>
      </c>
      <c r="I187" s="117">
        <f t="shared" si="10"/>
        <v>-5.5601098820036166E-3</v>
      </c>
    </row>
    <row r="188" spans="2:9" x14ac:dyDescent="0.25">
      <c r="H188"/>
      <c r="I188" s="6"/>
    </row>
    <row r="189" spans="2:9" ht="15.75" thickBot="1" x14ac:dyDescent="0.3">
      <c r="B189" s="40" t="s">
        <v>47</v>
      </c>
      <c r="H189"/>
      <c r="I189" s="6"/>
    </row>
    <row r="190" spans="2:9" x14ac:dyDescent="0.25">
      <c r="B190" s="92" t="s">
        <v>30</v>
      </c>
      <c r="C190" s="94" t="s">
        <v>31</v>
      </c>
      <c r="D190" s="94" t="s">
        <v>32</v>
      </c>
      <c r="E190" s="94" t="s">
        <v>33</v>
      </c>
      <c r="F190" s="94" t="s">
        <v>34</v>
      </c>
      <c r="G190" s="94" t="s">
        <v>35</v>
      </c>
      <c r="H190" s="94" t="s">
        <v>36</v>
      </c>
      <c r="I190" s="116" t="s">
        <v>45</v>
      </c>
    </row>
    <row r="191" spans="2:9" x14ac:dyDescent="0.25">
      <c r="B191" s="27">
        <v>43497</v>
      </c>
      <c r="C191">
        <v>36.125</v>
      </c>
      <c r="D191">
        <v>41.32</v>
      </c>
      <c r="E191">
        <v>35.645000000000003</v>
      </c>
      <c r="F191">
        <v>38.564999</v>
      </c>
      <c r="G191">
        <v>38.263649000000001</v>
      </c>
      <c r="H191">
        <v>1144572800</v>
      </c>
      <c r="I191" s="115"/>
    </row>
    <row r="192" spans="2:9" x14ac:dyDescent="0.25">
      <c r="B192" s="27">
        <v>43525</v>
      </c>
      <c r="C192">
        <v>39.067501</v>
      </c>
      <c r="D192">
        <v>46.25</v>
      </c>
      <c r="E192">
        <v>36.200001</v>
      </c>
      <c r="F192">
        <v>44.889999000000003</v>
      </c>
      <c r="G192">
        <v>44.585124999999998</v>
      </c>
      <c r="H192">
        <v>1206854000</v>
      </c>
      <c r="I192" s="115">
        <f>G192/G191-1</f>
        <v>0.16520839400340503</v>
      </c>
    </row>
    <row r="193" spans="2:9" x14ac:dyDescent="0.25">
      <c r="B193" s="27">
        <v>43556</v>
      </c>
      <c r="C193">
        <v>45.814999</v>
      </c>
      <c r="D193">
        <v>48.3675</v>
      </c>
      <c r="E193">
        <v>43.325001</v>
      </c>
      <c r="F193">
        <v>45.25</v>
      </c>
      <c r="G193">
        <v>44.942680000000003</v>
      </c>
      <c r="H193">
        <v>943778000</v>
      </c>
      <c r="I193" s="115">
        <f t="shared" ref="I193:I249" si="11">G193/G192-1</f>
        <v>8.0196029505357203E-3</v>
      </c>
    </row>
    <row r="194" spans="2:9" x14ac:dyDescent="0.25">
      <c r="B194" s="27">
        <v>43586</v>
      </c>
      <c r="C194">
        <v>45.777500000000003</v>
      </c>
      <c r="D194">
        <v>46.217498999999997</v>
      </c>
      <c r="E194">
        <v>33.847499999999997</v>
      </c>
      <c r="F194">
        <v>33.865001999999997</v>
      </c>
      <c r="G194">
        <v>33.635002</v>
      </c>
      <c r="H194">
        <v>1118075200</v>
      </c>
      <c r="I194" s="115">
        <f t="shared" si="11"/>
        <v>-0.25160221864828713</v>
      </c>
    </row>
    <row r="195" spans="2:9" x14ac:dyDescent="0.25">
      <c r="B195" s="27">
        <v>43617</v>
      </c>
      <c r="C195">
        <v>33.977500999999997</v>
      </c>
      <c r="D195">
        <v>41.342498999999997</v>
      </c>
      <c r="E195">
        <v>33.150002000000001</v>
      </c>
      <c r="F195">
        <v>41.057499</v>
      </c>
      <c r="G195">
        <v>40.825198999999998</v>
      </c>
      <c r="H195">
        <v>823334000</v>
      </c>
      <c r="I195" s="115">
        <f t="shared" si="11"/>
        <v>0.21377126720551409</v>
      </c>
    </row>
    <row r="196" spans="2:9" x14ac:dyDescent="0.25">
      <c r="B196" s="27">
        <v>43647</v>
      </c>
      <c r="C196">
        <v>43.142502</v>
      </c>
      <c r="D196">
        <v>44.722499999999997</v>
      </c>
      <c r="E196">
        <v>38.75</v>
      </c>
      <c r="F196">
        <v>42.18</v>
      </c>
      <c r="G196">
        <v>41.941357000000004</v>
      </c>
      <c r="H196">
        <v>841598400</v>
      </c>
      <c r="I196" s="115">
        <f t="shared" si="11"/>
        <v>2.733992796948792E-2</v>
      </c>
    </row>
    <row r="197" spans="2:9" x14ac:dyDescent="0.25">
      <c r="B197" s="27">
        <v>43678</v>
      </c>
      <c r="C197">
        <v>42.284999999999997</v>
      </c>
      <c r="D197">
        <v>43.362499</v>
      </c>
      <c r="E197">
        <v>36.847499999999997</v>
      </c>
      <c r="F197">
        <v>41.877499</v>
      </c>
      <c r="G197">
        <v>41.640563999999998</v>
      </c>
      <c r="H197">
        <v>945032800</v>
      </c>
      <c r="I197" s="115">
        <f t="shared" si="11"/>
        <v>-7.1717517389817687E-3</v>
      </c>
    </row>
    <row r="198" spans="2:9" x14ac:dyDescent="0.25">
      <c r="B198" s="27">
        <v>43709</v>
      </c>
      <c r="C198">
        <v>41.145000000000003</v>
      </c>
      <c r="D198">
        <v>47.099997999999999</v>
      </c>
      <c r="E198">
        <v>40.8125</v>
      </c>
      <c r="F198">
        <v>43.517502</v>
      </c>
      <c r="G198">
        <v>43.314121</v>
      </c>
      <c r="H198">
        <v>634776800</v>
      </c>
      <c r="I198" s="115">
        <f t="shared" si="11"/>
        <v>4.0190545930165689E-2</v>
      </c>
    </row>
    <row r="199" spans="2:9" x14ac:dyDescent="0.25">
      <c r="B199" s="27">
        <v>43739</v>
      </c>
      <c r="C199">
        <v>43.75</v>
      </c>
      <c r="D199">
        <v>52.224997999999999</v>
      </c>
      <c r="E199">
        <v>42.532501000000003</v>
      </c>
      <c r="F199">
        <v>50.255001</v>
      </c>
      <c r="G199">
        <v>50.020122999999998</v>
      </c>
      <c r="H199">
        <v>769617200</v>
      </c>
      <c r="I199" s="115">
        <f t="shared" si="11"/>
        <v>0.15482253466484974</v>
      </c>
    </row>
    <row r="200" spans="2:9" x14ac:dyDescent="0.25">
      <c r="B200" s="27">
        <v>43770</v>
      </c>
      <c r="C200">
        <v>49.900002000000001</v>
      </c>
      <c r="D200">
        <v>55.352500999999997</v>
      </c>
      <c r="E200">
        <v>49.647499000000003</v>
      </c>
      <c r="F200">
        <v>54.185001</v>
      </c>
      <c r="G200">
        <v>53.931762999999997</v>
      </c>
      <c r="H200">
        <v>732180000</v>
      </c>
      <c r="I200" s="115">
        <f t="shared" si="11"/>
        <v>7.820132709389771E-2</v>
      </c>
    </row>
    <row r="201" spans="2:9" x14ac:dyDescent="0.25">
      <c r="B201" s="27">
        <v>43800</v>
      </c>
      <c r="C201">
        <v>54.115001999999997</v>
      </c>
      <c r="D201">
        <v>60.452499000000003</v>
      </c>
      <c r="E201">
        <v>50.092498999999997</v>
      </c>
      <c r="F201">
        <v>58.825001</v>
      </c>
      <c r="G201">
        <v>58.593285000000002</v>
      </c>
      <c r="H201">
        <v>654353200</v>
      </c>
      <c r="I201" s="115">
        <f t="shared" si="11"/>
        <v>8.6433703270557105E-2</v>
      </c>
    </row>
    <row r="202" spans="2:9" x14ac:dyDescent="0.25">
      <c r="B202" s="27">
        <v>43831</v>
      </c>
      <c r="C202">
        <v>59.6875</v>
      </c>
      <c r="D202">
        <v>64.875</v>
      </c>
      <c r="E202">
        <v>57.817501</v>
      </c>
      <c r="F202">
        <v>59.107498</v>
      </c>
      <c r="G202">
        <v>58.874671999999997</v>
      </c>
      <c r="H202">
        <v>612541200</v>
      </c>
      <c r="I202" s="115">
        <f t="shared" si="11"/>
        <v>4.8023762449911356E-3</v>
      </c>
    </row>
    <row r="203" spans="2:9" x14ac:dyDescent="0.25">
      <c r="B203" s="27">
        <v>43862</v>
      </c>
      <c r="C203">
        <v>58.924999</v>
      </c>
      <c r="D203">
        <v>79.080001999999993</v>
      </c>
      <c r="E203">
        <v>58.862499</v>
      </c>
      <c r="F203">
        <v>67.517501999999993</v>
      </c>
      <c r="G203">
        <v>67.251541000000003</v>
      </c>
      <c r="H203">
        <v>1184865200</v>
      </c>
      <c r="I203" s="115">
        <f t="shared" si="11"/>
        <v>0.14228306868529139</v>
      </c>
    </row>
    <row r="204" spans="2:9" x14ac:dyDescent="0.25">
      <c r="B204" s="27">
        <v>43891</v>
      </c>
      <c r="C204">
        <v>69.224997999999999</v>
      </c>
      <c r="D204">
        <v>71.222504000000001</v>
      </c>
      <c r="E204">
        <v>45.169998</v>
      </c>
      <c r="F204">
        <v>65.900002000000001</v>
      </c>
      <c r="G204">
        <v>65.679671999999997</v>
      </c>
      <c r="H204">
        <v>1577395200</v>
      </c>
      <c r="I204" s="115">
        <f t="shared" si="11"/>
        <v>-2.3372981148491512E-2</v>
      </c>
    </row>
    <row r="205" spans="2:9" x14ac:dyDescent="0.25">
      <c r="B205" s="27">
        <v>43922</v>
      </c>
      <c r="C205">
        <v>63.912497999999999</v>
      </c>
      <c r="D205">
        <v>76.050003000000004</v>
      </c>
      <c r="E205">
        <v>59.597499999999997</v>
      </c>
      <c r="F205">
        <v>73.069999999999993</v>
      </c>
      <c r="G205">
        <v>72.825699</v>
      </c>
      <c r="H205">
        <v>1127830400</v>
      </c>
      <c r="I205" s="115">
        <f t="shared" si="11"/>
        <v>0.10880119803277943</v>
      </c>
    </row>
    <row r="206" spans="2:9" x14ac:dyDescent="0.25">
      <c r="B206" s="27">
        <v>43952</v>
      </c>
      <c r="C206">
        <v>71.087502000000001</v>
      </c>
      <c r="D206">
        <v>91.817497000000003</v>
      </c>
      <c r="E206">
        <v>70.209998999999996</v>
      </c>
      <c r="F206">
        <v>88.754997000000003</v>
      </c>
      <c r="G206">
        <v>88.458243999999993</v>
      </c>
      <c r="H206">
        <v>1254887600</v>
      </c>
      <c r="I206" s="115">
        <f t="shared" si="11"/>
        <v>0.21465698530404764</v>
      </c>
    </row>
    <row r="207" spans="2:9" x14ac:dyDescent="0.25">
      <c r="B207" s="27">
        <v>43983</v>
      </c>
      <c r="C207">
        <v>88.332497000000004</v>
      </c>
      <c r="D207">
        <v>96.425003000000004</v>
      </c>
      <c r="E207">
        <v>86.580001999999993</v>
      </c>
      <c r="F207">
        <v>94.977501000000004</v>
      </c>
      <c r="G207">
        <v>94.659949999999995</v>
      </c>
      <c r="H207">
        <v>971946400</v>
      </c>
      <c r="I207" s="115">
        <f t="shared" si="11"/>
        <v>7.0108852714733993E-2</v>
      </c>
    </row>
    <row r="208" spans="2:9" x14ac:dyDescent="0.25">
      <c r="B208" s="27">
        <v>44013</v>
      </c>
      <c r="C208">
        <v>95.207497000000004</v>
      </c>
      <c r="D208">
        <v>107.922501</v>
      </c>
      <c r="E208">
        <v>94.129997000000003</v>
      </c>
      <c r="F208">
        <v>106.147499</v>
      </c>
      <c r="G208">
        <v>105.84090399999999</v>
      </c>
      <c r="H208">
        <v>809445200</v>
      </c>
      <c r="I208" s="115">
        <f t="shared" si="11"/>
        <v>0.1181170495019277</v>
      </c>
    </row>
    <row r="209" spans="2:9" x14ac:dyDescent="0.25">
      <c r="B209" s="27">
        <v>44044</v>
      </c>
      <c r="C209">
        <v>107.324997</v>
      </c>
      <c r="D209">
        <v>135.75</v>
      </c>
      <c r="E209">
        <v>107.152496</v>
      </c>
      <c r="F209">
        <v>133.74499499999999</v>
      </c>
      <c r="G209">
        <v>133.358643</v>
      </c>
      <c r="H209">
        <v>967254400</v>
      </c>
      <c r="I209" s="115">
        <f t="shared" si="11"/>
        <v>0.25999153408591447</v>
      </c>
    </row>
    <row r="210" spans="2:9" x14ac:dyDescent="0.25">
      <c r="B210" s="27">
        <v>44075</v>
      </c>
      <c r="C210">
        <v>134.800003</v>
      </c>
      <c r="D210">
        <v>147.26750200000001</v>
      </c>
      <c r="E210">
        <v>117.042503</v>
      </c>
      <c r="F210">
        <v>135.304993</v>
      </c>
      <c r="G210">
        <v>134.91412399999999</v>
      </c>
      <c r="H210">
        <v>1585655200</v>
      </c>
      <c r="I210" s="115">
        <f t="shared" si="11"/>
        <v>1.1663893430589267E-2</v>
      </c>
    </row>
    <row r="211" spans="2:9" x14ac:dyDescent="0.25">
      <c r="B211" s="27">
        <v>44105</v>
      </c>
      <c r="C211">
        <v>137.58000200000001</v>
      </c>
      <c r="D211">
        <v>143.48500100000001</v>
      </c>
      <c r="E211">
        <v>123</v>
      </c>
      <c r="F211">
        <v>125.339996</v>
      </c>
      <c r="G211">
        <v>125.01533499999999</v>
      </c>
      <c r="H211">
        <v>802235600</v>
      </c>
      <c r="I211" s="115">
        <f t="shared" si="11"/>
        <v>-7.337103563745484E-2</v>
      </c>
    </row>
    <row r="212" spans="2:9" x14ac:dyDescent="0.25">
      <c r="B212" s="27">
        <v>44136</v>
      </c>
      <c r="C212">
        <v>126.577499</v>
      </c>
      <c r="D212">
        <v>146.91499300000001</v>
      </c>
      <c r="E212">
        <v>123.949997</v>
      </c>
      <c r="F212">
        <v>134.01499899999999</v>
      </c>
      <c r="G212">
        <v>133.66784699999999</v>
      </c>
      <c r="H212">
        <v>759482000</v>
      </c>
      <c r="I212" s="115">
        <f t="shared" si="11"/>
        <v>6.9211605120283792E-2</v>
      </c>
    </row>
    <row r="213" spans="2:9" x14ac:dyDescent="0.25">
      <c r="B213" s="27">
        <v>44166</v>
      </c>
      <c r="C213">
        <v>134.92250100000001</v>
      </c>
      <c r="D213">
        <v>137.3125</v>
      </c>
      <c r="E213">
        <v>127.63249999999999</v>
      </c>
      <c r="F213">
        <v>130.550003</v>
      </c>
      <c r="G213">
        <v>130.21185299999999</v>
      </c>
      <c r="H213">
        <v>512099600</v>
      </c>
      <c r="I213" s="115">
        <f t="shared" si="11"/>
        <v>-2.5855088396837922E-2</v>
      </c>
    </row>
    <row r="214" spans="2:9" x14ac:dyDescent="0.25">
      <c r="B214" s="27">
        <v>44197</v>
      </c>
      <c r="C214">
        <v>131.042496</v>
      </c>
      <c r="D214">
        <v>139.992493</v>
      </c>
      <c r="E214">
        <v>125.860001</v>
      </c>
      <c r="F214">
        <v>129.89750699999999</v>
      </c>
      <c r="G214">
        <v>129.59931900000001</v>
      </c>
      <c r="H214">
        <v>615417200</v>
      </c>
      <c r="I214" s="115">
        <f t="shared" si="11"/>
        <v>-4.7041339623665746E-3</v>
      </c>
    </row>
    <row r="215" spans="2:9" x14ac:dyDescent="0.25">
      <c r="B215" s="27">
        <v>44228</v>
      </c>
      <c r="C215">
        <v>130.532501</v>
      </c>
      <c r="D215">
        <v>153.72500600000001</v>
      </c>
      <c r="E215">
        <v>129.02749600000001</v>
      </c>
      <c r="F215">
        <v>137.145004</v>
      </c>
      <c r="G215">
        <v>136.830185</v>
      </c>
      <c r="H215">
        <v>668032400</v>
      </c>
      <c r="I215" s="115">
        <f t="shared" si="11"/>
        <v>5.5794012312672558E-2</v>
      </c>
    </row>
    <row r="216" spans="2:9" x14ac:dyDescent="0.25">
      <c r="B216" s="27">
        <v>44256</v>
      </c>
      <c r="C216">
        <v>138.75</v>
      </c>
      <c r="D216">
        <v>139.25</v>
      </c>
      <c r="E216">
        <v>115.665001</v>
      </c>
      <c r="F216">
        <v>133.48249799999999</v>
      </c>
      <c r="G216">
        <v>133.176086</v>
      </c>
      <c r="H216">
        <v>764865600</v>
      </c>
      <c r="I216" s="115">
        <f t="shared" si="11"/>
        <v>-2.6705357447262101E-2</v>
      </c>
    </row>
    <row r="217" spans="2:9" x14ac:dyDescent="0.25">
      <c r="B217" s="27">
        <v>44287</v>
      </c>
      <c r="C217">
        <v>135.72250399999999</v>
      </c>
      <c r="D217">
        <v>162.14250200000001</v>
      </c>
      <c r="E217">
        <v>135.112503</v>
      </c>
      <c r="F217">
        <v>150.095001</v>
      </c>
      <c r="G217">
        <v>149.80213900000001</v>
      </c>
      <c r="H217">
        <v>671879600</v>
      </c>
      <c r="I217" s="115">
        <f t="shared" si="11"/>
        <v>0.12484263128141504</v>
      </c>
    </row>
    <row r="218" spans="2:9" x14ac:dyDescent="0.25">
      <c r="B218" s="27">
        <v>44317</v>
      </c>
      <c r="C218">
        <v>151.25</v>
      </c>
      <c r="D218">
        <v>162.77499399999999</v>
      </c>
      <c r="E218">
        <v>134.58999600000001</v>
      </c>
      <c r="F218">
        <v>162.445007</v>
      </c>
      <c r="G218">
        <v>162.128052</v>
      </c>
      <c r="H218">
        <v>705438000</v>
      </c>
      <c r="I218" s="115">
        <f t="shared" si="11"/>
        <v>8.2281288386676366E-2</v>
      </c>
    </row>
    <row r="219" spans="2:9" x14ac:dyDescent="0.25">
      <c r="B219" s="27">
        <v>44348</v>
      </c>
      <c r="C219">
        <v>162.699997</v>
      </c>
      <c r="D219">
        <v>201.625</v>
      </c>
      <c r="E219">
        <v>159.032501</v>
      </c>
      <c r="F219">
        <v>200.02499399999999</v>
      </c>
      <c r="G219">
        <v>199.63473500000001</v>
      </c>
      <c r="H219">
        <v>1027329200</v>
      </c>
      <c r="I219" s="115">
        <f t="shared" si="11"/>
        <v>0.23133987325031202</v>
      </c>
    </row>
    <row r="220" spans="2:9" x14ac:dyDescent="0.25">
      <c r="B220" s="27">
        <v>44378</v>
      </c>
      <c r="C220">
        <v>201.25</v>
      </c>
      <c r="D220">
        <v>208.75</v>
      </c>
      <c r="E220">
        <v>178.654999</v>
      </c>
      <c r="F220">
        <v>194.990005</v>
      </c>
      <c r="G220">
        <v>194.65419</v>
      </c>
      <c r="H220">
        <v>782307700</v>
      </c>
      <c r="I220" s="115">
        <f t="shared" si="11"/>
        <v>-2.4948288683329656E-2</v>
      </c>
    </row>
    <row r="221" spans="2:9" x14ac:dyDescent="0.25">
      <c r="B221" s="27">
        <v>44409</v>
      </c>
      <c r="C221">
        <v>197</v>
      </c>
      <c r="D221">
        <v>230.429993</v>
      </c>
      <c r="E221">
        <v>187.61999499999999</v>
      </c>
      <c r="F221">
        <v>223.85000600000001</v>
      </c>
      <c r="G221">
        <v>223.464462</v>
      </c>
      <c r="H221">
        <v>641638600</v>
      </c>
      <c r="I221" s="115">
        <f t="shared" si="11"/>
        <v>0.14800745876572186</v>
      </c>
    </row>
    <row r="222" spans="2:9" x14ac:dyDescent="0.25">
      <c r="B222" s="27">
        <v>44440</v>
      </c>
      <c r="C222">
        <v>224.85000600000001</v>
      </c>
      <c r="D222">
        <v>229.86000100000001</v>
      </c>
      <c r="E222">
        <v>204.66999799999999</v>
      </c>
      <c r="F222">
        <v>207.16000399999999</v>
      </c>
      <c r="G222">
        <v>206.83964499999999</v>
      </c>
      <c r="H222">
        <v>499898600</v>
      </c>
      <c r="I222" s="115">
        <f t="shared" si="11"/>
        <v>-7.4395798111289824E-2</v>
      </c>
    </row>
    <row r="223" spans="2:9" x14ac:dyDescent="0.25">
      <c r="B223" s="27">
        <v>44470</v>
      </c>
      <c r="C223">
        <v>207.5</v>
      </c>
      <c r="D223">
        <v>257.08999599999999</v>
      </c>
      <c r="E223">
        <v>195.550003</v>
      </c>
      <c r="F223">
        <v>255.66999799999999</v>
      </c>
      <c r="G223">
        <v>255.274643</v>
      </c>
      <c r="H223">
        <v>497107800</v>
      </c>
      <c r="I223" s="115">
        <f t="shared" si="11"/>
        <v>0.23416689774341859</v>
      </c>
    </row>
    <row r="224" spans="2:9" x14ac:dyDescent="0.25">
      <c r="B224" s="27">
        <v>44501</v>
      </c>
      <c r="C224">
        <v>256.48998999999998</v>
      </c>
      <c r="D224">
        <v>346.47000100000002</v>
      </c>
      <c r="E224">
        <v>252.270004</v>
      </c>
      <c r="F224">
        <v>326.76001000000002</v>
      </c>
      <c r="G224">
        <v>326.25473</v>
      </c>
      <c r="H224">
        <v>1081117000</v>
      </c>
      <c r="I224" s="115">
        <f t="shared" si="11"/>
        <v>0.27805380967666271</v>
      </c>
    </row>
    <row r="225" spans="2:9" x14ac:dyDescent="0.25">
      <c r="B225" s="27">
        <v>44531</v>
      </c>
      <c r="C225">
        <v>332.19000199999999</v>
      </c>
      <c r="D225">
        <v>332.89001500000001</v>
      </c>
      <c r="E225">
        <v>271.45001200000002</v>
      </c>
      <c r="F225">
        <v>294.10998499999999</v>
      </c>
      <c r="G225">
        <v>293.65515099999999</v>
      </c>
      <c r="H225">
        <v>1105850500</v>
      </c>
      <c r="I225" s="115">
        <f t="shared" si="11"/>
        <v>-9.9920632568300305E-2</v>
      </c>
    </row>
    <row r="226" spans="2:9" x14ac:dyDescent="0.25">
      <c r="B226" s="27">
        <v>44562</v>
      </c>
      <c r="C226">
        <v>298.14999399999999</v>
      </c>
      <c r="D226">
        <v>307.10998499999999</v>
      </c>
      <c r="E226">
        <v>208.88000500000001</v>
      </c>
      <c r="F226">
        <v>244.86000100000001</v>
      </c>
      <c r="G226">
        <v>244.51126099999999</v>
      </c>
      <c r="H226">
        <v>1068216400</v>
      </c>
      <c r="I226" s="115">
        <f t="shared" si="11"/>
        <v>-0.16735238538349362</v>
      </c>
    </row>
    <row r="227" spans="2:9" x14ac:dyDescent="0.25">
      <c r="B227" s="27">
        <v>44593</v>
      </c>
      <c r="C227">
        <v>251.03999300000001</v>
      </c>
      <c r="D227">
        <v>269.25</v>
      </c>
      <c r="E227">
        <v>208.89999399999999</v>
      </c>
      <c r="F227">
        <v>243.85000600000001</v>
      </c>
      <c r="G227">
        <v>243.50273100000001</v>
      </c>
      <c r="H227">
        <v>1064427000</v>
      </c>
      <c r="I227" s="115">
        <f t="shared" si="11"/>
        <v>-4.1246771043399466E-3</v>
      </c>
    </row>
    <row r="228" spans="2:9" x14ac:dyDescent="0.25">
      <c r="B228" s="27">
        <v>44621</v>
      </c>
      <c r="C228">
        <v>242.91000399999999</v>
      </c>
      <c r="D228">
        <v>289.459991</v>
      </c>
      <c r="E228">
        <v>206.5</v>
      </c>
      <c r="F228">
        <v>272.85998499999999</v>
      </c>
      <c r="G228">
        <v>272.471405</v>
      </c>
      <c r="H228">
        <v>1164459900</v>
      </c>
      <c r="I228" s="115">
        <f t="shared" si="11"/>
        <v>0.11896652608795577</v>
      </c>
    </row>
    <row r="229" spans="2:9" x14ac:dyDescent="0.25">
      <c r="B229" s="27">
        <v>44652</v>
      </c>
      <c r="C229">
        <v>273.75</v>
      </c>
      <c r="D229">
        <v>275.57998700000002</v>
      </c>
      <c r="E229">
        <v>182.89999399999999</v>
      </c>
      <c r="F229">
        <v>185.470001</v>
      </c>
      <c r="G229">
        <v>185.23741100000001</v>
      </c>
      <c r="H229">
        <v>1111439000</v>
      </c>
      <c r="I229" s="115">
        <f t="shared" si="11"/>
        <v>-0.32015834468941795</v>
      </c>
    </row>
    <row r="230" spans="2:9" x14ac:dyDescent="0.25">
      <c r="B230" s="27">
        <v>44682</v>
      </c>
      <c r="C230">
        <v>185.41000399999999</v>
      </c>
      <c r="D230">
        <v>204</v>
      </c>
      <c r="E230">
        <v>155.66999799999999</v>
      </c>
      <c r="F230">
        <v>186.720001</v>
      </c>
      <c r="G230">
        <v>186.48585499999999</v>
      </c>
      <c r="H230">
        <v>1383302100</v>
      </c>
      <c r="I230" s="115">
        <f t="shared" si="11"/>
        <v>6.7396968747310826E-3</v>
      </c>
    </row>
    <row r="231" spans="2:9" x14ac:dyDescent="0.25">
      <c r="B231" s="27">
        <v>44713</v>
      </c>
      <c r="C231">
        <v>187.240005</v>
      </c>
      <c r="D231">
        <v>196.19000199999999</v>
      </c>
      <c r="E231">
        <v>148.61999499999999</v>
      </c>
      <c r="F231">
        <v>151.58999600000001</v>
      </c>
      <c r="G231">
        <v>151.399902</v>
      </c>
      <c r="H231">
        <v>1055479100</v>
      </c>
      <c r="I231" s="115">
        <f t="shared" si="11"/>
        <v>-0.18814270390641685</v>
      </c>
    </row>
    <row r="232" spans="2:9" x14ac:dyDescent="0.25">
      <c r="B232" s="27">
        <v>44743</v>
      </c>
      <c r="C232">
        <v>148.990005</v>
      </c>
      <c r="D232">
        <v>182.44000199999999</v>
      </c>
      <c r="E232">
        <v>140.550003</v>
      </c>
      <c r="F232">
        <v>181.63000500000001</v>
      </c>
      <c r="G232">
        <v>181.44059799999999</v>
      </c>
      <c r="H232">
        <v>1056447600</v>
      </c>
      <c r="I232" s="115">
        <f t="shared" si="11"/>
        <v>0.19841952077353397</v>
      </c>
    </row>
    <row r="233" spans="2:9" x14ac:dyDescent="0.25">
      <c r="B233" s="27">
        <v>44774</v>
      </c>
      <c r="C233">
        <v>181.820007</v>
      </c>
      <c r="D233">
        <v>192.740005</v>
      </c>
      <c r="E233">
        <v>149.58999600000001</v>
      </c>
      <c r="F233">
        <v>150.94000199999999</v>
      </c>
      <c r="G233">
        <v>150.78260800000001</v>
      </c>
      <c r="H233">
        <v>1206964800</v>
      </c>
      <c r="I233" s="115">
        <f t="shared" si="11"/>
        <v>-0.16896984653897573</v>
      </c>
    </row>
    <row r="234" spans="2:9" x14ac:dyDescent="0.25">
      <c r="B234" s="27">
        <v>44805</v>
      </c>
      <c r="C234">
        <v>142.08999600000001</v>
      </c>
      <c r="D234">
        <v>145.470001</v>
      </c>
      <c r="E234">
        <v>119.459999</v>
      </c>
      <c r="F234">
        <v>121.389999</v>
      </c>
      <c r="G234">
        <v>121.26340500000001</v>
      </c>
      <c r="H234">
        <v>1313057800</v>
      </c>
      <c r="I234" s="115">
        <f t="shared" si="11"/>
        <v>-0.19577326186054567</v>
      </c>
    </row>
    <row r="235" spans="2:9" x14ac:dyDescent="0.25">
      <c r="B235" s="27">
        <v>44835</v>
      </c>
      <c r="C235">
        <v>123.470001</v>
      </c>
      <c r="D235">
        <v>138.5</v>
      </c>
      <c r="E235">
        <v>108.129997</v>
      </c>
      <c r="F235">
        <v>134.970001</v>
      </c>
      <c r="G235">
        <v>134.86932400000001</v>
      </c>
      <c r="H235">
        <v>1254927700</v>
      </c>
      <c r="I235" s="115">
        <f t="shared" si="11"/>
        <v>0.11220136033620376</v>
      </c>
    </row>
    <row r="236" spans="2:9" x14ac:dyDescent="0.25">
      <c r="B236" s="27">
        <v>44866</v>
      </c>
      <c r="C236">
        <v>138.11000100000001</v>
      </c>
      <c r="D236">
        <v>169.979996</v>
      </c>
      <c r="E236">
        <v>129.55999800000001</v>
      </c>
      <c r="F236">
        <v>169.229996</v>
      </c>
      <c r="G236">
        <v>169.10375999999999</v>
      </c>
      <c r="H236">
        <v>1060060300</v>
      </c>
      <c r="I236" s="115">
        <f t="shared" si="11"/>
        <v>0.25383411872072537</v>
      </c>
    </row>
    <row r="237" spans="2:9" x14ac:dyDescent="0.25">
      <c r="B237" s="27">
        <v>44896</v>
      </c>
      <c r="C237">
        <v>169.990005</v>
      </c>
      <c r="D237">
        <v>187.89999399999999</v>
      </c>
      <c r="E237">
        <v>138.83999600000001</v>
      </c>
      <c r="F237">
        <v>146.13999899999999</v>
      </c>
      <c r="G237">
        <v>146.06832900000001</v>
      </c>
      <c r="H237">
        <v>894615200</v>
      </c>
      <c r="I237" s="115">
        <f t="shared" si="11"/>
        <v>-0.13622069077588805</v>
      </c>
    </row>
    <row r="238" spans="2:9" x14ac:dyDescent="0.25">
      <c r="B238" s="27">
        <v>44927</v>
      </c>
      <c r="C238">
        <v>148.509995</v>
      </c>
      <c r="D238">
        <v>206.279999</v>
      </c>
      <c r="E238">
        <v>140.33999600000001</v>
      </c>
      <c r="F238">
        <v>195.36999499999999</v>
      </c>
      <c r="G238">
        <v>195.27418499999999</v>
      </c>
      <c r="H238">
        <v>945496000</v>
      </c>
      <c r="I238" s="115">
        <f t="shared" si="11"/>
        <v>0.33686875407467687</v>
      </c>
    </row>
    <row r="239" spans="2:9" x14ac:dyDescent="0.25">
      <c r="B239" s="27">
        <v>44958</v>
      </c>
      <c r="C239">
        <v>196.91000399999999</v>
      </c>
      <c r="D239">
        <v>238.88000500000001</v>
      </c>
      <c r="E239">
        <v>196.11000100000001</v>
      </c>
      <c r="F239">
        <v>232.16000399999999</v>
      </c>
      <c r="G239">
        <v>232.04615799999999</v>
      </c>
      <c r="H239">
        <v>1039347900</v>
      </c>
      <c r="I239" s="115">
        <f t="shared" si="11"/>
        <v>0.18830944295069019</v>
      </c>
    </row>
    <row r="240" spans="2:9" x14ac:dyDescent="0.25">
      <c r="B240" s="27">
        <v>44986</v>
      </c>
      <c r="C240">
        <v>231.91999799999999</v>
      </c>
      <c r="D240">
        <v>278.33999599999999</v>
      </c>
      <c r="E240">
        <v>222.970001</v>
      </c>
      <c r="F240">
        <v>277.76998900000001</v>
      </c>
      <c r="G240">
        <v>277.633759</v>
      </c>
      <c r="H240">
        <v>1126373100</v>
      </c>
      <c r="I240" s="115">
        <f t="shared" si="11"/>
        <v>0.19645919326102357</v>
      </c>
    </row>
    <row r="241" spans="1:9" x14ac:dyDescent="0.25">
      <c r="B241" s="27">
        <v>45017</v>
      </c>
      <c r="C241">
        <v>275.08999599999999</v>
      </c>
      <c r="D241">
        <v>281.10000600000001</v>
      </c>
      <c r="E241">
        <v>262.20001200000002</v>
      </c>
      <c r="F241">
        <v>277.48998999999998</v>
      </c>
      <c r="G241">
        <v>277.40100100000001</v>
      </c>
      <c r="H241">
        <v>743592100</v>
      </c>
      <c r="I241" s="115">
        <f t="shared" si="11"/>
        <v>-8.3836346429322361E-4</v>
      </c>
    </row>
    <row r="242" spans="1:9" x14ac:dyDescent="0.25">
      <c r="B242" s="27">
        <v>45047</v>
      </c>
      <c r="C242">
        <v>278.39999399999999</v>
      </c>
      <c r="D242">
        <v>419.38000499999998</v>
      </c>
      <c r="E242">
        <v>272.39999399999999</v>
      </c>
      <c r="F242">
        <v>378.33999599999999</v>
      </c>
      <c r="G242">
        <v>378.218658</v>
      </c>
      <c r="H242">
        <v>1169636000</v>
      </c>
      <c r="I242" s="115">
        <f t="shared" si="11"/>
        <v>0.36343652919983516</v>
      </c>
    </row>
    <row r="243" spans="1:9" x14ac:dyDescent="0.25">
      <c r="B243" s="27">
        <v>45078</v>
      </c>
      <c r="C243">
        <v>384.89001500000001</v>
      </c>
      <c r="D243">
        <v>439.89999399999999</v>
      </c>
      <c r="E243">
        <v>373.55999800000001</v>
      </c>
      <c r="F243">
        <v>423.01998900000001</v>
      </c>
      <c r="G243">
        <v>422.88436899999999</v>
      </c>
      <c r="H243">
        <v>1052209200</v>
      </c>
      <c r="I243" s="115">
        <f t="shared" si="11"/>
        <v>0.11809494337532134</v>
      </c>
    </row>
    <row r="244" spans="1:9" x14ac:dyDescent="0.25">
      <c r="B244" s="27">
        <v>45108</v>
      </c>
      <c r="C244">
        <v>425.17001299999998</v>
      </c>
      <c r="D244">
        <v>480.88000499999998</v>
      </c>
      <c r="E244">
        <v>413.459991</v>
      </c>
      <c r="F244">
        <v>467.290009</v>
      </c>
      <c r="G244">
        <v>467.18853799999999</v>
      </c>
      <c r="H244">
        <v>870489500</v>
      </c>
      <c r="I244" s="115">
        <f t="shared" si="11"/>
        <v>0.10476662711550833</v>
      </c>
    </row>
    <row r="245" spans="1:9" x14ac:dyDescent="0.25">
      <c r="B245" s="27">
        <v>45139</v>
      </c>
      <c r="C245">
        <v>464.60000600000001</v>
      </c>
      <c r="D245">
        <v>502.66000400000001</v>
      </c>
      <c r="E245">
        <v>403.10998499999999</v>
      </c>
      <c r="F245">
        <v>493.54998799999998</v>
      </c>
      <c r="G245">
        <v>493.44278000000003</v>
      </c>
      <c r="H245">
        <v>1363143600</v>
      </c>
      <c r="I245" s="115">
        <f t="shared" si="11"/>
        <v>5.6196245978962889E-2</v>
      </c>
    </row>
    <row r="246" spans="1:9" x14ac:dyDescent="0.25">
      <c r="B246" s="27">
        <v>45170</v>
      </c>
      <c r="C246">
        <v>497.61999500000002</v>
      </c>
      <c r="D246">
        <v>498</v>
      </c>
      <c r="E246">
        <v>409.79998799999998</v>
      </c>
      <c r="F246">
        <v>434.98998999999998</v>
      </c>
      <c r="G246">
        <v>434.89550800000001</v>
      </c>
      <c r="H246">
        <v>857510100</v>
      </c>
      <c r="I246" s="115">
        <f t="shared" si="11"/>
        <v>-0.11865057991121086</v>
      </c>
    </row>
    <row r="247" spans="1:9" x14ac:dyDescent="0.25">
      <c r="B247" s="27">
        <v>45200</v>
      </c>
      <c r="C247">
        <v>440.29998799999998</v>
      </c>
      <c r="D247">
        <v>476.08999599999999</v>
      </c>
      <c r="E247">
        <v>392.29998799999998</v>
      </c>
      <c r="F247">
        <v>407.79998799999998</v>
      </c>
      <c r="G247">
        <v>407.74499500000002</v>
      </c>
      <c r="H247">
        <v>1013917700</v>
      </c>
      <c r="I247" s="115">
        <f t="shared" si="11"/>
        <v>-6.2429968809887049E-2</v>
      </c>
    </row>
    <row r="248" spans="1:9" x14ac:dyDescent="0.25">
      <c r="B248" s="27">
        <v>45231</v>
      </c>
      <c r="C248">
        <v>408.83999599999999</v>
      </c>
      <c r="D248">
        <v>505.48001099999999</v>
      </c>
      <c r="E248">
        <v>408.69000199999999</v>
      </c>
      <c r="F248">
        <v>467.70001200000002</v>
      </c>
      <c r="G248">
        <v>467.63696299999998</v>
      </c>
      <c r="H248">
        <v>914386300</v>
      </c>
      <c r="I248" s="115">
        <f t="shared" si="11"/>
        <v>0.14688584466867582</v>
      </c>
    </row>
    <row r="249" spans="1:9" ht="15.75" thickBot="1" x14ac:dyDescent="0.3">
      <c r="B249" s="33">
        <v>45261</v>
      </c>
      <c r="C249" s="35">
        <v>465.25</v>
      </c>
      <c r="D249" s="35">
        <v>504.32998700000002</v>
      </c>
      <c r="E249" s="35">
        <v>450.10000600000001</v>
      </c>
      <c r="F249" s="35">
        <v>495.22000100000002</v>
      </c>
      <c r="G249" s="35">
        <v>495.15322900000001</v>
      </c>
      <c r="H249" s="35">
        <v>740951700</v>
      </c>
      <c r="I249" s="117">
        <f t="shared" si="11"/>
        <v>5.884108438194624E-2</v>
      </c>
    </row>
    <row r="251" spans="1:9" x14ac:dyDescent="0.25">
      <c r="A251" s="2"/>
    </row>
    <row r="252" spans="1:9" x14ac:dyDescent="0.25">
      <c r="A252" s="2"/>
    </row>
    <row r="253" spans="1:9" x14ac:dyDescent="0.25">
      <c r="A253" s="2"/>
    </row>
    <row r="254" spans="1:9" x14ac:dyDescent="0.25">
      <c r="A254" s="2"/>
    </row>
    <row r="255" spans="1:9" x14ac:dyDescent="0.25">
      <c r="A255" s="2"/>
    </row>
    <row r="256" spans="1:9"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sheetData>
  <mergeCells count="1">
    <mergeCell ref="B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A8C6-E74D-4ECB-A8E4-BB6ADDFA7DA5}">
  <dimension ref="B1:W20"/>
  <sheetViews>
    <sheetView workbookViewId="0">
      <selection activeCell="P22" sqref="P22"/>
    </sheetView>
  </sheetViews>
  <sheetFormatPr defaultRowHeight="15" x14ac:dyDescent="0.25"/>
  <cols>
    <col min="1" max="1" width="2.7109375" customWidth="1"/>
    <col min="2" max="2" width="9.140625" style="6"/>
    <col min="5" max="5" width="11" bestFit="1" customWidth="1"/>
    <col min="6" max="6" width="13.28515625" customWidth="1"/>
    <col min="7" max="7" width="13.5703125" bestFit="1" customWidth="1"/>
    <col min="8" max="8" width="12" bestFit="1" customWidth="1"/>
    <col min="9" max="9" width="9" customWidth="1"/>
    <col min="10" max="10" width="14.7109375" customWidth="1"/>
    <col min="11" max="11" width="13.5703125" bestFit="1" customWidth="1"/>
    <col min="12" max="12" width="12" bestFit="1" customWidth="1"/>
  </cols>
  <sheetData>
    <row r="1" spans="2:23" ht="15.75" thickBot="1" x14ac:dyDescent="0.3"/>
    <row r="2" spans="2:23" ht="15.75" thickBot="1" x14ac:dyDescent="0.3">
      <c r="B2" s="8"/>
      <c r="C2" s="122" t="s">
        <v>38</v>
      </c>
      <c r="D2" s="10" t="s">
        <v>39</v>
      </c>
      <c r="F2" s="145" t="s">
        <v>11</v>
      </c>
      <c r="G2" s="146"/>
      <c r="H2" s="147"/>
      <c r="J2" s="145" t="s">
        <v>12</v>
      </c>
      <c r="K2" s="146"/>
      <c r="L2" s="147"/>
      <c r="N2" s="40" t="s">
        <v>48</v>
      </c>
      <c r="S2" s="40" t="s">
        <v>49</v>
      </c>
    </row>
    <row r="3" spans="2:23" x14ac:dyDescent="0.25">
      <c r="B3" s="16" t="s">
        <v>40</v>
      </c>
      <c r="C3" s="6">
        <f>'Q3 Portfolios'!M6</f>
        <v>3.0520415049548957E-2</v>
      </c>
      <c r="D3" s="115">
        <f>'Q3 Portfolios'!N6</f>
        <v>8.7884396422240232E-2</v>
      </c>
      <c r="F3" s="29"/>
      <c r="G3" t="s">
        <v>50</v>
      </c>
      <c r="H3" s="54" t="s">
        <v>51</v>
      </c>
      <c r="J3" s="29"/>
      <c r="K3" t="s">
        <v>50</v>
      </c>
      <c r="L3" s="54" t="s">
        <v>51</v>
      </c>
      <c r="N3" s="126"/>
      <c r="O3" s="124" t="s">
        <v>40</v>
      </c>
      <c r="P3" s="124" t="s">
        <v>41</v>
      </c>
      <c r="Q3" s="125" t="s">
        <v>42</v>
      </c>
      <c r="S3" s="13"/>
      <c r="T3" s="124" t="s">
        <v>40</v>
      </c>
      <c r="U3" s="124" t="s">
        <v>41</v>
      </c>
      <c r="V3" s="124" t="s">
        <v>42</v>
      </c>
      <c r="W3" s="125" t="s">
        <v>43</v>
      </c>
    </row>
    <row r="4" spans="2:23" x14ac:dyDescent="0.25">
      <c r="B4" s="16" t="s">
        <v>41</v>
      </c>
      <c r="C4" s="6">
        <f>'Q3 Portfolios'!M7</f>
        <v>6.5179024235964014E-2</v>
      </c>
      <c r="D4" s="115">
        <f>'Q3 Portfolios'!N7</f>
        <v>0.22451172547777346</v>
      </c>
      <c r="F4" s="123"/>
      <c r="G4" s="150" t="s">
        <v>14</v>
      </c>
      <c r="H4" s="151"/>
      <c r="J4" s="123"/>
      <c r="K4" s="148" t="s">
        <v>14</v>
      </c>
      <c r="L4" s="149"/>
      <c r="N4" s="16" t="s">
        <v>40</v>
      </c>
      <c r="O4">
        <f>_xlfn.VAR.S('Q3 Portfolios'!R5:R62)</f>
        <v>7.7236671345014716E-3</v>
      </c>
      <c r="P4">
        <f>_xlfn.COVARIANCE.S('Q3 Portfolios'!R5:R62,'Q3 Portfolios'!S5:S62)</f>
        <v>1.3835593433338433E-2</v>
      </c>
      <c r="Q4" s="54">
        <f>_xlfn.COVARIANCE.S('Q3 Portfolios'!R5:R62,'Q3 Portfolios'!T5:T62)</f>
        <v>4.1516644536868739E-3</v>
      </c>
      <c r="S4" s="16" t="s">
        <v>40</v>
      </c>
      <c r="T4">
        <f>_xlfn.VAR.S('Q3 Portfolios'!R5:R62)</f>
        <v>7.7236671345014716E-3</v>
      </c>
      <c r="U4">
        <f>_xlfn.COVARIANCE.S('Q3 Portfolios'!S5:S62,'Q3 Portfolios'!R5:R62)</f>
        <v>1.3835593433338433E-2</v>
      </c>
      <c r="V4">
        <f>_xlfn.COVARIANCE.S('Q3 Portfolios'!R5:R62,'Q3 Portfolios'!T5:T62)</f>
        <v>4.1516644536868739E-3</v>
      </c>
      <c r="W4" s="54">
        <f>_xlfn.COVARIANCE.S('Q3 Portfolios'!R5:R62,'Q3 Portfolios'!U5:U62)</f>
        <v>8.0503924080586771E-3</v>
      </c>
    </row>
    <row r="5" spans="2:23" x14ac:dyDescent="0.25">
      <c r="B5" s="16" t="s">
        <v>42</v>
      </c>
      <c r="C5" s="6">
        <f>'Q3 Portfolios'!M8</f>
        <v>2.3987012429195684E-2</v>
      </c>
      <c r="D5" s="115">
        <f>'Q3 Portfolios'!N8</f>
        <v>6.4237655180620842E-2</v>
      </c>
      <c r="F5" s="29" t="s">
        <v>15</v>
      </c>
      <c r="G5" s="1">
        <f>1/3</f>
        <v>0.33333333333333331</v>
      </c>
      <c r="H5" s="39">
        <v>0.24732567539759714</v>
      </c>
      <c r="I5" s="1"/>
      <c r="J5" s="29" t="s">
        <v>16</v>
      </c>
      <c r="K5" s="1">
        <f>1/4</f>
        <v>0.25</v>
      </c>
      <c r="L5" s="39">
        <v>0</v>
      </c>
      <c r="N5" s="16" t="s">
        <v>41</v>
      </c>
      <c r="O5">
        <f>_xlfn.COVARIANCE.S('Q3 Portfolios'!R5:R62,'Q3 Portfolios'!S5:S62)</f>
        <v>1.3835593433338433E-2</v>
      </c>
      <c r="P5">
        <f>_xlfn.VAR.S('Q3 Portfolios'!S5:S62)</f>
        <v>5.0405514877007111E-2</v>
      </c>
      <c r="Q5" s="54">
        <f>_xlfn.COVARIANCE.S('Q3 Portfolios'!T5:T62,'Q3 Portfolios'!S5:S62)</f>
        <v>7.84801681770338E-3</v>
      </c>
      <c r="S5" s="16" t="s">
        <v>41</v>
      </c>
      <c r="T5">
        <f>_xlfn.COVARIANCE.S('Q3 Portfolios'!S5:S62,'Q3 Portfolios'!R5:R62)</f>
        <v>1.3835593433338433E-2</v>
      </c>
      <c r="U5">
        <f>_xlfn.VAR.S('Q3 Portfolios'!S5:S62)</f>
        <v>5.0405514877007111E-2</v>
      </c>
      <c r="V5">
        <f>_xlfn.COVARIANCE.S('Q3 Portfolios'!T5:T62,'Q3 Portfolios'!S5:S62)</f>
        <v>7.84801681770338E-3</v>
      </c>
      <c r="W5" s="54">
        <f>_xlfn.COVARIANCE.S('Q3 Portfolios'!S5:S62,'Q3 Portfolios'!U5:U62)</f>
        <v>1.7503658768245882E-2</v>
      </c>
    </row>
    <row r="6" spans="2:23" ht="15.75" thickBot="1" x14ac:dyDescent="0.3">
      <c r="B6" s="21" t="s">
        <v>43</v>
      </c>
      <c r="C6" s="120">
        <f>'Q3 Portfolios'!M9</f>
        <v>5.5403820976527053E-2</v>
      </c>
      <c r="D6" s="117">
        <f>'Q3 Portfolios'!N9</f>
        <v>0.14491657853252624</v>
      </c>
      <c r="F6" s="29" t="s">
        <v>17</v>
      </c>
      <c r="G6" s="1">
        <f>1/3</f>
        <v>0.33333333333333331</v>
      </c>
      <c r="H6" s="39">
        <v>0.39653494039324033</v>
      </c>
      <c r="I6" s="1"/>
      <c r="J6" s="29" t="s">
        <v>18</v>
      </c>
      <c r="K6" s="1">
        <v>0.25</v>
      </c>
      <c r="L6" s="39">
        <v>0.23035673337253718</v>
      </c>
      <c r="N6" s="21" t="s">
        <v>42</v>
      </c>
      <c r="O6" s="35">
        <f>_xlfn.COVARIANCE.S('Q3 Portfolios'!R5:R62,'Q3 Portfolios'!T5:T62)</f>
        <v>4.1516644536868739E-3</v>
      </c>
      <c r="P6" s="35">
        <f>_xlfn.COVARIANCE.S('Q3 Portfolios'!T5:T62,'Q3 Portfolios'!S5:S62)</f>
        <v>7.84801681770338E-3</v>
      </c>
      <c r="Q6" s="88">
        <f>_xlfn.VAR.S('Q3 Portfolios'!T5:T62)</f>
        <v>4.1264763431043431E-3</v>
      </c>
      <c r="S6" s="16" t="s">
        <v>42</v>
      </c>
      <c r="T6">
        <f>_xlfn.COVARIANCE.S('Q3 Portfolios'!R5:R62,'Q3 Portfolios'!T5:T62)</f>
        <v>4.1516644536868739E-3</v>
      </c>
      <c r="U6">
        <f>_xlfn.COVARIANCE.S('Q3 Portfolios'!T5:T62,'Q3 Portfolios'!S5:S62)</f>
        <v>7.84801681770338E-3</v>
      </c>
      <c r="V6">
        <f>_xlfn.VAR.S('Q3 Portfolios'!T5:T62)</f>
        <v>4.1264763431043431E-3</v>
      </c>
      <c r="W6" s="54">
        <f>_xlfn.COVARIANCE.S('Q3 Portfolios'!T5:T62,'Q3 Portfolios'!U5:U62)</f>
        <v>5.980310142151609E-3</v>
      </c>
    </row>
    <row r="7" spans="2:23" ht="15.75" thickBot="1" x14ac:dyDescent="0.3">
      <c r="B7"/>
      <c r="C7" s="6"/>
      <c r="F7" s="29" t="s">
        <v>19</v>
      </c>
      <c r="G7" s="1">
        <f>1/3</f>
        <v>0.33333333333333331</v>
      </c>
      <c r="H7" s="39">
        <v>0.35613938420916236</v>
      </c>
      <c r="I7" s="1"/>
      <c r="J7" s="29" t="s">
        <v>20</v>
      </c>
      <c r="K7" s="1">
        <v>0.25</v>
      </c>
      <c r="L7" s="39">
        <v>0</v>
      </c>
      <c r="S7" s="21" t="s">
        <v>43</v>
      </c>
      <c r="T7" s="35">
        <f>_xlfn.COVARIANCE.S('Q3 Portfolios'!R5:R62,'Q3 Portfolios'!U5:U62)</f>
        <v>8.0503924080586771E-3</v>
      </c>
      <c r="U7" s="35">
        <f>_xlfn.COVARIANCE.S('Q3 Portfolios'!S5:S62,'Q3 Portfolios'!U5:U62)</f>
        <v>1.7503658768245882E-2</v>
      </c>
      <c r="V7" s="35">
        <f>_xlfn.COVARIANCE.S('Q3 Portfolios'!T5:T62,'Q3 Portfolios'!U5:U62)</f>
        <v>5.980310142151609E-3</v>
      </c>
      <c r="W7" s="88">
        <f>_xlfn.VAR.S('Q3 Portfolios'!U5:U62)</f>
        <v>2.1000814733573847E-2</v>
      </c>
    </row>
    <row r="8" spans="2:23" x14ac:dyDescent="0.25">
      <c r="B8"/>
      <c r="C8" s="6"/>
      <c r="F8" s="29" t="s">
        <v>21</v>
      </c>
      <c r="G8" s="1">
        <f>SUM(G5:G7)</f>
        <v>1</v>
      </c>
      <c r="H8" s="39">
        <f>SUM(H5:H7)</f>
        <v>0.99999999999999989</v>
      </c>
      <c r="I8" s="1"/>
      <c r="J8" s="29" t="s">
        <v>22</v>
      </c>
      <c r="K8" s="1">
        <v>0.25</v>
      </c>
      <c r="L8" s="39">
        <v>0.76964326662746274</v>
      </c>
    </row>
    <row r="9" spans="2:23" x14ac:dyDescent="0.25">
      <c r="B9"/>
      <c r="C9" s="6"/>
      <c r="F9" s="29" t="s">
        <v>23</v>
      </c>
      <c r="G9">
        <f t="array" ref="G9">MMULT(TRANSPOSE(G5:G7), $C$3:$C$5)</f>
        <v>3.9895483904902884E-2</v>
      </c>
      <c r="H9" s="54">
        <f t="array" ref="H9">MMULT(TRANSPOSE(H5:H7), $C$3:$C$5)</f>
        <v>4.1936962591393512E-2</v>
      </c>
      <c r="J9" s="29" t="s">
        <v>21</v>
      </c>
      <c r="K9" s="1">
        <f>SUM(K5:K8)</f>
        <v>1</v>
      </c>
      <c r="L9" s="39">
        <f>SUM(L5:L8)</f>
        <v>0.99999999999999989</v>
      </c>
      <c r="P9" s="7"/>
    </row>
    <row r="10" spans="2:23" x14ac:dyDescent="0.25">
      <c r="B10"/>
      <c r="C10" s="6"/>
      <c r="F10" s="29" t="s">
        <v>24</v>
      </c>
      <c r="G10">
        <f t="array" ref="G10">MMULT(MMULT(TRANSPOSE(G5:G7),$O$4:$Q$6),G5:G7)</f>
        <v>1.2658467529341142E-2</v>
      </c>
      <c r="H10" s="54">
        <f t="array" ref="H10">MMULT(MMULT(TRANSPOSE(H5:H7),$O$4:$Q$6),H5:H7)</f>
        <v>1.4583402222507477E-2</v>
      </c>
      <c r="J10" s="29" t="s">
        <v>25</v>
      </c>
      <c r="K10">
        <f t="array" ref="K10">MMULT(TRANSPOSE(K5:K8),$C$3:$C$6)</f>
        <v>4.3772568172808925E-2</v>
      </c>
      <c r="L10" s="54">
        <f t="array" ref="L10">MMULT(TRANSPOSE(L5:L8),$C$3:$C$6)</f>
        <v>5.7655604867423528E-2</v>
      </c>
      <c r="P10" s="7"/>
    </row>
    <row r="11" spans="2:23" ht="15.75" thickBot="1" x14ac:dyDescent="0.3">
      <c r="B11"/>
      <c r="C11" s="6"/>
      <c r="F11" s="32" t="s">
        <v>52</v>
      </c>
      <c r="G11" s="35">
        <f>G9-G10</f>
        <v>2.7237016375561744E-2</v>
      </c>
      <c r="H11" s="88">
        <f>H9-H10</f>
        <v>2.7353560368886035E-2</v>
      </c>
      <c r="J11" s="29" t="s">
        <v>27</v>
      </c>
      <c r="K11">
        <f t="array" ref="K11">MMULT(MMULT(TRANSPOSE(K5:K8),$T$4:$W$7),K5:K8)</f>
        <v>1.2374734070909778E-2</v>
      </c>
      <c r="L11" s="54">
        <f t="array" ref="L11">MMULT(MMULT(TRANSPOSE(L5:L8),$T$4:$W$7),L5:L8)</f>
        <v>2.1321113237323362E-2</v>
      </c>
      <c r="P11" s="7"/>
    </row>
    <row r="12" spans="2:23" ht="15.75" thickBot="1" x14ac:dyDescent="0.3">
      <c r="B12"/>
      <c r="C12" s="6"/>
      <c r="J12" s="32" t="s">
        <v>53</v>
      </c>
      <c r="K12" s="35">
        <f>K10-K11</f>
        <v>3.1397834101899148E-2</v>
      </c>
      <c r="L12" s="88">
        <f>L10-L11</f>
        <v>3.6334491630100163E-2</v>
      </c>
      <c r="P12" s="7"/>
    </row>
    <row r="13" spans="2:23" x14ac:dyDescent="0.25">
      <c r="B13"/>
      <c r="C13" s="6"/>
    </row>
    <row r="20" spans="12:13" x14ac:dyDescent="0.25">
      <c r="L20" s="7"/>
      <c r="M20" s="7"/>
    </row>
  </sheetData>
  <mergeCells count="4">
    <mergeCell ref="F2:H2"/>
    <mergeCell ref="J2:L2"/>
    <mergeCell ref="K4:L4"/>
    <mergeCell ref="G4:H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27D19-D965-4B49-A7F2-ED3A5E5681B1}">
  <dimension ref="B1:L13"/>
  <sheetViews>
    <sheetView workbookViewId="0">
      <selection activeCell="B38" sqref="B38"/>
    </sheetView>
  </sheetViews>
  <sheetFormatPr defaultRowHeight="15" x14ac:dyDescent="0.25"/>
  <cols>
    <col min="1" max="1" width="2.7109375" customWidth="1"/>
    <col min="2" max="2" width="13.5703125" bestFit="1" customWidth="1"/>
    <col min="3" max="3" width="10.7109375" bestFit="1" customWidth="1"/>
    <col min="7" max="7" width="8.42578125" customWidth="1"/>
    <col min="8" max="8" width="15.7109375" customWidth="1"/>
    <col min="9" max="9" width="10.7109375" bestFit="1" customWidth="1"/>
  </cols>
  <sheetData>
    <row r="1" spans="2:12" ht="15.75" thickBot="1" x14ac:dyDescent="0.3"/>
    <row r="2" spans="2:12" x14ac:dyDescent="0.25">
      <c r="B2" s="145" t="s">
        <v>11</v>
      </c>
      <c r="C2" s="146"/>
      <c r="D2" s="146"/>
      <c r="E2" s="146"/>
      <c r="F2" s="147"/>
      <c r="H2" s="145" t="s">
        <v>12</v>
      </c>
      <c r="I2" s="146"/>
      <c r="J2" s="146"/>
      <c r="K2" s="146"/>
      <c r="L2" s="147"/>
    </row>
    <row r="3" spans="2:12" x14ac:dyDescent="0.25">
      <c r="B3" s="29"/>
      <c r="C3" s="152" t="s">
        <v>13</v>
      </c>
      <c r="D3" s="152"/>
      <c r="E3" s="152"/>
      <c r="F3" s="153"/>
      <c r="H3" s="29"/>
      <c r="I3" s="152" t="s">
        <v>13</v>
      </c>
      <c r="J3" s="152"/>
      <c r="K3" s="152"/>
      <c r="L3" s="153"/>
    </row>
    <row r="4" spans="2:12" x14ac:dyDescent="0.25">
      <c r="B4" s="29"/>
      <c r="C4">
        <v>1</v>
      </c>
      <c r="D4">
        <v>10</v>
      </c>
      <c r="E4">
        <v>100</v>
      </c>
      <c r="F4" s="54">
        <v>1000</v>
      </c>
      <c r="H4" s="29"/>
      <c r="I4">
        <v>1</v>
      </c>
      <c r="J4">
        <v>10</v>
      </c>
      <c r="K4">
        <v>100</v>
      </c>
      <c r="L4" s="54">
        <v>1000</v>
      </c>
    </row>
    <row r="5" spans="2:12" x14ac:dyDescent="0.25">
      <c r="B5" s="123"/>
      <c r="C5" s="150" t="s">
        <v>14</v>
      </c>
      <c r="D5" s="150"/>
      <c r="E5" s="150"/>
      <c r="F5" s="151"/>
      <c r="H5" s="110"/>
      <c r="I5" s="148" t="s">
        <v>14</v>
      </c>
      <c r="J5" s="148"/>
      <c r="K5" s="148"/>
      <c r="L5" s="149"/>
    </row>
    <row r="6" spans="2:12" x14ac:dyDescent="0.25">
      <c r="B6" s="29" t="s">
        <v>15</v>
      </c>
      <c r="C6" s="1">
        <v>0.24732567539759714</v>
      </c>
      <c r="D6" s="1">
        <v>8.5000776543531831E-2</v>
      </c>
      <c r="E6" s="1">
        <v>2.1086310487982997E-3</v>
      </c>
      <c r="F6" s="39">
        <v>0</v>
      </c>
      <c r="H6" s="29" t="s">
        <v>16</v>
      </c>
      <c r="I6" s="1">
        <v>0</v>
      </c>
      <c r="J6" s="1">
        <v>8.5000786379996571E-2</v>
      </c>
      <c r="K6" s="1">
        <v>2.108638366463684E-3</v>
      </c>
      <c r="L6" s="39">
        <v>0</v>
      </c>
    </row>
    <row r="7" spans="2:12" x14ac:dyDescent="0.25">
      <c r="B7" s="29" t="s">
        <v>17</v>
      </c>
      <c r="C7" s="1">
        <v>0.39653494039324033</v>
      </c>
      <c r="D7" s="1">
        <v>0</v>
      </c>
      <c r="E7" s="1">
        <v>0</v>
      </c>
      <c r="F7" s="39">
        <v>0</v>
      </c>
      <c r="H7" s="29" t="s">
        <v>18</v>
      </c>
      <c r="I7" s="1">
        <v>0.23035673337253718</v>
      </c>
      <c r="J7" s="1">
        <v>0</v>
      </c>
      <c r="K7" s="1">
        <v>0</v>
      </c>
      <c r="L7" s="39">
        <v>0</v>
      </c>
    </row>
    <row r="8" spans="2:12" x14ac:dyDescent="0.25">
      <c r="B8" s="29" t="s">
        <v>19</v>
      </c>
      <c r="C8" s="1">
        <v>0.35613938420916236</v>
      </c>
      <c r="D8" s="1">
        <v>0.91499922345646811</v>
      </c>
      <c r="E8" s="1">
        <v>0.99789136895120145</v>
      </c>
      <c r="F8" s="39">
        <v>1</v>
      </c>
      <c r="H8" s="29" t="s">
        <v>20</v>
      </c>
      <c r="I8" s="1">
        <v>0</v>
      </c>
      <c r="J8" s="1">
        <v>0.91499921362000347</v>
      </c>
      <c r="K8" s="1">
        <v>0.99789136163353631</v>
      </c>
      <c r="L8" s="39">
        <v>0.99999999999999978</v>
      </c>
    </row>
    <row r="9" spans="2:12" x14ac:dyDescent="0.25">
      <c r="B9" s="29" t="s">
        <v>21</v>
      </c>
      <c r="C9" s="1">
        <f>SUM(C6:C8)</f>
        <v>0.99999999999999989</v>
      </c>
      <c r="D9" s="1">
        <f t="shared" ref="D9:F9" si="0">SUM(D6:D8)</f>
        <v>1</v>
      </c>
      <c r="E9" s="1">
        <f t="shared" si="0"/>
        <v>0.99999999999999978</v>
      </c>
      <c r="F9" s="39">
        <f t="shared" si="0"/>
        <v>1</v>
      </c>
      <c r="H9" s="29" t="s">
        <v>22</v>
      </c>
      <c r="I9" s="1">
        <v>0.76964326662746274</v>
      </c>
      <c r="J9" s="1">
        <v>0</v>
      </c>
      <c r="K9" s="1">
        <v>0</v>
      </c>
      <c r="L9" s="39">
        <v>0</v>
      </c>
    </row>
    <row r="10" spans="2:12" x14ac:dyDescent="0.25">
      <c r="B10" s="29" t="s">
        <v>23</v>
      </c>
      <c r="C10">
        <f t="array" ref="C10">MMULT(TRANSPOSE(C6:C8),'Q3 Maximisation'!$C$3:$C$5)</f>
        <v>4.1936962591393512E-2</v>
      </c>
      <c r="D10">
        <f t="array" ref="D10">MMULT(TRANSPOSE(D6:D8),'Q3 Maximisation'!$C$3:$C$5)</f>
        <v>2.4542356725397257E-2</v>
      </c>
      <c r="E10">
        <f t="array" ref="E10">MMULT(TRANSPOSE(E6:E8),'Q3 Maximisation'!$C$3:$C$5)</f>
        <v>2.4000788964815254E-2</v>
      </c>
      <c r="F10" s="54">
        <f t="array" ref="F10">MMULT(TRANSPOSE(F6:F8),'Q3 Maximisation'!$C$3:$C$5)</f>
        <v>2.3987012429195684E-2</v>
      </c>
      <c r="H10" s="29" t="s">
        <v>21</v>
      </c>
      <c r="I10" s="1">
        <f>SUM(I6:I9)</f>
        <v>0.99999999999999989</v>
      </c>
      <c r="J10" s="1">
        <f t="shared" ref="J10:L10" si="1">SUM(J6:J9)</f>
        <v>1</v>
      </c>
      <c r="K10" s="1">
        <f t="shared" si="1"/>
        <v>1</v>
      </c>
      <c r="L10" s="39">
        <f t="shared" si="1"/>
        <v>0.99999999999999978</v>
      </c>
    </row>
    <row r="11" spans="2:12" x14ac:dyDescent="0.25">
      <c r="B11" s="29" t="s">
        <v>24</v>
      </c>
      <c r="C11">
        <f t="array" ref="C11">MMULT(MMULT(TRANSPOSE(C6:C8),'Q3 Maximisation'!$O$4:$Q$6),C6:C8)</f>
        <v>1.4583402222507477E-2</v>
      </c>
      <c r="D11">
        <f t="array" ref="D11">MMULT(MMULT(TRANSPOSE(D6:D8),'Q3 Maximisation'!$O$4:$Q$6),D6:D8)</f>
        <v>4.1563845645182724E-3</v>
      </c>
      <c r="E11">
        <f t="array" ref="E11">MMULT(MMULT(TRANSPOSE(E6:E8),'Q3 Maximisation'!$O$4:$Q$6),E6:E8)</f>
        <v>4.1265983382583506E-3</v>
      </c>
      <c r="F11" s="54">
        <f t="array" ref="F11">MMULT(MMULT(TRANSPOSE(F6:F8),'Q3 Maximisation'!$O$4:$Q$6),F6:F8)</f>
        <v>4.1264763431043431E-3</v>
      </c>
      <c r="H11" s="29" t="s">
        <v>25</v>
      </c>
      <c r="I11">
        <f t="array" ref="I11">MMULT(TRANSPOSE(I6:I9),'Q3 Maximisation'!$C$3:$C$6)</f>
        <v>5.7655604867423528E-2</v>
      </c>
      <c r="J11">
        <f t="array" ref="J11">MMULT(TRANSPOSE(J6:J9),'Q3 Maximisation'!$C$3:$C$6)</f>
        <v>2.4542356789662843E-2</v>
      </c>
      <c r="K11">
        <f t="array" ref="K11">MMULT(TRANSPOSE(K6:K9),'Q3 Maximisation'!$C$3:$C$6)</f>
        <v>2.4000789012624514E-2</v>
      </c>
      <c r="L11" s="54" cm="1">
        <f t="array" ref="L11">MMULT(TRANSPOSE(L6:L9),'Q3 Maximisation'!$C$3:$C$6)</f>
        <v>2.3987012429195678E-2</v>
      </c>
    </row>
    <row r="12" spans="2:12" ht="15.75" thickBot="1" x14ac:dyDescent="0.3">
      <c r="B12" s="32" t="s">
        <v>26</v>
      </c>
      <c r="C12" s="35">
        <f>C10-C4*C11</f>
        <v>2.7353560368886035E-2</v>
      </c>
      <c r="D12" s="35">
        <f>D10-D4*D11</f>
        <v>-1.7021488919785464E-2</v>
      </c>
      <c r="E12" s="35">
        <f>E10-E4*E11</f>
        <v>-0.38865904486101976</v>
      </c>
      <c r="F12" s="88">
        <f t="shared" ref="F12" si="2">F10-F4*F11</f>
        <v>-4.102489330675148</v>
      </c>
      <c r="H12" s="29" t="s">
        <v>27</v>
      </c>
      <c r="I12">
        <f t="array" ref="I12">MMULT(MMULT(TRANSPOSE(I6:I9),'Q3 Maximisation'!$T$4:$W$7),I6:I9)</f>
        <v>2.1321113237323362E-2</v>
      </c>
      <c r="J12">
        <f t="array" ref="J12">MMULT(MMULT(TRANSPOSE(J6:J9),'Q3 Maximisation'!$T$4:$W$7),J6:J9)</f>
        <v>4.1563845709448313E-3</v>
      </c>
      <c r="K12">
        <f t="array" ref="K12">MMULT(MMULT(TRANSPOSE(K6:K9),'Q3 Maximisation'!$T$4:$W$7),K6:K9)</f>
        <v>4.1265983387364447E-3</v>
      </c>
      <c r="L12" s="54">
        <f t="array" ref="L12">MMULT(MMULT(TRANSPOSE(L6:L9),'Q3 Maximisation'!$T$4:$W$7),L6:L9)</f>
        <v>4.1264763431043414E-3</v>
      </c>
    </row>
    <row r="13" spans="2:12" ht="15.75" thickBot="1" x14ac:dyDescent="0.3">
      <c r="H13" s="32" t="s">
        <v>28</v>
      </c>
      <c r="I13" s="35">
        <f>I11-I4*I12</f>
        <v>3.6334491630100163E-2</v>
      </c>
      <c r="J13" s="35">
        <f>J11-J4*J12</f>
        <v>-1.7021488919785471E-2</v>
      </c>
      <c r="K13" s="35">
        <f>K11-K4*K12</f>
        <v>-0.38865904486101993</v>
      </c>
      <c r="L13" s="88">
        <f t="shared" ref="L13" si="3">L11-L4*L12</f>
        <v>-4.1024893306751462</v>
      </c>
    </row>
  </sheetData>
  <mergeCells count="6">
    <mergeCell ref="B2:F2"/>
    <mergeCell ref="H2:L2"/>
    <mergeCell ref="C3:F3"/>
    <mergeCell ref="I3:L3"/>
    <mergeCell ref="I5:L5"/>
    <mergeCell ref="C5:F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3D29-176A-4C5A-BDE5-D532D20D88A9}">
  <dimension ref="B1:P127"/>
  <sheetViews>
    <sheetView workbookViewId="0">
      <pane xSplit="2" ySplit="7" topLeftCell="C8" activePane="bottomRight" state="frozen"/>
      <selection pane="topRight" activeCell="C1" sqref="C1"/>
      <selection pane="bottomLeft" activeCell="A8" sqref="A8"/>
      <selection pane="bottomRight" activeCell="H27" sqref="H27"/>
    </sheetView>
  </sheetViews>
  <sheetFormatPr defaultRowHeight="15" x14ac:dyDescent="0.25"/>
  <cols>
    <col min="1" max="1" width="2.7109375" customWidth="1"/>
    <col min="2" max="2" width="9.42578125" bestFit="1" customWidth="1"/>
    <col min="3" max="3" width="11.5703125" customWidth="1"/>
    <col min="4" max="4" width="18.140625" bestFit="1" customWidth="1"/>
    <col min="5" max="5" width="9.42578125" style="1" customWidth="1"/>
    <col min="6" max="6" width="34.7109375" bestFit="1" customWidth="1"/>
    <col min="7" max="7" width="12.28515625" customWidth="1"/>
    <col min="8" max="8" width="16.42578125" customWidth="1"/>
    <col min="9" max="9" width="16" customWidth="1"/>
    <col min="10" max="10" width="18.28515625" bestFit="1" customWidth="1"/>
    <col min="12" max="12" width="17.28515625" customWidth="1"/>
    <col min="13" max="13" width="15.85546875" customWidth="1"/>
    <col min="15" max="15" width="15" customWidth="1"/>
    <col min="16" max="16" width="15.85546875" customWidth="1"/>
  </cols>
  <sheetData>
    <row r="1" spans="2:16" ht="15.75" thickBot="1" x14ac:dyDescent="0.3">
      <c r="L1" s="154" t="s">
        <v>54</v>
      </c>
      <c r="M1" s="154"/>
      <c r="O1" s="154" t="s">
        <v>55</v>
      </c>
      <c r="P1" s="154"/>
    </row>
    <row r="2" spans="2:16" ht="15.75" thickBot="1" x14ac:dyDescent="0.3">
      <c r="B2" s="8"/>
      <c r="C2" s="9" t="s">
        <v>56</v>
      </c>
      <c r="D2" s="10" t="s">
        <v>57</v>
      </c>
      <c r="F2" s="11" t="s">
        <v>148</v>
      </c>
      <c r="G2" s="12">
        <f>SUM(D9:D127)</f>
        <v>251869.76242158056</v>
      </c>
      <c r="I2" s="13" t="s">
        <v>58</v>
      </c>
      <c r="J2" s="14">
        <f>MEDIAN(J9:J108)</f>
        <v>5878695.9899611212</v>
      </c>
      <c r="L2" s="15">
        <v>0.05</v>
      </c>
      <c r="M2" s="14">
        <f>_xlfn.PERCENTILE.INC(J9:J108,L2)</f>
        <v>680519.66446076287</v>
      </c>
      <c r="O2" s="13" t="s">
        <v>59</v>
      </c>
      <c r="P2" s="14">
        <f>MIN(J9:J108)</f>
        <v>377421.81704925629</v>
      </c>
    </row>
    <row r="3" spans="2:16" x14ac:dyDescent="0.25">
      <c r="B3" s="16" t="s">
        <v>60</v>
      </c>
      <c r="C3" s="17">
        <f>'Q3 Maximisation'!H9</f>
        <v>4.1936962591393512E-2</v>
      </c>
      <c r="D3" s="18">
        <f>'Q3 Maximisation'!L10</f>
        <v>5.7655604867423528E-2</v>
      </c>
      <c r="I3" s="16" t="s">
        <v>61</v>
      </c>
      <c r="J3" s="19">
        <f>AVERAGE(J9:J108)</f>
        <v>10236341.217496151</v>
      </c>
      <c r="L3" s="20">
        <v>0.25</v>
      </c>
      <c r="M3" s="19">
        <f>_xlfn.PERCENTILE.INC(J10:J109,L3)</f>
        <v>3016794.7485061781</v>
      </c>
      <c r="O3" s="16" t="s">
        <v>62</v>
      </c>
      <c r="P3" s="19">
        <f>MAX(J9:J108)</f>
        <v>190406298.06104347</v>
      </c>
    </row>
    <row r="4" spans="2:16" ht="15.75" thickBot="1" x14ac:dyDescent="0.3">
      <c r="B4" s="16" t="s">
        <v>63</v>
      </c>
      <c r="C4" s="17">
        <f>SQRT('Q3 Maximisation'!H10)</f>
        <v>0.12076175811285407</v>
      </c>
      <c r="D4" s="18">
        <f>SQRT('Q3 Maximisation'!L11)</f>
        <v>0.14601751003671909</v>
      </c>
      <c r="I4" s="21" t="s">
        <v>63</v>
      </c>
      <c r="J4" s="22">
        <f>_xlfn.STDEV.S(J9:J108)</f>
        <v>20980819.790085834</v>
      </c>
      <c r="L4" s="20">
        <v>0.75</v>
      </c>
      <c r="M4" s="19">
        <f>_xlfn.PERCENTILE.INC(J11:J110,L4)</f>
        <v>12056445.638610138</v>
      </c>
      <c r="O4" s="21" t="s">
        <v>64</v>
      </c>
      <c r="P4" s="22">
        <f>P3-P2</f>
        <v>190028876.24399421</v>
      </c>
    </row>
    <row r="5" spans="2:16" ht="15.75" thickBot="1" x14ac:dyDescent="0.3">
      <c r="B5" s="21" t="s">
        <v>65</v>
      </c>
      <c r="C5" s="23">
        <f>'Q3 Maximisation'!H10</f>
        <v>1.4583402222507477E-2</v>
      </c>
      <c r="D5" s="24">
        <f>'Q3 Maximisation'!L11</f>
        <v>2.1321113237323362E-2</v>
      </c>
      <c r="L5" s="25">
        <v>0.95</v>
      </c>
      <c r="M5" s="22">
        <f>_xlfn.PERCENTILE.INC(J12:J111,L5)</f>
        <v>24184130.622247506</v>
      </c>
    </row>
    <row r="6" spans="2:16" ht="15.75" thickBot="1" x14ac:dyDescent="0.3"/>
    <row r="7" spans="2:16" x14ac:dyDescent="0.25">
      <c r="B7" s="13" t="s">
        <v>30</v>
      </c>
      <c r="C7" s="9" t="s">
        <v>66</v>
      </c>
      <c r="D7" s="9" t="s">
        <v>67</v>
      </c>
      <c r="E7" s="26" t="s">
        <v>60</v>
      </c>
      <c r="F7" s="10" t="s">
        <v>68</v>
      </c>
      <c r="I7" s="13" t="s">
        <v>69</v>
      </c>
      <c r="J7" s="10" t="s">
        <v>70</v>
      </c>
    </row>
    <row r="8" spans="2:16" x14ac:dyDescent="0.25">
      <c r="B8" s="27">
        <v>45292</v>
      </c>
      <c r="C8" s="28">
        <v>1</v>
      </c>
      <c r="D8" s="41">
        <v>0</v>
      </c>
      <c r="E8" s="1">
        <v>0</v>
      </c>
      <c r="F8" s="19">
        <v>0</v>
      </c>
      <c r="I8" s="29">
        <v>0</v>
      </c>
      <c r="J8" s="19">
        <f ca="1">F127</f>
        <v>8475768.7038064282</v>
      </c>
      <c r="K8" t="s">
        <v>71</v>
      </c>
    </row>
    <row r="9" spans="2:16" x14ac:dyDescent="0.25">
      <c r="B9" s="27">
        <v>45323</v>
      </c>
      <c r="C9" s="28">
        <v>1.0833333333333333</v>
      </c>
      <c r="D9" s="41">
        <f>'Q2 Investment Amounts'!H3</f>
        <v>7500</v>
      </c>
      <c r="E9" s="1">
        <f ca="1">_xlfn.NORM.INV(RAND(),$C$3,$C$4)</f>
        <v>6.7978936784414828E-3</v>
      </c>
      <c r="F9" s="19">
        <f ca="1">(D9+F8)*(1+E9)</f>
        <v>7550.9842025883108</v>
      </c>
      <c r="I9" s="29">
        <v>1</v>
      </c>
      <c r="J9" s="19">
        <f t="dataTable" ref="J9:J108" dt2D="0" dtr="0" r1="L84" ca="1"/>
        <v>638029.94138092559</v>
      </c>
    </row>
    <row r="10" spans="2:16" x14ac:dyDescent="0.25">
      <c r="B10" s="27">
        <v>45352</v>
      </c>
      <c r="C10" s="28">
        <v>1.1666666666666667</v>
      </c>
      <c r="D10" s="41">
        <f>'Q2 Investment Amounts'!H4</f>
        <v>1500</v>
      </c>
      <c r="E10" s="1">
        <f ca="1">_xlfn.NORM.INV(RAND(),$C$3,$C$4)</f>
        <v>2.5887173237453865E-2</v>
      </c>
      <c r="F10" s="19">
        <f ca="1">(D10+F9)*(1+E10)</f>
        <v>9285.2885986101737</v>
      </c>
      <c r="I10" s="29">
        <v>2</v>
      </c>
      <c r="J10" s="19">
        <v>6416211.3522520997</v>
      </c>
    </row>
    <row r="11" spans="2:16" x14ac:dyDescent="0.25">
      <c r="B11" s="27">
        <v>45383</v>
      </c>
      <c r="C11" s="28">
        <v>1.25</v>
      </c>
      <c r="D11" s="41">
        <f>'Q2 Investment Amounts'!H5</f>
        <v>1500</v>
      </c>
      <c r="E11" s="1">
        <f t="shared" ref="E11:E73" ca="1" si="0">_xlfn.NORM.INV(RAND(),$C$3,$C$4)</f>
        <v>-7.9429101494451981E-2</v>
      </c>
      <c r="F11" s="19">
        <f ca="1">(D11+F10)*(1+E11)</f>
        <v>9928.6228158642116</v>
      </c>
      <c r="I11" s="29">
        <v>3</v>
      </c>
      <c r="J11" s="19">
        <v>6278460.4722659262</v>
      </c>
    </row>
    <row r="12" spans="2:16" x14ac:dyDescent="0.25">
      <c r="B12" s="27">
        <v>45413</v>
      </c>
      <c r="C12" s="28">
        <v>1.3333333333333299</v>
      </c>
      <c r="D12" s="41">
        <f>'Q2 Investment Amounts'!H6</f>
        <v>1500</v>
      </c>
      <c r="E12" s="1">
        <f t="shared" ca="1" si="0"/>
        <v>8.1612573748718165E-2</v>
      </c>
      <c r="F12" s="19">
        <f t="shared" ref="F12:F75" ca="1" si="1">(D12+F11)*(1+E12)</f>
        <v>12361.342138270213</v>
      </c>
      <c r="I12" s="29">
        <v>4</v>
      </c>
      <c r="J12" s="19">
        <v>682755.96567549114</v>
      </c>
    </row>
    <row r="13" spans="2:16" x14ac:dyDescent="0.25">
      <c r="B13" s="27">
        <v>45444</v>
      </c>
      <c r="C13" s="28">
        <v>1.4166666666666701</v>
      </c>
      <c r="D13" s="41">
        <f>'Q2 Investment Amounts'!H7</f>
        <v>1500</v>
      </c>
      <c r="E13" s="1">
        <f t="shared" ca="1" si="0"/>
        <v>4.7621400296210904E-2</v>
      </c>
      <c r="F13" s="19">
        <f t="shared" ca="1" si="1"/>
        <v>14521.438660879516</v>
      </c>
      <c r="I13" s="29">
        <v>5</v>
      </c>
      <c r="J13" s="19">
        <v>4211216.4758008653</v>
      </c>
    </row>
    <row r="14" spans="2:16" x14ac:dyDescent="0.25">
      <c r="B14" s="27">
        <v>45474</v>
      </c>
      <c r="C14" s="28">
        <v>1.5</v>
      </c>
      <c r="D14" s="41">
        <f>'Q2 Investment Amounts'!H8</f>
        <v>1500</v>
      </c>
      <c r="E14" s="1">
        <f t="shared" ca="1" si="0"/>
        <v>4.7268843572160629E-2</v>
      </c>
      <c r="F14" s="19">
        <f t="shared" ca="1" si="1"/>
        <v>16778.753538741596</v>
      </c>
      <c r="I14" s="29">
        <v>6</v>
      </c>
      <c r="J14" s="19">
        <v>5568481.9100689581</v>
      </c>
    </row>
    <row r="15" spans="2:16" x14ac:dyDescent="0.25">
      <c r="B15" s="27">
        <v>45505</v>
      </c>
      <c r="C15" s="28">
        <v>1.5833333333333299</v>
      </c>
      <c r="D15" s="41">
        <f>'Q2 Investment Amounts'!H9</f>
        <v>1500</v>
      </c>
      <c r="E15" s="1">
        <f t="shared" ca="1" si="0"/>
        <v>5.661236025974304E-2</v>
      </c>
      <c r="F15" s="19">
        <f t="shared" ca="1" si="1"/>
        <v>19313.556919175888</v>
      </c>
      <c r="I15" s="29">
        <v>7</v>
      </c>
      <c r="J15" s="19">
        <v>6016429.349193438</v>
      </c>
    </row>
    <row r="16" spans="2:16" x14ac:dyDescent="0.25">
      <c r="B16" s="27">
        <v>45536</v>
      </c>
      <c r="C16" s="28">
        <v>1.6666666666666701</v>
      </c>
      <c r="D16" s="41">
        <f>'Q2 Investment Amounts'!H10</f>
        <v>1500</v>
      </c>
      <c r="E16" s="1">
        <f t="shared" ca="1" si="0"/>
        <v>0.15171480154830183</v>
      </c>
      <c r="F16" s="19">
        <f t="shared" ca="1" si="1"/>
        <v>23971.281576682941</v>
      </c>
      <c r="I16" s="29">
        <v>8</v>
      </c>
      <c r="J16" s="19">
        <v>3301247.0206111176</v>
      </c>
    </row>
    <row r="17" spans="2:10" x14ac:dyDescent="0.25">
      <c r="B17" s="27">
        <v>45566</v>
      </c>
      <c r="C17" s="28">
        <v>1.75</v>
      </c>
      <c r="D17" s="41">
        <f>'Q2 Investment Amounts'!H11</f>
        <v>1500</v>
      </c>
      <c r="E17" s="1">
        <f t="shared" ca="1" si="0"/>
        <v>-3.3760445809978751E-2</v>
      </c>
      <c r="F17" s="19">
        <f t="shared" ca="1" si="1"/>
        <v>24611.359755302627</v>
      </c>
      <c r="I17" s="29">
        <v>9</v>
      </c>
      <c r="J17" s="19">
        <v>6636780.6481019603</v>
      </c>
    </row>
    <row r="18" spans="2:10" x14ac:dyDescent="0.25">
      <c r="B18" s="27">
        <v>45597</v>
      </c>
      <c r="C18" s="28">
        <v>1.8333333333333299</v>
      </c>
      <c r="D18" s="41">
        <f>'Q2 Investment Amounts'!H12</f>
        <v>1500</v>
      </c>
      <c r="E18" s="1">
        <f t="shared" ca="1" si="0"/>
        <v>8.0873460601106006E-2</v>
      </c>
      <c r="F18" s="19">
        <f t="shared" ca="1" si="1"/>
        <v>28223.0757797144</v>
      </c>
      <c r="I18" s="29">
        <v>10</v>
      </c>
      <c r="J18" s="19">
        <v>9135647.1717722993</v>
      </c>
    </row>
    <row r="19" spans="2:10" x14ac:dyDescent="0.25">
      <c r="B19" s="27">
        <v>45627</v>
      </c>
      <c r="C19" s="28">
        <v>1.9166666666666701</v>
      </c>
      <c r="D19" s="41">
        <f>'Q2 Investment Amounts'!H13</f>
        <v>1500</v>
      </c>
      <c r="E19" s="1">
        <f t="shared" ca="1" si="0"/>
        <v>7.4637068439966897E-2</v>
      </c>
      <c r="F19" s="19">
        <f t="shared" ca="1" si="1"/>
        <v>31941.519020931264</v>
      </c>
      <c r="I19" s="29">
        <v>11</v>
      </c>
      <c r="J19" s="19">
        <v>7086708.8807770126</v>
      </c>
    </row>
    <row r="20" spans="2:10" x14ac:dyDescent="0.25">
      <c r="B20" s="27">
        <v>45658</v>
      </c>
      <c r="C20" s="28">
        <v>2</v>
      </c>
      <c r="D20" s="41">
        <f>'Q2 Investment Amounts'!H14</f>
        <v>1500</v>
      </c>
      <c r="E20" s="1">
        <f t="shared" ca="1" si="0"/>
        <v>2.4227162764122057E-2</v>
      </c>
      <c r="F20" s="19">
        <f t="shared" ca="1" si="1"/>
        <v>34251.712145330843</v>
      </c>
      <c r="I20" s="29">
        <v>12</v>
      </c>
      <c r="J20" s="19">
        <v>8477188.8324906435</v>
      </c>
    </row>
    <row r="21" spans="2:10" x14ac:dyDescent="0.25">
      <c r="B21" s="27">
        <v>45689</v>
      </c>
      <c r="C21" s="28">
        <v>2.0833333333333299</v>
      </c>
      <c r="D21" s="41">
        <f>'Q2 Investment Amounts'!H15</f>
        <v>1590</v>
      </c>
      <c r="E21" s="1">
        <f t="shared" ca="1" si="0"/>
        <v>1.0721461975615708E-2</v>
      </c>
      <c r="F21" s="19">
        <f t="shared" ca="1" si="1"/>
        <v>36225.987699237972</v>
      </c>
      <c r="I21" s="29">
        <v>13</v>
      </c>
      <c r="J21" s="19">
        <v>190406298.06104347</v>
      </c>
    </row>
    <row r="22" spans="2:10" x14ac:dyDescent="0.25">
      <c r="B22" s="27">
        <v>45717</v>
      </c>
      <c r="C22" s="28">
        <v>2.1666666666666701</v>
      </c>
      <c r="D22" s="41">
        <f>'Q2 Investment Amounts'!H16</f>
        <v>1590</v>
      </c>
      <c r="E22" s="1">
        <f t="shared" ca="1" si="0"/>
        <v>-9.2733612169816015E-2</v>
      </c>
      <c r="F22" s="19">
        <f t="shared" ca="1" si="1"/>
        <v>34309.174562118307</v>
      </c>
      <c r="I22" s="29">
        <v>14</v>
      </c>
      <c r="J22" s="19">
        <v>7669677.6079170173</v>
      </c>
    </row>
    <row r="23" spans="2:10" x14ac:dyDescent="0.25">
      <c r="B23" s="27">
        <v>45748</v>
      </c>
      <c r="C23" s="28">
        <v>2.25</v>
      </c>
      <c r="D23" s="41">
        <f>'Q2 Investment Amounts'!H17</f>
        <v>1590</v>
      </c>
      <c r="E23" s="1">
        <f t="shared" ca="1" si="0"/>
        <v>-0.10046094006729309</v>
      </c>
      <c r="F23" s="19">
        <f t="shared" ca="1" si="1"/>
        <v>32292.709737968045</v>
      </c>
      <c r="I23" s="29">
        <v>15</v>
      </c>
      <c r="J23" s="19">
        <v>21379686.78898111</v>
      </c>
    </row>
    <row r="24" spans="2:10" x14ac:dyDescent="0.25">
      <c r="B24" s="27">
        <v>45778</v>
      </c>
      <c r="C24" s="28">
        <v>2.3333333333333299</v>
      </c>
      <c r="D24" s="41">
        <f>'Q2 Investment Amounts'!H18</f>
        <v>1590</v>
      </c>
      <c r="E24" s="1">
        <f t="shared" ca="1" si="0"/>
        <v>-0.11945334194832713</v>
      </c>
      <c r="F24" s="19">
        <f t="shared" ca="1" si="1"/>
        <v>29835.306825502637</v>
      </c>
      <c r="I24" s="29">
        <v>16</v>
      </c>
      <c r="J24" s="19">
        <v>20620221.975266114</v>
      </c>
    </row>
    <row r="25" spans="2:10" x14ac:dyDescent="0.25">
      <c r="B25" s="27">
        <v>45809</v>
      </c>
      <c r="C25" s="28">
        <v>2.4166666666666701</v>
      </c>
      <c r="D25" s="41">
        <f>'Q2 Investment Amounts'!H19</f>
        <v>1590</v>
      </c>
      <c r="E25" s="1">
        <f t="shared" ca="1" si="0"/>
        <v>6.1645928882478142E-2</v>
      </c>
      <c r="F25" s="19">
        <f t="shared" ca="1" si="1"/>
        <v>33362.549055177631</v>
      </c>
      <c r="I25" s="29">
        <v>17</v>
      </c>
      <c r="J25" s="19">
        <v>2991238.9874349139</v>
      </c>
    </row>
    <row r="26" spans="2:10" x14ac:dyDescent="0.25">
      <c r="B26" s="27">
        <v>45839</v>
      </c>
      <c r="C26" s="28">
        <v>2.5</v>
      </c>
      <c r="D26" s="41">
        <f>'Q2 Investment Amounts'!H20</f>
        <v>1590</v>
      </c>
      <c r="E26" s="1">
        <f t="shared" ca="1" si="0"/>
        <v>-8.3515070993430668E-2</v>
      </c>
      <c r="F26" s="19">
        <f t="shared" ca="1" si="1"/>
        <v>32033.484439433101</v>
      </c>
      <c r="I26" s="29">
        <v>18</v>
      </c>
      <c r="J26" s="19">
        <v>3167195.8762683976</v>
      </c>
    </row>
    <row r="27" spans="2:10" x14ac:dyDescent="0.25">
      <c r="B27" s="27">
        <v>45870</v>
      </c>
      <c r="C27" s="28">
        <v>2.5833333333333299</v>
      </c>
      <c r="D27" s="41">
        <f>'Q2 Investment Amounts'!H21</f>
        <v>1590</v>
      </c>
      <c r="E27" s="1">
        <f t="shared" ca="1" si="0"/>
        <v>-0.24285417782353563</v>
      </c>
      <c r="F27" s="19">
        <f t="shared" ca="1" si="1"/>
        <v>25457.880770332133</v>
      </c>
      <c r="I27" s="29">
        <v>19</v>
      </c>
      <c r="J27" s="19">
        <v>15242411.126668418</v>
      </c>
    </row>
    <row r="28" spans="2:10" x14ac:dyDescent="0.25">
      <c r="B28" s="27">
        <v>45901</v>
      </c>
      <c r="C28" s="28">
        <v>2.6666666666666701</v>
      </c>
      <c r="D28" s="41">
        <f>'Q2 Investment Amounts'!H22</f>
        <v>1590</v>
      </c>
      <c r="E28" s="1">
        <f t="shared" ca="1" si="0"/>
        <v>-5.7849225517998842E-2</v>
      </c>
      <c r="F28" s="19">
        <f t="shared" ca="1" si="1"/>
        <v>25483.181815865246</v>
      </c>
      <c r="I28" s="29">
        <v>20</v>
      </c>
      <c r="J28" s="19">
        <v>6062908.678722647</v>
      </c>
    </row>
    <row r="29" spans="2:10" x14ac:dyDescent="0.25">
      <c r="B29" s="27">
        <v>45931</v>
      </c>
      <c r="C29" s="28">
        <v>2.75</v>
      </c>
      <c r="D29" s="41">
        <f>'Q2 Investment Amounts'!H23</f>
        <v>1590</v>
      </c>
      <c r="E29" s="1">
        <f t="shared" ca="1" si="0"/>
        <v>-2.5408445134804947E-3</v>
      </c>
      <c r="F29" s="19">
        <f t="shared" ca="1" si="1"/>
        <v>27004.393070385944</v>
      </c>
      <c r="I29" s="29">
        <v>21</v>
      </c>
      <c r="J29" s="19">
        <v>2103579.2986808917</v>
      </c>
    </row>
    <row r="30" spans="2:10" x14ac:dyDescent="0.25">
      <c r="B30" s="27">
        <v>45962</v>
      </c>
      <c r="C30" s="28">
        <v>2.8333333333333299</v>
      </c>
      <c r="D30" s="41">
        <f>'Q2 Investment Amounts'!H24</f>
        <v>1590</v>
      </c>
      <c r="E30" s="1">
        <f t="shared" ca="1" si="0"/>
        <v>-6.8008720171897477E-2</v>
      </c>
      <c r="F30" s="19">
        <f t="shared" ca="1" si="1"/>
        <v>26649.72499357682</v>
      </c>
      <c r="I30" s="29">
        <v>22</v>
      </c>
      <c r="J30" s="19">
        <v>25317230.268354852</v>
      </c>
    </row>
    <row r="31" spans="2:10" x14ac:dyDescent="0.25">
      <c r="B31" s="27">
        <v>45992</v>
      </c>
      <c r="C31" s="28">
        <v>2.9166666666666701</v>
      </c>
      <c r="D31" s="41">
        <f>'Q2 Investment Amounts'!H25</f>
        <v>1590</v>
      </c>
      <c r="E31" s="1">
        <f t="shared" ca="1" si="0"/>
        <v>0.25295225574025293</v>
      </c>
      <c r="F31" s="19">
        <f t="shared" ca="1" si="1"/>
        <v>35383.027132186478</v>
      </c>
      <c r="I31" s="29">
        <v>23</v>
      </c>
      <c r="J31" s="19">
        <v>18097666.722585481</v>
      </c>
    </row>
    <row r="32" spans="2:10" x14ac:dyDescent="0.25">
      <c r="B32" s="27">
        <v>46023</v>
      </c>
      <c r="C32" s="28">
        <v>3</v>
      </c>
      <c r="D32" s="41">
        <f>'Q2 Investment Amounts'!H26</f>
        <v>3325.8907480975572</v>
      </c>
      <c r="E32" s="1">
        <f t="shared" ca="1" si="0"/>
        <v>0.19066938452168036</v>
      </c>
      <c r="F32" s="19">
        <f t="shared" ca="1" si="1"/>
        <v>46089.523428018059</v>
      </c>
      <c r="I32" s="29">
        <v>24</v>
      </c>
      <c r="J32" s="19">
        <v>13667712.282243093</v>
      </c>
    </row>
    <row r="33" spans="2:10" x14ac:dyDescent="0.25">
      <c r="B33" s="27">
        <v>46054</v>
      </c>
      <c r="C33" s="28">
        <v>3.0833333333333299</v>
      </c>
      <c r="D33" s="41">
        <f>'Q2 Investment Amounts'!H27</f>
        <v>1685.4000000000003</v>
      </c>
      <c r="E33" s="1">
        <f t="shared" ca="1" si="0"/>
        <v>0.15263678204190761</v>
      </c>
      <c r="F33" s="19">
        <f t="shared" ca="1" si="1"/>
        <v>55067.134002369283</v>
      </c>
      <c r="I33" s="29">
        <v>25</v>
      </c>
      <c r="J33" s="19">
        <v>3872902.9857490226</v>
      </c>
    </row>
    <row r="34" spans="2:10" x14ac:dyDescent="0.25">
      <c r="B34" s="27">
        <v>46082</v>
      </c>
      <c r="C34" s="28">
        <v>3.1666666666666701</v>
      </c>
      <c r="D34" s="41">
        <f>'Q2 Investment Amounts'!H28</f>
        <v>1685.4000000000003</v>
      </c>
      <c r="E34" s="1">
        <f t="shared" ca="1" si="0"/>
        <v>-8.0532540603999614E-2</v>
      </c>
      <c r="F34" s="19">
        <f t="shared" ca="1" si="1"/>
        <v>52182.108253443614</v>
      </c>
      <c r="I34" s="29">
        <v>26</v>
      </c>
      <c r="J34" s="19">
        <v>12344729.673906656</v>
      </c>
    </row>
    <row r="35" spans="2:10" x14ac:dyDescent="0.25">
      <c r="B35" s="27">
        <v>46113</v>
      </c>
      <c r="C35" s="28">
        <v>3.25</v>
      </c>
      <c r="D35" s="41">
        <f>'Q2 Investment Amounts'!H29</f>
        <v>1685.4000000000003</v>
      </c>
      <c r="E35" s="1">
        <f t="shared" ca="1" si="0"/>
        <v>8.4324848857913248E-2</v>
      </c>
      <c r="F35" s="19">
        <f t="shared" ca="1" si="1"/>
        <v>58409.877745267651</v>
      </c>
      <c r="I35" s="29">
        <v>27</v>
      </c>
      <c r="J35" s="19">
        <v>23900855.710720688</v>
      </c>
    </row>
    <row r="36" spans="2:10" x14ac:dyDescent="0.25">
      <c r="B36" s="27">
        <v>46143</v>
      </c>
      <c r="C36" s="28">
        <v>3.3333333333333299</v>
      </c>
      <c r="D36" s="41">
        <f>'Q2 Investment Amounts'!H30</f>
        <v>1685.4000000000003</v>
      </c>
      <c r="E36" s="1">
        <f t="shared" ca="1" si="0"/>
        <v>-0.1330977033777348</v>
      </c>
      <c r="F36" s="19">
        <f t="shared" ca="1" si="1"/>
        <v>52096.734293525435</v>
      </c>
      <c r="I36" s="29">
        <v>28</v>
      </c>
      <c r="J36" s="19">
        <v>568088.93252764572</v>
      </c>
    </row>
    <row r="37" spans="2:10" x14ac:dyDescent="0.25">
      <c r="B37" s="27">
        <v>46174</v>
      </c>
      <c r="C37" s="28">
        <v>3.4166666666666701</v>
      </c>
      <c r="D37" s="41">
        <f>'Q2 Investment Amounts'!H31</f>
        <v>1685.4000000000003</v>
      </c>
      <c r="E37" s="1">
        <f t="shared" ca="1" si="0"/>
        <v>0.14186809555329372</v>
      </c>
      <c r="F37" s="19">
        <f t="shared" ca="1" si="1"/>
        <v>61412.103260539385</v>
      </c>
      <c r="I37" s="29">
        <v>29</v>
      </c>
      <c r="J37" s="19">
        <v>5242241.4552014684</v>
      </c>
    </row>
    <row r="38" spans="2:10" x14ac:dyDescent="0.25">
      <c r="B38" s="27">
        <v>46204</v>
      </c>
      <c r="C38" s="28">
        <v>3.5</v>
      </c>
      <c r="D38" s="41">
        <f>'Q2 Investment Amounts'!H32</f>
        <v>1685.4000000000003</v>
      </c>
      <c r="E38" s="1">
        <f t="shared" ca="1" si="0"/>
        <v>3.1591741435488194E-2</v>
      </c>
      <c r="F38" s="19">
        <f t="shared" ca="1" si="1"/>
        <v>65090.863268771223</v>
      </c>
      <c r="I38" s="29">
        <v>30</v>
      </c>
      <c r="J38" s="19">
        <v>17225937.821562484</v>
      </c>
    </row>
    <row r="39" spans="2:10" x14ac:dyDescent="0.25">
      <c r="B39" s="27">
        <v>46235</v>
      </c>
      <c r="C39" s="28">
        <v>3.5833333333333299</v>
      </c>
      <c r="D39" s="41">
        <f>'Q2 Investment Amounts'!H33</f>
        <v>1685.4000000000003</v>
      </c>
      <c r="E39" s="1">
        <f t="shared" ca="1" si="0"/>
        <v>2.6793296423789623E-2</v>
      </c>
      <c r="F39" s="19">
        <f t="shared" ca="1" si="1"/>
        <v>68565.419484604412</v>
      </c>
      <c r="I39" s="29">
        <v>31</v>
      </c>
      <c r="J39" s="19">
        <v>11290546.115664188</v>
      </c>
    </row>
    <row r="40" spans="2:10" x14ac:dyDescent="0.25">
      <c r="B40" s="27">
        <v>46266</v>
      </c>
      <c r="C40" s="28">
        <v>3.6666666666666701</v>
      </c>
      <c r="D40" s="41">
        <f>'Q2 Investment Amounts'!H34</f>
        <v>1685.4000000000003</v>
      </c>
      <c r="E40" s="1">
        <f t="shared" ca="1" si="0"/>
        <v>0.22939524482941562</v>
      </c>
      <c r="F40" s="19">
        <f t="shared" ca="1" si="1"/>
        <v>86366.023419742312</v>
      </c>
      <c r="I40" s="29">
        <v>32</v>
      </c>
      <c r="J40" s="19">
        <v>3644077.8297160068</v>
      </c>
    </row>
    <row r="41" spans="2:10" x14ac:dyDescent="0.25">
      <c r="B41" s="27">
        <v>46296</v>
      </c>
      <c r="C41" s="28">
        <v>3.75</v>
      </c>
      <c r="D41" s="41">
        <f>'Q2 Investment Amounts'!H35</f>
        <v>1685.4000000000003</v>
      </c>
      <c r="E41" s="1">
        <f t="shared" ca="1" si="0"/>
        <v>0.1871563598650138</v>
      </c>
      <c r="F41" s="19">
        <f t="shared" ca="1" si="1"/>
        <v>104530.80730791431</v>
      </c>
      <c r="I41" s="29">
        <v>33</v>
      </c>
      <c r="J41" s="19">
        <v>3675093.9144208441</v>
      </c>
    </row>
    <row r="42" spans="2:10" x14ac:dyDescent="0.25">
      <c r="B42" s="27">
        <v>46327</v>
      </c>
      <c r="C42" s="28">
        <v>3.8333333333333299</v>
      </c>
      <c r="D42" s="41">
        <f>'Q2 Investment Amounts'!H36</f>
        <v>1685.4000000000003</v>
      </c>
      <c r="E42" s="1">
        <f t="shared" ca="1" si="0"/>
        <v>4.7318151868783923E-2</v>
      </c>
      <c r="F42" s="19">
        <f t="shared" ca="1" si="1"/>
        <v>111242.16193623643</v>
      </c>
      <c r="I42" s="29">
        <v>34</v>
      </c>
      <c r="J42" s="19">
        <v>14373639.750741322</v>
      </c>
    </row>
    <row r="43" spans="2:10" x14ac:dyDescent="0.25">
      <c r="B43" s="27">
        <v>46357</v>
      </c>
      <c r="C43" s="28">
        <v>3.9166666666666701</v>
      </c>
      <c r="D43" s="41">
        <f>'Q2 Investment Amounts'!H37</f>
        <v>1685.4000000000003</v>
      </c>
      <c r="E43" s="1">
        <f t="shared" ca="1" si="0"/>
        <v>7.7380804536196945E-2</v>
      </c>
      <c r="F43" s="19">
        <f t="shared" ca="1" si="1"/>
        <v>121665.98753317361</v>
      </c>
      <c r="I43" s="29">
        <v>35</v>
      </c>
      <c r="J43" s="19">
        <v>4755425.9832796063</v>
      </c>
    </row>
    <row r="44" spans="2:10" x14ac:dyDescent="0.25">
      <c r="B44" s="27">
        <v>46388</v>
      </c>
      <c r="C44" s="28">
        <v>4</v>
      </c>
      <c r="D44" s="41">
        <f>'Q2 Investment Amounts'!H38</f>
        <v>1685.4000000000003</v>
      </c>
      <c r="E44" s="1">
        <f t="shared" ca="1" si="0"/>
        <v>0.18226591630543082</v>
      </c>
      <c r="F44" s="19">
        <f t="shared" ca="1" si="1"/>
        <v>145834.14120945378</v>
      </c>
      <c r="I44" s="29">
        <v>36</v>
      </c>
      <c r="J44" s="19">
        <v>4346201.7452019379</v>
      </c>
    </row>
    <row r="45" spans="2:10" x14ac:dyDescent="0.25">
      <c r="B45" s="27">
        <v>46419</v>
      </c>
      <c r="C45" s="28">
        <v>4.0833333333333401</v>
      </c>
      <c r="D45" s="41">
        <f>'Q2 Investment Amounts'!H39</f>
        <v>1786.5240000000006</v>
      </c>
      <c r="E45" s="1">
        <f t="shared" ca="1" si="0"/>
        <v>-0.21034366051036624</v>
      </c>
      <c r="F45" s="19">
        <f t="shared" ca="1" si="1"/>
        <v>116569.594122322</v>
      </c>
      <c r="I45" s="29">
        <v>37</v>
      </c>
      <c r="J45" s="19">
        <v>3433142.9470987488</v>
      </c>
    </row>
    <row r="46" spans="2:10" x14ac:dyDescent="0.25">
      <c r="B46" s="27">
        <v>46447</v>
      </c>
      <c r="C46" s="28">
        <v>4.1666666666666696</v>
      </c>
      <c r="D46" s="41">
        <f>'Q2 Investment Amounts'!H40</f>
        <v>1786.5240000000006</v>
      </c>
      <c r="E46" s="1">
        <f t="shared" ca="1" si="0"/>
        <v>0.1008123570975671</v>
      </c>
      <c r="F46" s="19">
        <f t="shared" ca="1" si="1"/>
        <v>130287.87736715138</v>
      </c>
      <c r="I46" s="29">
        <v>38</v>
      </c>
      <c r="J46" s="19">
        <v>11966144.680868326</v>
      </c>
    </row>
    <row r="47" spans="2:10" x14ac:dyDescent="0.25">
      <c r="B47" s="27">
        <v>46478</v>
      </c>
      <c r="C47" s="28">
        <v>4.25</v>
      </c>
      <c r="D47" s="41">
        <f>'Q2 Investment Amounts'!H41</f>
        <v>1786.5240000000006</v>
      </c>
      <c r="E47" s="1">
        <f t="shared" ca="1" si="0"/>
        <v>5.8465389502925263E-2</v>
      </c>
      <c r="F47" s="19">
        <f t="shared" ca="1" si="1"/>
        <v>139796.18268644757</v>
      </c>
      <c r="I47" s="29">
        <v>39</v>
      </c>
      <c r="J47" s="19">
        <v>8760804.9283404201</v>
      </c>
    </row>
    <row r="48" spans="2:10" x14ac:dyDescent="0.25">
      <c r="B48" s="27">
        <v>46508</v>
      </c>
      <c r="C48" s="28">
        <v>4.3333333333333401</v>
      </c>
      <c r="D48" s="41">
        <f>'Q2 Investment Amounts'!H42</f>
        <v>1786.5240000000006</v>
      </c>
      <c r="E48" s="1">
        <f t="shared" ca="1" si="0"/>
        <v>-9.4704503528988404E-3</v>
      </c>
      <c r="F48" s="19">
        <f t="shared" ca="1" si="1"/>
        <v>140241.85469194455</v>
      </c>
      <c r="I48" s="29">
        <v>40</v>
      </c>
      <c r="J48" s="19">
        <v>8081407.3121866258</v>
      </c>
    </row>
    <row r="49" spans="2:10" x14ac:dyDescent="0.25">
      <c r="B49" s="27">
        <v>46539</v>
      </c>
      <c r="C49" s="28">
        <v>4.4166666666666696</v>
      </c>
      <c r="D49" s="41">
        <f>'Q2 Investment Amounts'!H43</f>
        <v>1786.5240000000006</v>
      </c>
      <c r="E49" s="1">
        <f t="shared" ca="1" si="0"/>
        <v>0.11136683708185632</v>
      </c>
      <c r="F49" s="19">
        <f t="shared" ca="1" si="1"/>
        <v>157845.63000273056</v>
      </c>
      <c r="I49" s="29">
        <v>41</v>
      </c>
      <c r="J49" s="19">
        <v>12086545.957857408</v>
      </c>
    </row>
    <row r="50" spans="2:10" x14ac:dyDescent="0.25">
      <c r="B50" s="27">
        <v>46569</v>
      </c>
      <c r="C50" s="28">
        <v>4.5</v>
      </c>
      <c r="D50" s="41">
        <f>'Q2 Investment Amounts'!H44</f>
        <v>1786.5240000000006</v>
      </c>
      <c r="E50" s="1">
        <f t="shared" ca="1" si="0"/>
        <v>0.16906919728333089</v>
      </c>
      <c r="F50" s="19">
        <f t="shared" ca="1" si="1"/>
        <v>186621.03414058127</v>
      </c>
      <c r="I50" s="29">
        <v>42</v>
      </c>
      <c r="J50" s="19">
        <v>2552292.2327524913</v>
      </c>
    </row>
    <row r="51" spans="2:10" x14ac:dyDescent="0.25">
      <c r="B51" s="27">
        <v>46600</v>
      </c>
      <c r="C51" s="28">
        <v>4.5833333333333401</v>
      </c>
      <c r="D51" s="41">
        <f>'Q2 Investment Amounts'!H45</f>
        <v>1786.5240000000006</v>
      </c>
      <c r="E51" s="1">
        <f t="shared" ca="1" si="0"/>
        <v>0.16356953763251136</v>
      </c>
      <c r="F51" s="19">
        <f t="shared" ca="1" si="1"/>
        <v>219225.29531210664</v>
      </c>
      <c r="I51" s="29">
        <v>43</v>
      </c>
      <c r="J51" s="19">
        <v>13904819.740171921</v>
      </c>
    </row>
    <row r="52" spans="2:10" x14ac:dyDescent="0.25">
      <c r="B52" s="27">
        <v>46631</v>
      </c>
      <c r="C52" s="28">
        <v>4.6666666666666696</v>
      </c>
      <c r="D52" s="41">
        <f>'Q2 Investment Amounts'!H46</f>
        <v>1786.5240000000006</v>
      </c>
      <c r="E52" s="1">
        <f t="shared" ca="1" si="0"/>
        <v>0.13170767735671907</v>
      </c>
      <c r="F52" s="19">
        <f t="shared" ca="1" si="1"/>
        <v>250120.7727020871</v>
      </c>
      <c r="I52" s="29">
        <v>44</v>
      </c>
      <c r="J52" s="19">
        <v>1433104.2749939028</v>
      </c>
    </row>
    <row r="53" spans="2:10" x14ac:dyDescent="0.25">
      <c r="B53" s="27">
        <v>46661</v>
      </c>
      <c r="C53" s="28">
        <v>4.75</v>
      </c>
      <c r="D53" s="41">
        <f>'Q2 Investment Amounts'!H47</f>
        <v>1786.5240000000006</v>
      </c>
      <c r="E53" s="1">
        <f t="shared" ca="1" si="0"/>
        <v>-8.0073048780203354E-2</v>
      </c>
      <c r="F53" s="19">
        <f t="shared" ca="1" si="1"/>
        <v>231736.31144517171</v>
      </c>
      <c r="I53" s="29">
        <v>45</v>
      </c>
      <c r="J53" s="19">
        <v>6720101.8367897514</v>
      </c>
    </row>
    <row r="54" spans="2:10" x14ac:dyDescent="0.25">
      <c r="B54" s="27">
        <v>46692</v>
      </c>
      <c r="C54" s="28">
        <v>4.8333333333333401</v>
      </c>
      <c r="D54" s="41">
        <f>'Q2 Investment Amounts'!H48</f>
        <v>1786.5240000000006</v>
      </c>
      <c r="E54" s="1">
        <f t="shared" ca="1" si="0"/>
        <v>9.0340931945472783E-2</v>
      </c>
      <c r="F54" s="19">
        <f t="shared" ca="1" si="1"/>
        <v>254619.50602983782</v>
      </c>
      <c r="I54" s="29">
        <v>46</v>
      </c>
      <c r="J54" s="19">
        <v>11447528.34034045</v>
      </c>
    </row>
    <row r="55" spans="2:10" x14ac:dyDescent="0.25">
      <c r="B55" s="27">
        <v>46722</v>
      </c>
      <c r="C55" s="28">
        <v>4.9166666666666696</v>
      </c>
      <c r="D55" s="41">
        <f>'Q2 Investment Amounts'!H49</f>
        <v>1786.5240000000006</v>
      </c>
      <c r="E55" s="1">
        <f t="shared" ca="1" si="0"/>
        <v>7.0928361262855621E-2</v>
      </c>
      <c r="F55" s="19">
        <f t="shared" ca="1" si="1"/>
        <v>274592.48955776874</v>
      </c>
      <c r="I55" s="29">
        <v>47</v>
      </c>
      <c r="J55" s="19">
        <v>8830353.9132647105</v>
      </c>
    </row>
    <row r="56" spans="2:10" x14ac:dyDescent="0.25">
      <c r="B56" s="27">
        <v>46753</v>
      </c>
      <c r="C56" s="28">
        <v>5</v>
      </c>
      <c r="D56" s="41">
        <f>'Q2 Investment Amounts'!H50</f>
        <v>4290.947322316546</v>
      </c>
      <c r="E56" s="1">
        <f t="shared" ca="1" si="0"/>
        <v>0.15760632677432151</v>
      </c>
      <c r="F56" s="19">
        <f t="shared" ca="1" si="1"/>
        <v>322837.23096495384</v>
      </c>
      <c r="I56" s="29">
        <v>48</v>
      </c>
      <c r="J56" s="19">
        <v>2143440.6482878807</v>
      </c>
    </row>
    <row r="57" spans="2:10" x14ac:dyDescent="0.25">
      <c r="B57" s="27">
        <v>46784</v>
      </c>
      <c r="C57" s="28">
        <v>5.0833333333333401</v>
      </c>
      <c r="D57" s="41">
        <f>'Q2 Investment Amounts'!H51</f>
        <v>1893.7154400000004</v>
      </c>
      <c r="E57" s="1">
        <f t="shared" ca="1" si="0"/>
        <v>0.21885059345517527</v>
      </c>
      <c r="F57" s="19">
        <f t="shared" ca="1" si="1"/>
        <v>395798.50673893868</v>
      </c>
      <c r="I57" s="29">
        <v>49</v>
      </c>
      <c r="J57" s="19">
        <v>3920458.8339137491</v>
      </c>
    </row>
    <row r="58" spans="2:10" x14ac:dyDescent="0.25">
      <c r="B58" s="27">
        <v>46813</v>
      </c>
      <c r="C58" s="28">
        <v>5.1666666666666696</v>
      </c>
      <c r="D58" s="41">
        <f>'Q2 Investment Amounts'!H52</f>
        <v>1893.7154400000004</v>
      </c>
      <c r="E58" s="1">
        <f t="shared" ca="1" si="0"/>
        <v>-0.12013527499584201</v>
      </c>
      <c r="F58" s="19">
        <f t="shared" ca="1" si="1"/>
        <v>349915.3577037644</v>
      </c>
      <c r="I58" s="29">
        <v>50</v>
      </c>
      <c r="J58" s="19">
        <v>7512426.5926298089</v>
      </c>
    </row>
    <row r="59" spans="2:10" x14ac:dyDescent="0.25">
      <c r="B59" s="27">
        <v>46844</v>
      </c>
      <c r="C59" s="28">
        <v>5.25</v>
      </c>
      <c r="D59" s="41">
        <f>'Q2 Investment Amounts'!H53</f>
        <v>1893.7154400000004</v>
      </c>
      <c r="E59" s="1">
        <f t="shared" ca="1" si="0"/>
        <v>0.2138655780783271</v>
      </c>
      <c r="F59" s="19">
        <f t="shared" ca="1" si="1"/>
        <v>427048.92394485604</v>
      </c>
      <c r="I59" s="29">
        <v>51</v>
      </c>
      <c r="J59" s="19">
        <v>13406820.231399599</v>
      </c>
    </row>
    <row r="60" spans="2:10" x14ac:dyDescent="0.25">
      <c r="B60" s="27">
        <v>46874</v>
      </c>
      <c r="C60" s="28">
        <v>5.3333333333333401</v>
      </c>
      <c r="D60" s="41">
        <f>'Q2 Investment Amounts'!H54</f>
        <v>1893.7154400000004</v>
      </c>
      <c r="E60" s="1">
        <f t="shared" ca="1" si="0"/>
        <v>-0.11630460161050218</v>
      </c>
      <c r="F60" s="19">
        <f t="shared" ca="1" si="1"/>
        <v>379054.63659744308</v>
      </c>
      <c r="I60" s="29">
        <v>52</v>
      </c>
      <c r="J60" s="19">
        <v>15242193.269008443</v>
      </c>
    </row>
    <row r="61" spans="2:10" x14ac:dyDescent="0.25">
      <c r="B61" s="27">
        <v>46905</v>
      </c>
      <c r="C61" s="28">
        <v>5.4166666666666696</v>
      </c>
      <c r="D61" s="41">
        <f>'Q2 Investment Amounts'!H55</f>
        <v>1893.7154400000004</v>
      </c>
      <c r="E61" s="1">
        <f t="shared" ca="1" si="0"/>
        <v>0.23117213717323831</v>
      </c>
      <c r="F61" s="19">
        <f t="shared" ca="1" si="1"/>
        <v>469012.99673056195</v>
      </c>
      <c r="I61" s="29">
        <v>53</v>
      </c>
      <c r="J61" s="19">
        <v>16515160.671068374</v>
      </c>
    </row>
    <row r="62" spans="2:10" x14ac:dyDescent="0.25">
      <c r="B62" s="27">
        <v>46935</v>
      </c>
      <c r="C62" s="28">
        <v>5.5</v>
      </c>
      <c r="D62" s="41">
        <f>'Q2 Investment Amounts'!H56</f>
        <v>1893.7154400000004</v>
      </c>
      <c r="E62" s="1">
        <f t="shared" ca="1" si="0"/>
        <v>0.17609441078315222</v>
      </c>
      <c r="F62" s="19">
        <f t="shared" ca="1" si="1"/>
        <v>553830.75218406843</v>
      </c>
      <c r="I62" s="29">
        <v>54</v>
      </c>
      <c r="J62" s="19">
        <v>3878517.9083375651</v>
      </c>
    </row>
    <row r="63" spans="2:10" x14ac:dyDescent="0.25">
      <c r="B63" s="27">
        <v>46966</v>
      </c>
      <c r="C63" s="28">
        <v>5.5833333333333401</v>
      </c>
      <c r="D63" s="41">
        <f>'Q2 Investment Amounts'!H57</f>
        <v>1893.7154400000004</v>
      </c>
      <c r="E63" s="1">
        <f t="shared" ca="1" si="0"/>
        <v>8.1209498133545527E-2</v>
      </c>
      <c r="F63" s="19">
        <f t="shared" ca="1" si="1"/>
        <v>600854.57274035097</v>
      </c>
      <c r="I63" s="29">
        <v>55</v>
      </c>
      <c r="J63" s="19">
        <v>2567542.1407632455</v>
      </c>
    </row>
    <row r="64" spans="2:10" x14ac:dyDescent="0.25">
      <c r="B64" s="27">
        <v>46997</v>
      </c>
      <c r="C64" s="28">
        <v>5.6666666666666696</v>
      </c>
      <c r="D64" s="41">
        <f>'Q2 Investment Amounts'!H58</f>
        <v>1893.7154400000004</v>
      </c>
      <c r="E64" s="1">
        <f t="shared" ca="1" si="0"/>
        <v>7.7094853822018916E-2</v>
      </c>
      <c r="F64" s="19">
        <f t="shared" ca="1" si="1"/>
        <v>649217.07934908732</v>
      </c>
      <c r="I64" s="29">
        <v>56</v>
      </c>
      <c r="J64" s="19">
        <v>15888416.44179072</v>
      </c>
    </row>
    <row r="65" spans="2:10" x14ac:dyDescent="0.25">
      <c r="B65" s="27">
        <v>47027</v>
      </c>
      <c r="C65" s="28">
        <v>5.75</v>
      </c>
      <c r="D65" s="41">
        <f>'Q2 Investment Amounts'!H59</f>
        <v>1893.7154400000004</v>
      </c>
      <c r="E65" s="1">
        <f t="shared" ca="1" si="0"/>
        <v>-9.1456296687025374E-2</v>
      </c>
      <c r="F65" s="19">
        <f t="shared" ca="1" si="1"/>
        <v>591562.61276473175</v>
      </c>
      <c r="I65" s="29">
        <v>57</v>
      </c>
      <c r="J65" s="19">
        <v>5471186.5963586094</v>
      </c>
    </row>
    <row r="66" spans="2:10" x14ac:dyDescent="0.25">
      <c r="B66" s="27">
        <v>47058</v>
      </c>
      <c r="C66" s="28">
        <v>5.8333333333333401</v>
      </c>
      <c r="D66" s="41">
        <f>'Q2 Investment Amounts'!H60</f>
        <v>1893.7154400000004</v>
      </c>
      <c r="E66" s="1">
        <f t="shared" ca="1" si="0"/>
        <v>0.21590422226301414</v>
      </c>
      <c r="F66" s="19">
        <f t="shared" ca="1" si="1"/>
        <v>721586.05519283842</v>
      </c>
      <c r="I66" s="29">
        <v>58</v>
      </c>
      <c r="J66" s="19">
        <v>2157270.5864361115</v>
      </c>
    </row>
    <row r="67" spans="2:10" x14ac:dyDescent="0.25">
      <c r="B67" s="27">
        <v>47088</v>
      </c>
      <c r="C67" s="28">
        <v>5.9166666666666696</v>
      </c>
      <c r="D67" s="41">
        <f>'Q2 Investment Amounts'!H61</f>
        <v>1893.7154400000004</v>
      </c>
      <c r="E67" s="1">
        <f t="shared" ca="1" si="0"/>
        <v>-3.2147267529781087E-2</v>
      </c>
      <c r="F67" s="19">
        <f t="shared" ca="1" si="1"/>
        <v>700221.87289391994</v>
      </c>
      <c r="I67" s="29">
        <v>59</v>
      </c>
      <c r="J67" s="19">
        <v>1198020.3690320028</v>
      </c>
    </row>
    <row r="68" spans="2:10" x14ac:dyDescent="0.25">
      <c r="B68" s="27">
        <v>47119</v>
      </c>
      <c r="C68" s="28">
        <v>6</v>
      </c>
      <c r="D68" s="41">
        <f>'Q2 Investment Amounts'!H62</f>
        <v>1893.7154400000004</v>
      </c>
      <c r="E68" s="1">
        <f t="shared" ca="1" si="0"/>
        <v>9.0867769648330002E-2</v>
      </c>
      <c r="F68" s="19">
        <f t="shared" ca="1" si="1"/>
        <v>765915.26588114828</v>
      </c>
      <c r="I68" s="29">
        <v>60</v>
      </c>
      <c r="J68" s="19">
        <v>1621283.3507562021</v>
      </c>
    </row>
    <row r="69" spans="2:10" x14ac:dyDescent="0.25">
      <c r="B69" s="27">
        <v>47150</v>
      </c>
      <c r="C69" s="28">
        <v>6.0833333333333401</v>
      </c>
      <c r="D69" s="41">
        <f>'Q2 Investment Amounts'!H63</f>
        <v>2007.3383664000007</v>
      </c>
      <c r="E69" s="1">
        <f t="shared" ca="1" si="0"/>
        <v>0.19812005835755755</v>
      </c>
      <c r="F69" s="19">
        <f t="shared" ca="1" si="1"/>
        <v>920063.47541516006</v>
      </c>
      <c r="I69" s="29">
        <v>61</v>
      </c>
      <c r="J69" s="19">
        <v>1567832.3011935544</v>
      </c>
    </row>
    <row r="70" spans="2:10" x14ac:dyDescent="0.25">
      <c r="B70" s="27">
        <v>47178</v>
      </c>
      <c r="C70" s="28">
        <v>6.1666666666666696</v>
      </c>
      <c r="D70" s="41">
        <f>'Q2 Investment Amounts'!H64</f>
        <v>2007.3383664000007</v>
      </c>
      <c r="E70" s="1">
        <f t="shared" ca="1" si="0"/>
        <v>1.9780803506868203E-2</v>
      </c>
      <c r="F70" s="19">
        <f t="shared" ca="1" si="1"/>
        <v>940310.11536839127</v>
      </c>
      <c r="I70" s="29">
        <v>62</v>
      </c>
      <c r="J70" s="19">
        <v>6841047.503811961</v>
      </c>
    </row>
    <row r="71" spans="2:10" x14ac:dyDescent="0.25">
      <c r="B71" s="27">
        <v>47209</v>
      </c>
      <c r="C71" s="28">
        <v>6.2500000000000098</v>
      </c>
      <c r="D71" s="41">
        <f>'Q2 Investment Amounts'!H65</f>
        <v>2007.3383664000007</v>
      </c>
      <c r="E71" s="1">
        <f t="shared" ca="1" si="0"/>
        <v>3.8877276442806342E-2</v>
      </c>
      <c r="F71" s="19">
        <f t="shared" ca="1" si="1"/>
        <v>978952.18988051999</v>
      </c>
      <c r="I71" s="29">
        <v>63</v>
      </c>
      <c r="J71" s="19">
        <v>3507870.4289428331</v>
      </c>
    </row>
    <row r="72" spans="2:10" x14ac:dyDescent="0.25">
      <c r="B72" s="27">
        <v>47239</v>
      </c>
      <c r="C72" s="28">
        <v>6.3333333333333401</v>
      </c>
      <c r="D72" s="41">
        <f>'Q2 Investment Amounts'!H66</f>
        <v>2007.3383664000007</v>
      </c>
      <c r="E72" s="1">
        <f t="shared" ca="1" si="0"/>
        <v>0.26828169804336688</v>
      </c>
      <c r="F72" s="19">
        <f t="shared" ca="1" si="1"/>
        <v>1244133.0161968237</v>
      </c>
      <c r="I72" s="29">
        <v>64</v>
      </c>
      <c r="J72" s="19">
        <v>5176112.2048082594</v>
      </c>
    </row>
    <row r="73" spans="2:10" x14ac:dyDescent="0.25">
      <c r="B73" s="27">
        <v>47270</v>
      </c>
      <c r="C73" s="28">
        <v>6.4166666666666696</v>
      </c>
      <c r="D73" s="41">
        <f>'Q2 Investment Amounts'!H67</f>
        <v>2007.3383664000007</v>
      </c>
      <c r="E73" s="1">
        <f t="shared" ca="1" si="0"/>
        <v>3.4211599699904074E-2</v>
      </c>
      <c r="F73" s="19">
        <f t="shared" ca="1" si="1"/>
        <v>1288772.8095434373</v>
      </c>
      <c r="I73" s="29">
        <v>65</v>
      </c>
      <c r="J73" s="19">
        <v>7436134.3131961962</v>
      </c>
    </row>
    <row r="74" spans="2:10" x14ac:dyDescent="0.25">
      <c r="B74" s="27">
        <v>47300</v>
      </c>
      <c r="C74" s="28">
        <v>6.5000000000000098</v>
      </c>
      <c r="D74" s="41">
        <f>'Q2 Investment Amounts'!H68</f>
        <v>2007.3383664000007</v>
      </c>
      <c r="E74" s="1">
        <f t="shared" ref="E74:E102" ca="1" si="2">_xlfn.NORM.INV(RAND(),$C$3,$C$4)</f>
        <v>-4.3402268028240723E-2</v>
      </c>
      <c r="F74" s="19">
        <f t="shared" ca="1" si="1"/>
        <v>1234757.3619647224</v>
      </c>
      <c r="I74" s="29">
        <v>66</v>
      </c>
      <c r="J74" s="19">
        <v>9270623.4105028529</v>
      </c>
    </row>
    <row r="75" spans="2:10" x14ac:dyDescent="0.25">
      <c r="B75" s="27">
        <v>47331</v>
      </c>
      <c r="C75" s="28">
        <v>6.5833333333333401</v>
      </c>
      <c r="D75" s="41">
        <f>'Q2 Investment Amounts'!H69</f>
        <v>2007.3383664000007</v>
      </c>
      <c r="E75" s="1">
        <f t="shared" ca="1" si="2"/>
        <v>-7.2473974098921562E-2</v>
      </c>
      <c r="F75" s="19">
        <f t="shared" ca="1" si="1"/>
        <v>1147131.4474728641</v>
      </c>
      <c r="I75" s="29">
        <v>67</v>
      </c>
      <c r="J75" s="19">
        <v>6576598.4037682107</v>
      </c>
    </row>
    <row r="76" spans="2:10" x14ac:dyDescent="0.25">
      <c r="B76" s="27">
        <v>47362</v>
      </c>
      <c r="C76" s="28">
        <v>6.6666666666666696</v>
      </c>
      <c r="D76" s="41">
        <f>'Q2 Investment Amounts'!H70</f>
        <v>2007.3383664000007</v>
      </c>
      <c r="E76" s="1">
        <f t="shared" ca="1" si="2"/>
        <v>1.8080158977463248E-2</v>
      </c>
      <c r="F76" s="19">
        <f t="shared" ref="F76:F126" ca="1" si="3">(D76+F75)*(1+E76)</f>
        <v>1169915.3977744072</v>
      </c>
      <c r="I76" s="29">
        <v>68</v>
      </c>
      <c r="J76" s="19">
        <v>6592166.063608312</v>
      </c>
    </row>
    <row r="77" spans="2:10" x14ac:dyDescent="0.25">
      <c r="B77" s="27">
        <v>47392</v>
      </c>
      <c r="C77" s="28">
        <v>6.7500000000000098</v>
      </c>
      <c r="D77" s="41">
        <f>'Q2 Investment Amounts'!H71</f>
        <v>2007.3383664000007</v>
      </c>
      <c r="E77" s="1">
        <f t="shared" ca="1" si="2"/>
        <v>0.17017642285326989</v>
      </c>
      <c r="F77" s="19">
        <f t="shared" ca="1" si="3"/>
        <v>1371356.3552376661</v>
      </c>
      <c r="I77" s="29">
        <v>69</v>
      </c>
      <c r="J77" s="19">
        <v>13888654.629975338</v>
      </c>
    </row>
    <row r="78" spans="2:10" x14ac:dyDescent="0.25">
      <c r="B78" s="27">
        <v>47423</v>
      </c>
      <c r="C78" s="28">
        <v>6.8333333333333401</v>
      </c>
      <c r="D78" s="41">
        <f>'Q2 Investment Amounts'!H72</f>
        <v>2007.3383664000007</v>
      </c>
      <c r="E78" s="1">
        <f t="shared" ca="1" si="2"/>
        <v>7.2255907192518204E-2</v>
      </c>
      <c r="F78" s="19">
        <f t="shared" ca="1" si="3"/>
        <v>1472597.3331906954</v>
      </c>
      <c r="I78" s="29">
        <v>70</v>
      </c>
      <c r="J78" s="19">
        <v>377421.81704925629</v>
      </c>
    </row>
    <row r="79" spans="2:10" x14ac:dyDescent="0.25">
      <c r="B79" s="27">
        <v>47453</v>
      </c>
      <c r="C79" s="28">
        <v>6.9166666666666696</v>
      </c>
      <c r="D79" s="41">
        <f>'Q2 Investment Amounts'!H73</f>
        <v>2007.3383664000007</v>
      </c>
      <c r="E79" s="1">
        <f t="shared" ca="1" si="2"/>
        <v>0.10517224513786323</v>
      </c>
      <c r="F79" s="19">
        <f t="shared" ca="1" si="3"/>
        <v>1629692.1555555365</v>
      </c>
      <c r="I79" s="29">
        <v>71</v>
      </c>
      <c r="J79" s="19">
        <v>7682560.6661422811</v>
      </c>
    </row>
    <row r="80" spans="2:10" x14ac:dyDescent="0.25">
      <c r="B80" s="27">
        <v>47484</v>
      </c>
      <c r="C80" s="28">
        <v>7.0000000000000098</v>
      </c>
      <c r="D80" s="41">
        <f>'Q2 Investment Amounts'!H74</f>
        <v>5065.8538034928852</v>
      </c>
      <c r="E80" s="1">
        <f t="shared" ca="1" si="2"/>
        <v>-4.5628610406015763E-2</v>
      </c>
      <c r="F80" s="19">
        <f t="shared" ca="1" si="3"/>
        <v>1560166.2730418723</v>
      </c>
      <c r="I80" s="29">
        <v>72</v>
      </c>
      <c r="J80" s="19">
        <v>3080458.8668677853</v>
      </c>
    </row>
    <row r="81" spans="2:10" x14ac:dyDescent="0.25">
      <c r="B81" s="27">
        <v>47515</v>
      </c>
      <c r="C81" s="28">
        <v>7.0833333333333401</v>
      </c>
      <c r="D81" s="41">
        <f>'Q2 Investment Amounts'!H75</f>
        <v>2127.7786683840009</v>
      </c>
      <c r="E81" s="1">
        <f t="shared" ca="1" si="2"/>
        <v>0.2531650231073001</v>
      </c>
      <c r="F81" s="19">
        <f t="shared" ca="1" si="3"/>
        <v>1957812.2614118811</v>
      </c>
      <c r="I81" s="29">
        <v>73</v>
      </c>
      <c r="J81" s="19">
        <v>13259038.668217922</v>
      </c>
    </row>
    <row r="82" spans="2:10" x14ac:dyDescent="0.25">
      <c r="B82" s="27">
        <v>47543</v>
      </c>
      <c r="C82" s="28">
        <v>7.1666666666666696</v>
      </c>
      <c r="D82" s="41">
        <f>'Q2 Investment Amounts'!H76</f>
        <v>2127.7786683840009</v>
      </c>
      <c r="E82" s="1">
        <f t="shared" ca="1" si="2"/>
        <v>-7.1671241477612238E-2</v>
      </c>
      <c r="F82" s="19">
        <f t="shared" ca="1" si="3"/>
        <v>1819468.7041860314</v>
      </c>
      <c r="I82" s="29">
        <v>74</v>
      </c>
      <c r="J82" s="19">
        <v>1720303.0038313952</v>
      </c>
    </row>
    <row r="83" spans="2:10" x14ac:dyDescent="0.25">
      <c r="B83" s="27">
        <v>47574</v>
      </c>
      <c r="C83" s="28">
        <v>7.2500000000000098</v>
      </c>
      <c r="D83" s="41">
        <f>'Q2 Investment Amounts'!H77</f>
        <v>2127.7786683840009</v>
      </c>
      <c r="E83" s="1">
        <f t="shared" ca="1" si="2"/>
        <v>2.199297493739772E-2</v>
      </c>
      <c r="F83" s="19">
        <f t="shared" ca="1" si="3"/>
        <v>1861658.8086478845</v>
      </c>
      <c r="I83" s="29">
        <v>75</v>
      </c>
      <c r="J83" s="19">
        <v>1123166.7855391782</v>
      </c>
    </row>
    <row r="84" spans="2:10" x14ac:dyDescent="0.25">
      <c r="B84" s="27">
        <v>47604</v>
      </c>
      <c r="C84" s="28">
        <v>7.3333333333333401</v>
      </c>
      <c r="D84" s="41">
        <f>'Q2 Investment Amounts'!H78</f>
        <v>2127.7786683840009</v>
      </c>
      <c r="E84" s="1">
        <f t="shared" ca="1" si="2"/>
        <v>0.16588273281205845</v>
      </c>
      <c r="F84" s="19">
        <f t="shared" ca="1" si="3"/>
        <v>2172956.5997987515</v>
      </c>
      <c r="I84" s="29">
        <v>76</v>
      </c>
      <c r="J84" s="19">
        <v>3946979.3188922927</v>
      </c>
    </row>
    <row r="85" spans="2:10" x14ac:dyDescent="0.25">
      <c r="B85" s="27">
        <v>47635</v>
      </c>
      <c r="C85" s="28">
        <v>7.4166666666666696</v>
      </c>
      <c r="D85" s="41">
        <f>'Q2 Investment Amounts'!H79</f>
        <v>2127.7786683840009</v>
      </c>
      <c r="E85" s="1">
        <f t="shared" ca="1" si="2"/>
        <v>-0.1050026023441254</v>
      </c>
      <c r="F85" s="19">
        <f t="shared" ca="1" si="3"/>
        <v>1946694.8584100318</v>
      </c>
      <c r="I85" s="29">
        <v>77</v>
      </c>
      <c r="J85" s="19">
        <v>8580253.3465853836</v>
      </c>
    </row>
    <row r="86" spans="2:10" x14ac:dyDescent="0.25">
      <c r="B86" s="27">
        <v>47665</v>
      </c>
      <c r="C86" s="28">
        <v>7.5000000000000098</v>
      </c>
      <c r="D86" s="41">
        <f>'Q2 Investment Amounts'!H80</f>
        <v>2127.7786683840009</v>
      </c>
      <c r="E86" s="1">
        <f t="shared" ca="1" si="2"/>
        <v>-2.536640012086816E-2</v>
      </c>
      <c r="F86" s="19">
        <f t="shared" ca="1" si="3"/>
        <v>1899388.0223016792</v>
      </c>
      <c r="I86" s="29">
        <v>78</v>
      </c>
      <c r="J86" s="19">
        <v>637256.93969515699</v>
      </c>
    </row>
    <row r="87" spans="2:10" x14ac:dyDescent="0.25">
      <c r="B87" s="27">
        <v>47696</v>
      </c>
      <c r="C87" s="28">
        <v>7.5833333333333401</v>
      </c>
      <c r="D87" s="41">
        <f>'Q2 Investment Amounts'!H81</f>
        <v>2127.7786683840009</v>
      </c>
      <c r="E87" s="1">
        <f t="shared" ca="1" si="2"/>
        <v>8.510189694718337E-2</v>
      </c>
      <c r="F87" s="19">
        <f t="shared" ca="1" si="3"/>
        <v>2063338.4027076582</v>
      </c>
      <c r="I87" s="29">
        <v>79</v>
      </c>
      <c r="J87" s="19">
        <v>23725508.764849562</v>
      </c>
    </row>
    <row r="88" spans="2:10" x14ac:dyDescent="0.25">
      <c r="B88" s="27">
        <v>47727</v>
      </c>
      <c r="C88" s="28">
        <v>7.6666666666666696</v>
      </c>
      <c r="D88" s="41">
        <f>'Q2 Investment Amounts'!H82</f>
        <v>2127.7786683840009</v>
      </c>
      <c r="E88" s="1">
        <f t="shared" ca="1" si="2"/>
        <v>0.21961915762147738</v>
      </c>
      <c r="F88" s="19">
        <f t="shared" ca="1" si="3"/>
        <v>2519082.1242254986</v>
      </c>
      <c r="I88" s="29">
        <v>80</v>
      </c>
      <c r="J88" s="19">
        <v>26406130.579857755</v>
      </c>
    </row>
    <row r="89" spans="2:10" x14ac:dyDescent="0.25">
      <c r="B89" s="27">
        <v>47757</v>
      </c>
      <c r="C89" s="28">
        <v>7.7500000000000098</v>
      </c>
      <c r="D89" s="41">
        <f>'Q2 Investment Amounts'!H83</f>
        <v>2127.7786683840009</v>
      </c>
      <c r="E89" s="1">
        <f t="shared" ca="1" si="2"/>
        <v>0.13959954983813769</v>
      </c>
      <c r="F89" s="19">
        <f t="shared" ca="1" si="3"/>
        <v>2873169.6703853235</v>
      </c>
      <c r="I89" s="29">
        <v>81</v>
      </c>
      <c r="J89" s="19">
        <v>838633.11438769335</v>
      </c>
    </row>
    <row r="90" spans="2:10" x14ac:dyDescent="0.25">
      <c r="B90" s="27">
        <v>47788</v>
      </c>
      <c r="C90" s="28">
        <v>7.8333333333333401</v>
      </c>
      <c r="D90" s="41">
        <f>'Q2 Investment Amounts'!H84</f>
        <v>2127.7786683840009</v>
      </c>
      <c r="E90" s="1">
        <f t="shared" ca="1" si="2"/>
        <v>5.0145956963950994E-2</v>
      </c>
      <c r="F90" s="19">
        <f t="shared" ca="1" si="3"/>
        <v>3019481.9911925131</v>
      </c>
      <c r="I90" s="29">
        <v>82</v>
      </c>
      <c r="J90" s="19">
        <v>1865627.0015214409</v>
      </c>
    </row>
    <row r="91" spans="2:10" x14ac:dyDescent="0.25">
      <c r="B91" s="27">
        <v>47818</v>
      </c>
      <c r="C91" s="28">
        <v>7.9166666666666803</v>
      </c>
      <c r="D91" s="41">
        <f>'Q2 Investment Amounts'!H85</f>
        <v>2127.7786683840009</v>
      </c>
      <c r="E91" s="1">
        <f t="shared" ca="1" si="2"/>
        <v>-0.11295805648454835</v>
      </c>
      <c r="F91" s="19">
        <f t="shared" ca="1" si="3"/>
        <v>2680294.6028026869</v>
      </c>
      <c r="I91" s="29">
        <v>83</v>
      </c>
      <c r="J91" s="19">
        <v>2404833.1074153855</v>
      </c>
    </row>
    <row r="92" spans="2:10" x14ac:dyDescent="0.25">
      <c r="B92" s="27">
        <v>47849</v>
      </c>
      <c r="C92" s="28">
        <v>8.0000000000000107</v>
      </c>
      <c r="D92" s="41">
        <f>'Q2 Investment Amounts'!H86</f>
        <v>2127.7786683840009</v>
      </c>
      <c r="E92" s="1">
        <f t="shared" ca="1" si="2"/>
        <v>-8.0618944922869279E-2</v>
      </c>
      <c r="F92" s="19">
        <f t="shared" ca="1" si="3"/>
        <v>2466168.3192393831</v>
      </c>
      <c r="I92" s="29">
        <v>84</v>
      </c>
      <c r="J92" s="19">
        <v>475274.8525383732</v>
      </c>
    </row>
    <row r="93" spans="2:10" x14ac:dyDescent="0.25">
      <c r="B93" s="27">
        <v>47880</v>
      </c>
      <c r="C93" s="28">
        <v>8.0833333333333393</v>
      </c>
      <c r="D93" s="41">
        <f>'Q2 Investment Amounts'!H87</f>
        <v>2255.4453884870413</v>
      </c>
      <c r="E93" s="1">
        <f t="shared" ca="1" si="2"/>
        <v>-6.9893790282136978E-2</v>
      </c>
      <c r="F93" s="19">
        <f t="shared" ca="1" si="3"/>
        <v>2295896.2716955268</v>
      </c>
      <c r="I93" s="29">
        <v>85</v>
      </c>
      <c r="J93" s="19">
        <v>1777064.2158095543</v>
      </c>
    </row>
    <row r="94" spans="2:10" x14ac:dyDescent="0.25">
      <c r="B94" s="27">
        <v>47908</v>
      </c>
      <c r="C94" s="28">
        <v>8.1666666666666803</v>
      </c>
      <c r="D94" s="41">
        <f>'Q2 Investment Amounts'!H88</f>
        <v>2255.4453884870413</v>
      </c>
      <c r="E94" s="1">
        <f t="shared" ca="1" si="2"/>
        <v>8.8702059696731186E-3</v>
      </c>
      <c r="F94" s="19">
        <f t="shared" ca="1" si="3"/>
        <v>2318536.7961641066</v>
      </c>
      <c r="I94" s="29">
        <v>86</v>
      </c>
      <c r="J94" s="19">
        <v>1987391.7840167214</v>
      </c>
    </row>
    <row r="95" spans="2:10" x14ac:dyDescent="0.25">
      <c r="B95" s="27">
        <v>47939</v>
      </c>
      <c r="C95" s="28">
        <v>8.2500000000000107</v>
      </c>
      <c r="D95" s="41">
        <f>'Q2 Investment Amounts'!H89</f>
        <v>2255.4453884870413</v>
      </c>
      <c r="E95" s="1">
        <f t="shared" ca="1" si="2"/>
        <v>-6.1756513445990951E-2</v>
      </c>
      <c r="F95" s="19">
        <f t="shared" ca="1" si="3"/>
        <v>2177468.2042817995</v>
      </c>
      <c r="I95" s="29">
        <v>87</v>
      </c>
      <c r="J95" s="19">
        <v>12443446.666987669</v>
      </c>
    </row>
    <row r="96" spans="2:10" x14ac:dyDescent="0.25">
      <c r="B96" s="27">
        <v>47969</v>
      </c>
      <c r="C96" s="28">
        <v>8.3333333333333393</v>
      </c>
      <c r="D96" s="41">
        <f>'Q2 Investment Amounts'!H90</f>
        <v>2255.4453884870413</v>
      </c>
      <c r="E96" s="1">
        <f t="shared" ca="1" si="2"/>
        <v>5.8377865839303399E-2</v>
      </c>
      <c r="F96" s="19">
        <f t="shared" ca="1" si="3"/>
        <v>2306971.2644574954</v>
      </c>
      <c r="I96" s="29">
        <v>88</v>
      </c>
      <c r="J96" s="19">
        <v>3849759.2688180865</v>
      </c>
    </row>
    <row r="97" spans="2:10" x14ac:dyDescent="0.25">
      <c r="B97" s="27">
        <v>48000</v>
      </c>
      <c r="C97" s="28">
        <v>8.4166666666666803</v>
      </c>
      <c r="D97" s="41">
        <f>'Q2 Investment Amounts'!H91</f>
        <v>2255.4453884870413</v>
      </c>
      <c r="E97" s="1">
        <f t="shared" ca="1" si="2"/>
        <v>-4.5256673398095346E-2</v>
      </c>
      <c r="F97" s="19">
        <f t="shared" ca="1" si="3"/>
        <v>2204718.7908363244</v>
      </c>
      <c r="I97" s="29">
        <v>89</v>
      </c>
      <c r="J97" s="19">
        <v>3042350.5095774424</v>
      </c>
    </row>
    <row r="98" spans="2:10" x14ac:dyDescent="0.25">
      <c r="B98" s="27">
        <v>48030</v>
      </c>
      <c r="C98" s="28">
        <v>8.5000000000000107</v>
      </c>
      <c r="D98" s="41">
        <f>'Q2 Investment Amounts'!H92</f>
        <v>2255.4453884870413</v>
      </c>
      <c r="E98" s="1">
        <f t="shared" ca="1" si="2"/>
        <v>0.34031683839185867</v>
      </c>
      <c r="F98" s="19">
        <f t="shared" ca="1" si="3"/>
        <v>2958044.7307091262</v>
      </c>
      <c r="I98" s="29">
        <v>90</v>
      </c>
      <c r="J98" s="19">
        <v>2752811.3554612747</v>
      </c>
    </row>
    <row r="99" spans="2:10" x14ac:dyDescent="0.25">
      <c r="B99" s="27">
        <v>48061</v>
      </c>
      <c r="C99" s="28">
        <v>8.5833333333333393</v>
      </c>
      <c r="D99" s="41">
        <f>'Q2 Investment Amounts'!H93</f>
        <v>2255.4453884870413</v>
      </c>
      <c r="E99" s="1">
        <f t="shared" ca="1" si="2"/>
        <v>0.16188070698755813</v>
      </c>
      <c r="F99" s="19">
        <f t="shared" ca="1" si="3"/>
        <v>3439515.6614996875</v>
      </c>
      <c r="I99" s="29">
        <v>91</v>
      </c>
      <c r="J99" s="19">
        <v>5740962.6307288036</v>
      </c>
    </row>
    <row r="100" spans="2:10" x14ac:dyDescent="0.25">
      <c r="B100" s="27">
        <v>48092</v>
      </c>
      <c r="C100" s="28">
        <v>8.6666666666666803</v>
      </c>
      <c r="D100" s="41">
        <f>'Q2 Investment Amounts'!H94</f>
        <v>2255.4453884870413</v>
      </c>
      <c r="E100" s="1">
        <f t="shared" ca="1" si="2"/>
        <v>3.2465855222932549E-2</v>
      </c>
      <c r="F100" s="19">
        <f t="shared" ca="1" si="3"/>
        <v>3553511.1493548788</v>
      </c>
      <c r="I100" s="29">
        <v>92</v>
      </c>
      <c r="J100" s="19">
        <v>2440224.1244244678</v>
      </c>
    </row>
    <row r="101" spans="2:10" x14ac:dyDescent="0.25">
      <c r="B101" s="27">
        <v>48122</v>
      </c>
      <c r="C101" s="28">
        <v>8.7500000000000107</v>
      </c>
      <c r="D101" s="41">
        <f>'Q2 Investment Amounts'!H95</f>
        <v>2255.4453884870413</v>
      </c>
      <c r="E101" s="1">
        <f t="shared" ca="1" si="2"/>
        <v>-6.0709053318524012E-2</v>
      </c>
      <c r="F101" s="19">
        <f t="shared" ca="1" si="3"/>
        <v>3339899.3709548642</v>
      </c>
      <c r="I101" s="29">
        <v>93</v>
      </c>
      <c r="J101" s="19">
        <v>88321997.263551384</v>
      </c>
    </row>
    <row r="102" spans="2:10" x14ac:dyDescent="0.25">
      <c r="B102" s="27">
        <v>48153</v>
      </c>
      <c r="C102" s="28">
        <v>8.8333333333333393</v>
      </c>
      <c r="D102" s="41">
        <f>'Q2 Investment Amounts'!H96</f>
        <v>2255.4453884870413</v>
      </c>
      <c r="E102" s="1">
        <f t="shared" ca="1" si="2"/>
        <v>0.16270158197812745</v>
      </c>
      <c r="F102" s="19">
        <f t="shared" ca="1" si="3"/>
        <v>3885928.6921782326</v>
      </c>
      <c r="I102" s="29">
        <v>94</v>
      </c>
      <c r="J102" s="19">
        <v>6272340.937344091</v>
      </c>
    </row>
    <row r="103" spans="2:10" x14ac:dyDescent="0.25">
      <c r="B103" s="27">
        <v>48183</v>
      </c>
      <c r="C103" s="28">
        <v>8.9166666666666803</v>
      </c>
      <c r="D103" s="41">
        <f>'Q2 Investment Amounts'!H97</f>
        <v>2255.4453884870413</v>
      </c>
      <c r="E103" s="1">
        <f ca="1">_xlfn.NORM.INV(RAND(),$C$3,$C$4)</f>
        <v>-6.252300923547921E-3</v>
      </c>
      <c r="F103" s="19">
        <f t="shared" ca="1" si="3"/>
        <v>3863874.040292487</v>
      </c>
      <c r="I103" s="29">
        <v>95</v>
      </c>
      <c r="J103" s="19">
        <v>3657775.8552768514</v>
      </c>
    </row>
    <row r="104" spans="2:10" x14ac:dyDescent="0.25">
      <c r="B104" s="30">
        <v>48214</v>
      </c>
      <c r="C104" s="31">
        <v>9.0000000000000107</v>
      </c>
      <c r="D104" s="41">
        <f>'Q2 Investment Amounts'!H98</f>
        <v>2255.4453884870413</v>
      </c>
      <c r="E104" s="1">
        <f ca="1">_xlfn.NORM.INV(RAND(),$D$3,$D$4)</f>
        <v>-1.7816154494143845E-2</v>
      </c>
      <c r="F104" s="19">
        <f t="shared" ca="1" si="3"/>
        <v>3797249.925469717</v>
      </c>
      <c r="I104" s="29">
        <v>96</v>
      </c>
      <c r="J104" s="19">
        <v>3788330.1609672955</v>
      </c>
    </row>
    <row r="105" spans="2:10" x14ac:dyDescent="0.25">
      <c r="B105" s="27">
        <v>48245</v>
      </c>
      <c r="C105" s="28">
        <v>9.0833333333333393</v>
      </c>
      <c r="D105" s="41">
        <f>'Q2 Investment Amounts'!H99</f>
        <v>2390.7721117962633</v>
      </c>
      <c r="E105" s="1">
        <f ca="1">_xlfn.NORM.INV(RAND(),$D$3,$D$4)</f>
        <v>8.6567774053619803E-2</v>
      </c>
      <c r="F105" s="19">
        <f t="shared" ca="1" si="3"/>
        <v>4128567.1349746878</v>
      </c>
      <c r="I105" s="29">
        <v>97</v>
      </c>
      <c r="J105" s="19">
        <v>15625095.03852362</v>
      </c>
    </row>
    <row r="106" spans="2:10" x14ac:dyDescent="0.25">
      <c r="B106" s="27">
        <v>48274</v>
      </c>
      <c r="C106" s="28">
        <v>9.1666666666666803</v>
      </c>
      <c r="D106" s="41">
        <f>'Q2 Investment Amounts'!H100</f>
        <v>2390.7721117962633</v>
      </c>
      <c r="E106" s="1">
        <f t="shared" ref="E106:E127" ca="1" si="4">_xlfn.NORM.INV(RAND(),$D$3,$D$4)</f>
        <v>0.10778939482645615</v>
      </c>
      <c r="F106" s="19">
        <f t="shared" ca="1" si="3"/>
        <v>4576231.3599448996</v>
      </c>
      <c r="I106" s="29">
        <v>98</v>
      </c>
      <c r="J106" s="19">
        <v>3982410.8623671429</v>
      </c>
    </row>
    <row r="107" spans="2:10" x14ac:dyDescent="0.25">
      <c r="B107" s="27">
        <v>48305</v>
      </c>
      <c r="C107" s="28">
        <v>9.2500000000000107</v>
      </c>
      <c r="D107" s="41">
        <f>'Q2 Investment Amounts'!H101</f>
        <v>2390.7721117962633</v>
      </c>
      <c r="E107" s="1">
        <f ca="1">_xlfn.NORM.INV(RAND(),$D$3,$D$4)</f>
        <v>-0.16786303829206367</v>
      </c>
      <c r="F107" s="19">
        <f t="shared" ca="1" si="3"/>
        <v>3810040.7097783722</v>
      </c>
      <c r="I107" s="29">
        <v>99</v>
      </c>
      <c r="J107" s="19">
        <v>32695868.085393477</v>
      </c>
    </row>
    <row r="108" spans="2:10" ht="15.75" thickBot="1" x14ac:dyDescent="0.3">
      <c r="B108" s="27">
        <v>48335</v>
      </c>
      <c r="C108" s="28">
        <v>9.3333333333333393</v>
      </c>
      <c r="D108" s="41">
        <f>'Q2 Investment Amounts'!H102</f>
        <v>2390.7721117962633</v>
      </c>
      <c r="E108" s="1">
        <f t="shared" ca="1" si="4"/>
        <v>-5.3491055386899154E-2</v>
      </c>
      <c r="F108" s="19">
        <f t="shared" ca="1" si="3"/>
        <v>3608500.4983336236</v>
      </c>
      <c r="I108" s="32">
        <v>100</v>
      </c>
      <c r="J108" s="22">
        <v>1122095.4794729124</v>
      </c>
    </row>
    <row r="109" spans="2:10" x14ac:dyDescent="0.25">
      <c r="B109" s="27">
        <v>48366</v>
      </c>
      <c r="C109" s="28">
        <v>9.4166666666666803</v>
      </c>
      <c r="D109" s="41">
        <f>'Q2 Investment Amounts'!H103</f>
        <v>2390.7721117962633</v>
      </c>
      <c r="E109" s="1">
        <f t="shared" ca="1" si="4"/>
        <v>8.2657402694580884E-2</v>
      </c>
      <c r="F109" s="19">
        <f t="shared" ca="1" si="3"/>
        <v>3909358.1642729742</v>
      </c>
    </row>
    <row r="110" spans="2:10" x14ac:dyDescent="0.25">
      <c r="B110" s="27">
        <v>48396</v>
      </c>
      <c r="C110" s="28">
        <v>9.5000000000000107</v>
      </c>
      <c r="D110" s="41">
        <f>'Q2 Investment Amounts'!H104</f>
        <v>2390.7721117962633</v>
      </c>
      <c r="E110" s="1">
        <f t="shared" ca="1" si="4"/>
        <v>6.7341178019847098E-2</v>
      </c>
      <c r="F110" s="19">
        <f t="shared" ca="1" si="3"/>
        <v>4175170.7178788055</v>
      </c>
    </row>
    <row r="111" spans="2:10" x14ac:dyDescent="0.25">
      <c r="B111" s="27">
        <v>48427</v>
      </c>
      <c r="C111" s="28">
        <v>9.5833333333333393</v>
      </c>
      <c r="D111" s="41">
        <f>'Q2 Investment Amounts'!H105</f>
        <v>2390.7721117962633</v>
      </c>
      <c r="E111" s="1">
        <f t="shared" ca="1" si="4"/>
        <v>8.8432076563569662E-2</v>
      </c>
      <c r="F111" s="19">
        <f t="shared" ca="1" si="3"/>
        <v>4546991.9275224712</v>
      </c>
    </row>
    <row r="112" spans="2:10" x14ac:dyDescent="0.25">
      <c r="B112" s="27">
        <v>48458</v>
      </c>
      <c r="C112" s="28">
        <v>9.6666666666666803</v>
      </c>
      <c r="D112" s="41">
        <f>'Q2 Investment Amounts'!H106</f>
        <v>2390.7721117962633</v>
      </c>
      <c r="E112" s="1">
        <f t="shared" ca="1" si="4"/>
        <v>-0.10125576145292295</v>
      </c>
      <c r="F112" s="19">
        <f t="shared" ca="1" si="3"/>
        <v>4088731.4902420454</v>
      </c>
    </row>
    <row r="113" spans="2:6" x14ac:dyDescent="0.25">
      <c r="B113" s="27">
        <v>48488</v>
      </c>
      <c r="C113" s="28">
        <v>9.7500000000000107</v>
      </c>
      <c r="D113" s="41">
        <f>'Q2 Investment Amounts'!H107</f>
        <v>2390.7721117962633</v>
      </c>
      <c r="E113" s="1">
        <f t="shared" ca="1" si="4"/>
        <v>-9.9246111703670453E-2</v>
      </c>
      <c r="F113" s="19">
        <f t="shared" ca="1" si="3"/>
        <v>3685094.2853108994</v>
      </c>
    </row>
    <row r="114" spans="2:6" x14ac:dyDescent="0.25">
      <c r="B114" s="27">
        <v>48519</v>
      </c>
      <c r="C114" s="28">
        <v>9.8333333333333499</v>
      </c>
      <c r="D114" s="41">
        <f>'Q2 Investment Amounts'!H108</f>
        <v>2390.7721117962633</v>
      </c>
      <c r="E114" s="1">
        <f t="shared" ca="1" si="4"/>
        <v>1.8366432933558698E-2</v>
      </c>
      <c r="F114" s="19">
        <f t="shared" ca="1" si="3"/>
        <v>3755211.0044233492</v>
      </c>
    </row>
    <row r="115" spans="2:6" x14ac:dyDescent="0.25">
      <c r="B115" s="27">
        <v>48549</v>
      </c>
      <c r="C115" s="28">
        <v>9.9166666666666803</v>
      </c>
      <c r="D115" s="41">
        <f>'Q2 Investment Amounts'!H109</f>
        <v>2390.7721117962633</v>
      </c>
      <c r="E115" s="1">
        <f t="shared" ca="1" si="4"/>
        <v>0.18843008755307944</v>
      </c>
      <c r="F115" s="19">
        <f t="shared" ca="1" si="3"/>
        <v>4465647.0082772691</v>
      </c>
    </row>
    <row r="116" spans="2:6" x14ac:dyDescent="0.25">
      <c r="B116" s="27">
        <v>48580</v>
      </c>
      <c r="C116" s="28">
        <v>10</v>
      </c>
      <c r="D116" s="41">
        <f>'Q2 Investment Amounts'!H110</f>
        <v>6241.6145015177726</v>
      </c>
      <c r="E116" s="1">
        <f t="shared" ca="1" si="4"/>
        <v>0.32280143973063091</v>
      </c>
      <c r="F116" s="19">
        <f t="shared" ca="1" si="3"/>
        <v>5915420.7085268078</v>
      </c>
    </row>
    <row r="117" spans="2:6" x14ac:dyDescent="0.25">
      <c r="B117" s="27">
        <v>48611</v>
      </c>
      <c r="C117" s="28">
        <v>10.0833333333334</v>
      </c>
      <c r="D117" s="41">
        <f>'Q2 Investment Amounts'!H111</f>
        <v>2534.2184385040391</v>
      </c>
      <c r="E117" s="1">
        <f t="shared" ca="1" si="4"/>
        <v>6.6059421349288383E-2</v>
      </c>
      <c r="F117" s="19">
        <f t="shared" ca="1" si="3"/>
        <v>6308891.6050118115</v>
      </c>
    </row>
    <row r="118" spans="2:6" x14ac:dyDescent="0.25">
      <c r="B118" s="27">
        <v>48639</v>
      </c>
      <c r="C118" s="28">
        <v>10.1666666666667</v>
      </c>
      <c r="D118" s="41">
        <f>'Q2 Investment Amounts'!H112</f>
        <v>2534.2184385040391</v>
      </c>
      <c r="E118" s="1">
        <f t="shared" ca="1" si="4"/>
        <v>-3.2007959814292143E-2</v>
      </c>
      <c r="F118" s="19">
        <f t="shared" ca="1" si="3"/>
        <v>6109409.9593224321</v>
      </c>
    </row>
    <row r="119" spans="2:6" x14ac:dyDescent="0.25">
      <c r="B119" s="27">
        <v>48670</v>
      </c>
      <c r="C119" s="28">
        <v>10.25</v>
      </c>
      <c r="D119" s="41">
        <f>'Q2 Investment Amounts'!H113</f>
        <v>2534.2184385040391</v>
      </c>
      <c r="E119" s="1">
        <f t="shared" ca="1" si="4"/>
        <v>3.5911021537772037E-2</v>
      </c>
      <c r="F119" s="19">
        <f ca="1">(D119+F118)*(1+E119)</f>
        <v>6331430.3367661694</v>
      </c>
    </row>
    <row r="120" spans="2:6" x14ac:dyDescent="0.25">
      <c r="B120" s="27">
        <v>48700</v>
      </c>
      <c r="C120" s="28">
        <v>10.3333333333334</v>
      </c>
      <c r="D120" s="41">
        <f>'Q2 Investment Amounts'!H114</f>
        <v>2534.2184385040391</v>
      </c>
      <c r="E120" s="1">
        <f t="shared" ca="1" si="4"/>
        <v>-0.13009274379823615</v>
      </c>
      <c r="F120" s="19">
        <f t="shared" ca="1" si="3"/>
        <v>5509961.7270973232</v>
      </c>
    </row>
    <row r="121" spans="2:6" x14ac:dyDescent="0.25">
      <c r="B121" s="27">
        <v>48731</v>
      </c>
      <c r="C121" s="28">
        <v>10.4166666666667</v>
      </c>
      <c r="D121" s="41">
        <f>'Q2 Investment Amounts'!H115</f>
        <v>2534.2184385040391</v>
      </c>
      <c r="E121" s="1">
        <f t="shared" ca="1" si="4"/>
        <v>-6.0346926468218549E-2</v>
      </c>
      <c r="F121" s="19">
        <f t="shared" ca="1" si="3"/>
        <v>5179833.7580542238</v>
      </c>
    </row>
    <row r="122" spans="2:6" x14ac:dyDescent="0.25">
      <c r="B122" s="27">
        <v>48761</v>
      </c>
      <c r="C122" s="28">
        <v>10.5</v>
      </c>
      <c r="D122" s="41">
        <f>'Q2 Investment Amounts'!H116</f>
        <v>2534.2184385040391</v>
      </c>
      <c r="E122" s="1">
        <f t="shared" ca="1" si="4"/>
        <v>-6.5921714474827323E-3</v>
      </c>
      <c r="F122" s="19">
        <f t="shared" ca="1" si="3"/>
        <v>5148204.9182877438</v>
      </c>
    </row>
    <row r="123" spans="2:6" x14ac:dyDescent="0.25">
      <c r="B123" s="27">
        <v>48792</v>
      </c>
      <c r="C123" s="28">
        <v>10.5833333333334</v>
      </c>
      <c r="D123" s="41">
        <f>'Q2 Investment Amounts'!H117</f>
        <v>2534.2184385040391</v>
      </c>
      <c r="E123" s="1">
        <f t="shared" ca="1" si="4"/>
        <v>0.16661888101934086</v>
      </c>
      <c r="F123" s="19">
        <f t="shared" ca="1" si="3"/>
        <v>6008949.5281101009</v>
      </c>
    </row>
    <row r="124" spans="2:6" x14ac:dyDescent="0.25">
      <c r="B124" s="27">
        <v>48823</v>
      </c>
      <c r="C124" s="28">
        <v>10.6666666666667</v>
      </c>
      <c r="D124" s="41">
        <f>'Q2 Investment Amounts'!H118</f>
        <v>2534.2184385040391</v>
      </c>
      <c r="E124" s="1">
        <f t="shared" ca="1" si="4"/>
        <v>0.22053122991491236</v>
      </c>
      <c r="F124" s="19">
        <f t="shared" ca="1" si="3"/>
        <v>7337203.6507884739</v>
      </c>
    </row>
    <row r="125" spans="2:6" x14ac:dyDescent="0.25">
      <c r="B125" s="27">
        <v>48853</v>
      </c>
      <c r="C125" s="28">
        <v>10.75</v>
      </c>
      <c r="D125" s="41">
        <f>'Q2 Investment Amounts'!H119</f>
        <v>2534.2184385040391</v>
      </c>
      <c r="E125" s="1">
        <f t="shared" ca="1" si="4"/>
        <v>-0.13608152744340726</v>
      </c>
      <c r="F125" s="19">
        <f t="shared" ca="1" si="3"/>
        <v>6340935.1289483514</v>
      </c>
    </row>
    <row r="126" spans="2:6" x14ac:dyDescent="0.25">
      <c r="B126" s="27">
        <v>48884</v>
      </c>
      <c r="C126" s="28">
        <v>10.8333333333334</v>
      </c>
      <c r="D126" s="41">
        <f>'Q2 Investment Amounts'!H120</f>
        <v>2534.2184385040391</v>
      </c>
      <c r="E126" s="1">
        <f t="shared" ca="1" si="4"/>
        <v>0.13208388620992897</v>
      </c>
      <c r="F126" s="19">
        <f t="shared" ca="1" si="3"/>
        <v>7181339.4308432732</v>
      </c>
    </row>
    <row r="127" spans="2:6" ht="15.75" thickBot="1" x14ac:dyDescent="0.3">
      <c r="B127" s="33">
        <v>48914</v>
      </c>
      <c r="C127" s="34">
        <v>10.9166666666667</v>
      </c>
      <c r="D127" s="52">
        <f>'Q2 Investment Amounts'!H121</f>
        <v>2534.2184385040391</v>
      </c>
      <c r="E127" s="36">
        <f t="shared" ca="1" si="4"/>
        <v>0.17983265263216466</v>
      </c>
      <c r="F127" s="22">
        <f ca="1">(D127+F126)*(1+E127)</f>
        <v>8475768.7038064282</v>
      </c>
    </row>
  </sheetData>
  <mergeCells count="2">
    <mergeCell ref="L1:M1"/>
    <mergeCell ref="O1:P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1115-8A14-446F-B68E-0625890F8B10}">
  <dimension ref="B2:G63"/>
  <sheetViews>
    <sheetView workbookViewId="0">
      <selection activeCell="G3" sqref="G3"/>
    </sheetView>
  </sheetViews>
  <sheetFormatPr defaultRowHeight="15" x14ac:dyDescent="0.25"/>
  <cols>
    <col min="1" max="1" width="2.7109375" customWidth="1"/>
    <col min="2" max="2" width="11.7109375" customWidth="1"/>
    <col min="3" max="3" width="11.85546875" customWidth="1"/>
    <col min="4" max="4" width="19.28515625" style="1" customWidth="1"/>
    <col min="6" max="6" width="18" bestFit="1" customWidth="1"/>
    <col min="7" max="7" width="14.28515625" customWidth="1"/>
  </cols>
  <sheetData>
    <row r="2" spans="2:7" ht="15.75" thickBot="1" x14ac:dyDescent="0.3">
      <c r="B2" s="155" t="s">
        <v>72</v>
      </c>
      <c r="C2" s="155"/>
      <c r="D2" s="155"/>
    </row>
    <row r="3" spans="2:7" x14ac:dyDescent="0.25">
      <c r="B3" s="92" t="s">
        <v>30</v>
      </c>
      <c r="C3" s="94" t="s">
        <v>35</v>
      </c>
      <c r="D3" s="127" t="s">
        <v>73</v>
      </c>
      <c r="F3" s="43" t="s">
        <v>61</v>
      </c>
      <c r="G3" s="37">
        <f>AVERAGE(D5:D63)</f>
        <v>6.7373644212529657E-3</v>
      </c>
    </row>
    <row r="4" spans="2:7" ht="15.75" thickBot="1" x14ac:dyDescent="0.3">
      <c r="B4" s="27">
        <v>43497</v>
      </c>
      <c r="C4" s="90">
        <v>63.181862000000002</v>
      </c>
      <c r="D4" s="39"/>
      <c r="F4" s="67" t="s">
        <v>74</v>
      </c>
      <c r="G4" s="38">
        <f>_xlfn.STDEV.S(D5:D63)</f>
        <v>5.0079932082914051E-2</v>
      </c>
    </row>
    <row r="5" spans="2:7" x14ac:dyDescent="0.25">
      <c r="B5" s="27">
        <v>43525</v>
      </c>
      <c r="C5" s="90">
        <v>63.729038000000003</v>
      </c>
      <c r="D5" s="39">
        <f>LN(C5/C4)</f>
        <v>8.6230479891689308E-3</v>
      </c>
    </row>
    <row r="6" spans="2:7" x14ac:dyDescent="0.25">
      <c r="B6" s="27">
        <v>43556</v>
      </c>
      <c r="C6" s="90">
        <v>64.525658000000007</v>
      </c>
      <c r="D6" s="39">
        <f t="shared" ref="D6:D63" si="0">LN(C6/C5)</f>
        <v>1.2422628869982888E-2</v>
      </c>
    </row>
    <row r="7" spans="2:7" x14ac:dyDescent="0.25">
      <c r="B7" s="27">
        <v>43586</v>
      </c>
      <c r="C7" s="90">
        <v>66.281920999999997</v>
      </c>
      <c r="D7" s="39">
        <f t="shared" si="0"/>
        <v>2.6854232089838868E-2</v>
      </c>
    </row>
    <row r="8" spans="2:7" x14ac:dyDescent="0.25">
      <c r="B8" s="27">
        <v>43617</v>
      </c>
      <c r="C8" s="90">
        <v>68.870682000000002</v>
      </c>
      <c r="D8" s="39">
        <f t="shared" si="0"/>
        <v>3.8313396982484225E-2</v>
      </c>
    </row>
    <row r="9" spans="2:7" x14ac:dyDescent="0.25">
      <c r="B9" s="27">
        <v>43647</v>
      </c>
      <c r="C9" s="90">
        <v>70.238311999999993</v>
      </c>
      <c r="D9" s="39">
        <f t="shared" si="0"/>
        <v>1.9663344924594008E-2</v>
      </c>
    </row>
    <row r="10" spans="2:7" x14ac:dyDescent="0.25">
      <c r="B10" s="27">
        <v>43678</v>
      </c>
      <c r="C10" s="90">
        <v>69.274612000000005</v>
      </c>
      <c r="D10" s="39">
        <f t="shared" si="0"/>
        <v>-1.3815427280186062E-2</v>
      </c>
    </row>
    <row r="11" spans="2:7" x14ac:dyDescent="0.25">
      <c r="B11" s="27">
        <v>43709</v>
      </c>
      <c r="C11" s="90">
        <v>70.762535</v>
      </c>
      <c r="D11" s="39">
        <f t="shared" si="0"/>
        <v>2.1251204107671434E-2</v>
      </c>
    </row>
    <row r="12" spans="2:7" x14ac:dyDescent="0.25">
      <c r="B12" s="27">
        <v>43739</v>
      </c>
      <c r="C12" s="90">
        <v>69.389686999999995</v>
      </c>
      <c r="D12" s="39">
        <f t="shared" si="0"/>
        <v>-1.9591439810048569E-2</v>
      </c>
    </row>
    <row r="13" spans="2:7" x14ac:dyDescent="0.25">
      <c r="B13" s="27">
        <v>43770</v>
      </c>
      <c r="C13" s="90">
        <v>72.536361999999997</v>
      </c>
      <c r="D13" s="39">
        <f t="shared" si="0"/>
        <v>4.4349726791779814E-2</v>
      </c>
    </row>
    <row r="14" spans="2:7" x14ac:dyDescent="0.25">
      <c r="B14" s="27">
        <v>43800</v>
      </c>
      <c r="C14" s="90">
        <v>71.129585000000006</v>
      </c>
      <c r="D14" s="39">
        <f t="shared" si="0"/>
        <v>-1.9584626615983425E-2</v>
      </c>
    </row>
    <row r="15" spans="2:7" x14ac:dyDescent="0.25">
      <c r="B15" s="27">
        <v>43831</v>
      </c>
      <c r="C15" s="90">
        <v>73.876548999999997</v>
      </c>
      <c r="D15" s="39">
        <f t="shared" si="0"/>
        <v>3.7892089016876733E-2</v>
      </c>
    </row>
    <row r="16" spans="2:7" x14ac:dyDescent="0.25">
      <c r="B16" s="27">
        <v>43862</v>
      </c>
      <c r="C16" s="90">
        <v>68.712967000000006</v>
      </c>
      <c r="D16" s="39">
        <f t="shared" si="0"/>
        <v>-7.245751375943775E-2</v>
      </c>
    </row>
    <row r="17" spans="2:4" x14ac:dyDescent="0.25">
      <c r="B17" s="27">
        <v>43891</v>
      </c>
      <c r="C17" s="90">
        <v>54.500259</v>
      </c>
      <c r="D17" s="39">
        <f t="shared" si="0"/>
        <v>-0.2317324756466177</v>
      </c>
    </row>
    <row r="18" spans="2:4" x14ac:dyDescent="0.25">
      <c r="B18" s="27">
        <v>43922</v>
      </c>
      <c r="C18" s="90">
        <v>58.672561999999999</v>
      </c>
      <c r="D18" s="39">
        <f t="shared" si="0"/>
        <v>7.3766736006276729E-2</v>
      </c>
    </row>
    <row r="19" spans="2:4" x14ac:dyDescent="0.25">
      <c r="B19" s="27">
        <v>43952</v>
      </c>
      <c r="C19" s="90">
        <v>62.111645000000003</v>
      </c>
      <c r="D19" s="39">
        <f t="shared" si="0"/>
        <v>5.6961301530795067E-2</v>
      </c>
    </row>
    <row r="20" spans="2:4" x14ac:dyDescent="0.25">
      <c r="B20" s="27">
        <v>43983</v>
      </c>
      <c r="C20" s="90">
        <v>63.714911999999998</v>
      </c>
      <c r="D20" s="39">
        <f t="shared" si="0"/>
        <v>2.5485141024297199E-2</v>
      </c>
    </row>
    <row r="21" spans="2:4" x14ac:dyDescent="0.25">
      <c r="B21" s="27">
        <v>44013</v>
      </c>
      <c r="C21" s="90">
        <v>63.901539</v>
      </c>
      <c r="D21" s="39">
        <f t="shared" si="0"/>
        <v>2.9248130876510701E-3</v>
      </c>
    </row>
    <row r="22" spans="2:4" x14ac:dyDescent="0.25">
      <c r="B22" s="27">
        <v>44044</v>
      </c>
      <c r="C22" s="90">
        <v>65.991196000000002</v>
      </c>
      <c r="D22" s="39">
        <f t="shared" si="0"/>
        <v>3.2177893588764536E-2</v>
      </c>
    </row>
    <row r="23" spans="2:4" x14ac:dyDescent="0.25">
      <c r="B23" s="27">
        <v>44075</v>
      </c>
      <c r="C23" s="90">
        <v>63.651997000000001</v>
      </c>
      <c r="D23" s="39">
        <f t="shared" si="0"/>
        <v>-3.6090639972608772E-2</v>
      </c>
    </row>
    <row r="24" spans="2:4" x14ac:dyDescent="0.25">
      <c r="B24" s="27">
        <v>44105</v>
      </c>
      <c r="C24" s="90">
        <v>64.323989999999995</v>
      </c>
      <c r="D24" s="39">
        <f t="shared" si="0"/>
        <v>1.0501957312137232E-2</v>
      </c>
    </row>
    <row r="25" spans="2:4" x14ac:dyDescent="0.25">
      <c r="B25" s="27">
        <v>44136</v>
      </c>
      <c r="C25" s="90">
        <v>71.493385000000004</v>
      </c>
      <c r="D25" s="39">
        <f t="shared" si="0"/>
        <v>0.10567227140864095</v>
      </c>
    </row>
    <row r="26" spans="2:4" x14ac:dyDescent="0.25">
      <c r="B26" s="27">
        <v>44166</v>
      </c>
      <c r="C26" s="90">
        <v>72.479088000000004</v>
      </c>
      <c r="D26" s="39">
        <f t="shared" si="0"/>
        <v>1.3693150936664848E-2</v>
      </c>
    </row>
    <row r="27" spans="2:4" x14ac:dyDescent="0.25">
      <c r="B27" s="27">
        <v>44197</v>
      </c>
      <c r="C27" s="90">
        <v>72.307663000000005</v>
      </c>
      <c r="D27" s="39">
        <f t="shared" si="0"/>
        <v>-2.3679663908212499E-3</v>
      </c>
    </row>
    <row r="28" spans="2:4" x14ac:dyDescent="0.25">
      <c r="B28" s="27">
        <v>44228</v>
      </c>
      <c r="C28" s="90">
        <v>73.671622999999997</v>
      </c>
      <c r="D28" s="39">
        <f t="shared" si="0"/>
        <v>1.868757864611351E-2</v>
      </c>
    </row>
    <row r="29" spans="2:4" x14ac:dyDescent="0.25">
      <c r="B29" s="27">
        <v>44256</v>
      </c>
      <c r="C29" s="90">
        <v>75.747962999999999</v>
      </c>
      <c r="D29" s="39">
        <f t="shared" si="0"/>
        <v>2.7793861809402545E-2</v>
      </c>
    </row>
    <row r="30" spans="2:4" x14ac:dyDescent="0.25">
      <c r="B30" s="27">
        <v>44287</v>
      </c>
      <c r="C30" s="90">
        <v>77.496932999999999</v>
      </c>
      <c r="D30" s="39">
        <f t="shared" si="0"/>
        <v>2.2826808443875989E-2</v>
      </c>
    </row>
    <row r="31" spans="2:4" x14ac:dyDescent="0.25">
      <c r="B31" s="27">
        <v>44317</v>
      </c>
      <c r="C31" s="90">
        <v>79.998169000000004</v>
      </c>
      <c r="D31" s="39">
        <f t="shared" si="0"/>
        <v>3.1765385529284991E-2</v>
      </c>
    </row>
    <row r="32" spans="2:4" x14ac:dyDescent="0.25">
      <c r="B32" s="27">
        <v>44348</v>
      </c>
      <c r="C32" s="90">
        <v>81.736510999999993</v>
      </c>
      <c r="D32" s="39">
        <f t="shared" si="0"/>
        <v>2.1497046192797718E-2</v>
      </c>
    </row>
    <row r="33" spans="2:4" x14ac:dyDescent="0.25">
      <c r="B33" s="27">
        <v>44378</v>
      </c>
      <c r="C33" s="90">
        <v>82.188484000000003</v>
      </c>
      <c r="D33" s="39">
        <f t="shared" si="0"/>
        <v>5.5144018192301667E-3</v>
      </c>
    </row>
    <row r="34" spans="2:4" x14ac:dyDescent="0.25">
      <c r="B34" s="27">
        <v>44409</v>
      </c>
      <c r="C34" s="90">
        <v>84.869124999999997</v>
      </c>
      <c r="D34" s="39">
        <f t="shared" si="0"/>
        <v>3.209516911874416E-2</v>
      </c>
    </row>
    <row r="35" spans="2:4" x14ac:dyDescent="0.25">
      <c r="B35" s="27">
        <v>44440</v>
      </c>
      <c r="C35" s="90">
        <v>83.277717999999993</v>
      </c>
      <c r="D35" s="39">
        <f t="shared" si="0"/>
        <v>-1.8929341648430017E-2</v>
      </c>
    </row>
    <row r="36" spans="2:4" x14ac:dyDescent="0.25">
      <c r="B36" s="27">
        <v>44470</v>
      </c>
      <c r="C36" s="90">
        <v>81.948623999999995</v>
      </c>
      <c r="D36" s="39">
        <f t="shared" si="0"/>
        <v>-1.6088508071480323E-2</v>
      </c>
    </row>
    <row r="37" spans="2:4" x14ac:dyDescent="0.25">
      <c r="B37" s="27">
        <v>44501</v>
      </c>
      <c r="C37" s="90">
        <v>83.115616000000003</v>
      </c>
      <c r="D37" s="39">
        <f t="shared" si="0"/>
        <v>1.4140088055052935E-2</v>
      </c>
    </row>
    <row r="38" spans="2:4" x14ac:dyDescent="0.25">
      <c r="B38" s="27">
        <v>44531</v>
      </c>
      <c r="C38" s="90">
        <v>85.085898999999998</v>
      </c>
      <c r="D38" s="39">
        <f t="shared" si="0"/>
        <v>2.3428720294391414E-2</v>
      </c>
    </row>
    <row r="39" spans="2:4" x14ac:dyDescent="0.25">
      <c r="B39" s="27">
        <v>44562</v>
      </c>
      <c r="C39" s="90">
        <v>79.086303999999998</v>
      </c>
      <c r="D39" s="39">
        <f t="shared" si="0"/>
        <v>-7.3121610804520079E-2</v>
      </c>
    </row>
    <row r="40" spans="2:4" x14ac:dyDescent="0.25">
      <c r="B40" s="27">
        <v>44593</v>
      </c>
      <c r="C40" s="90">
        <v>81.354789999999994</v>
      </c>
      <c r="D40" s="39">
        <f t="shared" si="0"/>
        <v>2.8280001440628894E-2</v>
      </c>
    </row>
    <row r="41" spans="2:4" x14ac:dyDescent="0.25">
      <c r="B41" s="27">
        <v>44621</v>
      </c>
      <c r="C41" s="90">
        <v>86.906577999999996</v>
      </c>
      <c r="D41" s="39">
        <f t="shared" si="0"/>
        <v>6.6014012300691385E-2</v>
      </c>
    </row>
    <row r="42" spans="2:4" x14ac:dyDescent="0.25">
      <c r="B42" s="27">
        <v>44652</v>
      </c>
      <c r="C42" s="90">
        <v>84.385468000000003</v>
      </c>
      <c r="D42" s="39">
        <f t="shared" si="0"/>
        <v>-2.943851892663444E-2</v>
      </c>
    </row>
    <row r="43" spans="2:4" x14ac:dyDescent="0.25">
      <c r="B43" s="27">
        <v>44682</v>
      </c>
      <c r="C43" s="90">
        <v>83.753822</v>
      </c>
      <c r="D43" s="39">
        <f t="shared" si="0"/>
        <v>-7.5134011976415215E-3</v>
      </c>
    </row>
    <row r="44" spans="2:4" x14ac:dyDescent="0.25">
      <c r="B44" s="27">
        <v>44713</v>
      </c>
      <c r="C44" s="90">
        <v>76.442711000000003</v>
      </c>
      <c r="D44" s="39">
        <f t="shared" si="0"/>
        <v>-9.1340221016859124E-2</v>
      </c>
    </row>
    <row r="45" spans="2:4" x14ac:dyDescent="0.25">
      <c r="B45" s="27">
        <v>44743</v>
      </c>
      <c r="C45" s="90">
        <v>78.733704000000003</v>
      </c>
      <c r="D45" s="39">
        <f t="shared" si="0"/>
        <v>2.9529738490822931E-2</v>
      </c>
    </row>
    <row r="46" spans="2:4" x14ac:dyDescent="0.25">
      <c r="B46" s="27">
        <v>44774</v>
      </c>
      <c r="C46" s="90">
        <v>81.745163000000005</v>
      </c>
      <c r="D46" s="39">
        <f t="shared" si="0"/>
        <v>3.7535316872384643E-2</v>
      </c>
    </row>
    <row r="47" spans="2:4" x14ac:dyDescent="0.25">
      <c r="B47" s="27">
        <v>44805</v>
      </c>
      <c r="C47" s="90">
        <v>76.479743999999997</v>
      </c>
      <c r="D47" s="39">
        <f t="shared" si="0"/>
        <v>-6.6580718373928482E-2</v>
      </c>
    </row>
    <row r="48" spans="2:4" x14ac:dyDescent="0.25">
      <c r="B48" s="27">
        <v>44835</v>
      </c>
      <c r="C48" s="90">
        <v>79.81514</v>
      </c>
      <c r="D48" s="39">
        <f t="shared" si="0"/>
        <v>4.2687289313950084E-2</v>
      </c>
    </row>
    <row r="49" spans="2:4" x14ac:dyDescent="0.25">
      <c r="B49" s="27">
        <v>44866</v>
      </c>
      <c r="C49" s="90">
        <v>86.467185999999998</v>
      </c>
      <c r="D49" s="39">
        <f t="shared" si="0"/>
        <v>8.0051778593117892E-2</v>
      </c>
    </row>
    <row r="50" spans="2:4" x14ac:dyDescent="0.25">
      <c r="B50" s="27">
        <v>44896</v>
      </c>
      <c r="C50" s="90">
        <v>83.653296999999995</v>
      </c>
      <c r="D50" s="39">
        <f t="shared" si="0"/>
        <v>-3.3084148482222846E-2</v>
      </c>
    </row>
    <row r="51" spans="2:4" x14ac:dyDescent="0.25">
      <c r="B51" s="27">
        <v>44927</v>
      </c>
      <c r="C51" s="90">
        <v>88.174599000000001</v>
      </c>
      <c r="D51" s="39">
        <f t="shared" si="0"/>
        <v>5.2638087455407954E-2</v>
      </c>
    </row>
    <row r="52" spans="2:4" x14ac:dyDescent="0.25">
      <c r="B52" s="27">
        <v>44958</v>
      </c>
      <c r="C52" s="90">
        <v>86.500823999999994</v>
      </c>
      <c r="D52" s="39">
        <f t="shared" si="0"/>
        <v>-1.9164988433439972E-2</v>
      </c>
    </row>
    <row r="53" spans="2:4" x14ac:dyDescent="0.25">
      <c r="B53" s="27">
        <v>44986</v>
      </c>
      <c r="C53" s="90">
        <v>86.375739999999993</v>
      </c>
      <c r="D53" s="39">
        <f t="shared" si="0"/>
        <v>-1.4470905591101105E-3</v>
      </c>
    </row>
    <row r="54" spans="2:4" x14ac:dyDescent="0.25">
      <c r="B54" s="27">
        <v>45017</v>
      </c>
      <c r="C54" s="90">
        <v>87.434036000000006</v>
      </c>
      <c r="D54" s="39">
        <f t="shared" si="0"/>
        <v>1.2177785426826793E-2</v>
      </c>
    </row>
    <row r="55" spans="2:4" x14ac:dyDescent="0.25">
      <c r="B55" s="27">
        <v>45047</v>
      </c>
      <c r="C55" s="90">
        <v>85.743423000000007</v>
      </c>
      <c r="D55" s="39">
        <f t="shared" si="0"/>
        <v>-1.9525251375717364E-2</v>
      </c>
    </row>
    <row r="56" spans="2:4" x14ac:dyDescent="0.25">
      <c r="B56" s="27">
        <v>45078</v>
      </c>
      <c r="C56" s="90">
        <v>87.215255999999997</v>
      </c>
      <c r="D56" s="39">
        <f t="shared" si="0"/>
        <v>1.7019886344664024E-2</v>
      </c>
    </row>
    <row r="57" spans="2:4" x14ac:dyDescent="0.25">
      <c r="B57" s="27">
        <v>45108</v>
      </c>
      <c r="C57" s="90">
        <v>88.812957999999995</v>
      </c>
      <c r="D57" s="39">
        <f t="shared" si="0"/>
        <v>1.8153293035075107E-2</v>
      </c>
    </row>
    <row r="58" spans="2:4" x14ac:dyDescent="0.25">
      <c r="B58" s="27">
        <v>45139</v>
      </c>
      <c r="C58" s="90">
        <v>89.052871999999994</v>
      </c>
      <c r="D58" s="39">
        <f t="shared" si="0"/>
        <v>2.6976979839164728E-3</v>
      </c>
    </row>
    <row r="59" spans="2:4" x14ac:dyDescent="0.25">
      <c r="B59" s="27">
        <v>45170</v>
      </c>
      <c r="C59" s="90">
        <v>86.480850000000004</v>
      </c>
      <c r="D59" s="39">
        <f t="shared" si="0"/>
        <v>-2.9307258614862431E-2</v>
      </c>
    </row>
    <row r="60" spans="2:4" x14ac:dyDescent="0.25">
      <c r="B60" s="27">
        <v>45200</v>
      </c>
      <c r="C60" s="90">
        <v>81.943123</v>
      </c>
      <c r="D60" s="39">
        <f t="shared" si="0"/>
        <v>-5.3897617498780984E-2</v>
      </c>
    </row>
    <row r="61" spans="2:4" x14ac:dyDescent="0.25">
      <c r="B61" s="27">
        <v>45231</v>
      </c>
      <c r="C61" s="90">
        <v>87.332465999999997</v>
      </c>
      <c r="D61" s="39">
        <f t="shared" si="0"/>
        <v>6.369689909992797E-2</v>
      </c>
    </row>
    <row r="62" spans="2:4" x14ac:dyDescent="0.25">
      <c r="B62" s="27">
        <v>45261</v>
      </c>
      <c r="C62" s="90">
        <v>93.693848000000003</v>
      </c>
      <c r="D62" s="39">
        <f t="shared" si="0"/>
        <v>7.0310246992889194E-2</v>
      </c>
    </row>
    <row r="63" spans="2:4" ht="15.75" thickBot="1" x14ac:dyDescent="0.3">
      <c r="B63" s="33">
        <v>45292</v>
      </c>
      <c r="C63" s="91">
        <v>94.021338999999998</v>
      </c>
      <c r="D63" s="39">
        <f t="shared" si="0"/>
        <v>3.4892364064350858E-3</v>
      </c>
    </row>
  </sheetData>
  <mergeCells count="1">
    <mergeCell ref="B2:D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39FF2-ADDA-4E9A-A3EA-4D3B6DDD6B06}">
  <dimension ref="B1:CY126"/>
  <sheetViews>
    <sheetView workbookViewId="0">
      <pane xSplit="3" ySplit="6" topLeftCell="D7" activePane="bottomRight" state="frozen"/>
      <selection pane="topRight" activeCell="D1" sqref="D1"/>
      <selection pane="bottomLeft" activeCell="A7" sqref="A7"/>
      <selection pane="bottomRight" activeCell="D8" sqref="D8"/>
    </sheetView>
  </sheetViews>
  <sheetFormatPr defaultRowHeight="15" x14ac:dyDescent="0.25"/>
  <cols>
    <col min="1" max="1" width="2.7109375" customWidth="1"/>
    <col min="2" max="2" width="11.140625" customWidth="1"/>
  </cols>
  <sheetData>
    <row r="1" spans="2:103" ht="15.75" thickBot="1" x14ac:dyDescent="0.3"/>
    <row r="2" spans="2:103" x14ac:dyDescent="0.25">
      <c r="B2" s="43" t="s">
        <v>61</v>
      </c>
      <c r="C2" s="37">
        <f>'Q6 VAS'!G3</f>
        <v>6.7373644212529657E-3</v>
      </c>
    </row>
    <row r="3" spans="2:103" ht="15.75" thickBot="1" x14ac:dyDescent="0.3">
      <c r="B3" s="67" t="s">
        <v>63</v>
      </c>
      <c r="C3" s="38">
        <f>'Q6 VAS'!G4</f>
        <v>5.0079932082914051E-2</v>
      </c>
    </row>
    <row r="4" spans="2:103" ht="15.75" thickBot="1" x14ac:dyDescent="0.3"/>
    <row r="5" spans="2:103" x14ac:dyDescent="0.25">
      <c r="B5" s="156"/>
      <c r="C5" s="157"/>
      <c r="D5" s="94" t="s">
        <v>75</v>
      </c>
      <c r="E5" s="113"/>
      <c r="F5" s="113"/>
      <c r="G5" s="113"/>
      <c r="H5" s="113"/>
      <c r="I5" s="113"/>
      <c r="J5" s="113"/>
      <c r="K5" s="113"/>
      <c r="L5" s="113"/>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3"/>
      <c r="AP5" s="113"/>
      <c r="AQ5" s="113"/>
      <c r="AR5" s="113"/>
      <c r="AS5" s="113"/>
      <c r="AT5" s="113"/>
      <c r="AU5" s="113"/>
      <c r="AV5" s="113"/>
      <c r="AW5" s="113"/>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113"/>
      <c r="CA5" s="113"/>
      <c r="CB5" s="113"/>
      <c r="CC5" s="113"/>
      <c r="CD5" s="113"/>
      <c r="CE5" s="113"/>
      <c r="CF5" s="113"/>
      <c r="CG5" s="113"/>
      <c r="CH5" s="113"/>
      <c r="CI5" s="113"/>
      <c r="CJ5" s="113"/>
      <c r="CK5" s="113"/>
      <c r="CL5" s="113"/>
      <c r="CM5" s="113"/>
      <c r="CN5" s="113"/>
      <c r="CO5" s="113"/>
      <c r="CP5" s="113"/>
      <c r="CQ5" s="113"/>
      <c r="CR5" s="113"/>
      <c r="CS5" s="113"/>
      <c r="CT5" s="113"/>
      <c r="CU5" s="113"/>
      <c r="CV5" s="113"/>
      <c r="CW5" s="113"/>
      <c r="CX5" s="113"/>
      <c r="CY5" s="114"/>
    </row>
    <row r="6" spans="2:103" x14ac:dyDescent="0.25">
      <c r="B6" s="110" t="s">
        <v>30</v>
      </c>
      <c r="C6" s="111" t="s">
        <v>66</v>
      </c>
      <c r="D6" s="111">
        <v>1</v>
      </c>
      <c r="E6" s="111">
        <v>2</v>
      </c>
      <c r="F6" s="111">
        <v>3</v>
      </c>
      <c r="G6" s="111">
        <v>4</v>
      </c>
      <c r="H6" s="111">
        <v>5</v>
      </c>
      <c r="I6" s="111">
        <v>6</v>
      </c>
      <c r="J6" s="111">
        <v>7</v>
      </c>
      <c r="K6" s="111">
        <v>8</v>
      </c>
      <c r="L6" s="111">
        <v>9</v>
      </c>
      <c r="M6" s="111">
        <v>10</v>
      </c>
      <c r="N6" s="111">
        <v>11</v>
      </c>
      <c r="O6" s="111">
        <v>12</v>
      </c>
      <c r="P6" s="111">
        <v>13</v>
      </c>
      <c r="Q6" s="111">
        <v>14</v>
      </c>
      <c r="R6" s="111">
        <v>15</v>
      </c>
      <c r="S6" s="111">
        <v>16</v>
      </c>
      <c r="T6" s="111">
        <v>17</v>
      </c>
      <c r="U6" s="111">
        <v>18</v>
      </c>
      <c r="V6" s="111">
        <v>19</v>
      </c>
      <c r="W6" s="111">
        <v>20</v>
      </c>
      <c r="X6" s="111">
        <v>21</v>
      </c>
      <c r="Y6" s="111">
        <v>22</v>
      </c>
      <c r="Z6" s="111">
        <v>23</v>
      </c>
      <c r="AA6" s="111">
        <v>24</v>
      </c>
      <c r="AB6" s="111">
        <v>25</v>
      </c>
      <c r="AC6" s="111">
        <v>26</v>
      </c>
      <c r="AD6" s="111">
        <v>27</v>
      </c>
      <c r="AE6" s="111">
        <v>28</v>
      </c>
      <c r="AF6" s="111">
        <v>29</v>
      </c>
      <c r="AG6" s="111">
        <v>30</v>
      </c>
      <c r="AH6" s="111">
        <v>31</v>
      </c>
      <c r="AI6" s="111">
        <v>32</v>
      </c>
      <c r="AJ6" s="111">
        <v>33</v>
      </c>
      <c r="AK6" s="111">
        <v>34</v>
      </c>
      <c r="AL6" s="111">
        <v>35</v>
      </c>
      <c r="AM6" s="111">
        <v>36</v>
      </c>
      <c r="AN6" s="111">
        <v>37</v>
      </c>
      <c r="AO6" s="111">
        <v>38</v>
      </c>
      <c r="AP6" s="111">
        <v>39</v>
      </c>
      <c r="AQ6" s="111">
        <v>40</v>
      </c>
      <c r="AR6" s="111">
        <v>41</v>
      </c>
      <c r="AS6" s="111">
        <v>42</v>
      </c>
      <c r="AT6" s="111">
        <v>43</v>
      </c>
      <c r="AU6" s="111">
        <v>44</v>
      </c>
      <c r="AV6" s="111">
        <v>45</v>
      </c>
      <c r="AW6" s="111">
        <v>46</v>
      </c>
      <c r="AX6" s="111">
        <v>47</v>
      </c>
      <c r="AY6" s="111">
        <v>48</v>
      </c>
      <c r="AZ6" s="111">
        <v>49</v>
      </c>
      <c r="BA6" s="111">
        <v>50</v>
      </c>
      <c r="BB6" s="111">
        <v>51</v>
      </c>
      <c r="BC6" s="111">
        <v>52</v>
      </c>
      <c r="BD6" s="111">
        <v>53</v>
      </c>
      <c r="BE6" s="111">
        <v>54</v>
      </c>
      <c r="BF6" s="111">
        <v>55</v>
      </c>
      <c r="BG6" s="111">
        <v>56</v>
      </c>
      <c r="BH6" s="111">
        <v>57</v>
      </c>
      <c r="BI6" s="111">
        <v>58</v>
      </c>
      <c r="BJ6" s="111">
        <v>59</v>
      </c>
      <c r="BK6" s="111">
        <v>60</v>
      </c>
      <c r="BL6" s="111">
        <v>61</v>
      </c>
      <c r="BM6" s="111">
        <v>62</v>
      </c>
      <c r="BN6" s="111">
        <v>63</v>
      </c>
      <c r="BO6" s="111">
        <v>64</v>
      </c>
      <c r="BP6" s="111">
        <v>65</v>
      </c>
      <c r="BQ6" s="111">
        <v>66</v>
      </c>
      <c r="BR6" s="111">
        <v>67</v>
      </c>
      <c r="BS6" s="111">
        <v>68</v>
      </c>
      <c r="BT6" s="111">
        <v>69</v>
      </c>
      <c r="BU6" s="111">
        <v>70</v>
      </c>
      <c r="BV6" s="111">
        <v>71</v>
      </c>
      <c r="BW6" s="111">
        <v>72</v>
      </c>
      <c r="BX6" s="111">
        <v>73</v>
      </c>
      <c r="BY6" s="111">
        <v>74</v>
      </c>
      <c r="BZ6" s="111">
        <v>75</v>
      </c>
      <c r="CA6" s="111">
        <v>76</v>
      </c>
      <c r="CB6" s="111">
        <v>77</v>
      </c>
      <c r="CC6" s="111">
        <v>78</v>
      </c>
      <c r="CD6" s="111">
        <v>79</v>
      </c>
      <c r="CE6" s="111">
        <v>80</v>
      </c>
      <c r="CF6" s="111">
        <v>81</v>
      </c>
      <c r="CG6" s="111">
        <v>82</v>
      </c>
      <c r="CH6" s="111">
        <v>83</v>
      </c>
      <c r="CI6" s="111">
        <v>84</v>
      </c>
      <c r="CJ6" s="111">
        <v>85</v>
      </c>
      <c r="CK6" s="111">
        <v>86</v>
      </c>
      <c r="CL6" s="111">
        <v>87</v>
      </c>
      <c r="CM6" s="111">
        <v>88</v>
      </c>
      <c r="CN6" s="111">
        <v>89</v>
      </c>
      <c r="CO6" s="111">
        <v>90</v>
      </c>
      <c r="CP6" s="111">
        <v>91</v>
      </c>
      <c r="CQ6" s="111">
        <v>92</v>
      </c>
      <c r="CR6" s="111">
        <v>93</v>
      </c>
      <c r="CS6" s="111">
        <v>94</v>
      </c>
      <c r="CT6" s="111">
        <v>95</v>
      </c>
      <c r="CU6" s="111">
        <v>96</v>
      </c>
      <c r="CV6" s="111">
        <v>97</v>
      </c>
      <c r="CW6" s="111">
        <v>98</v>
      </c>
      <c r="CX6" s="111">
        <v>99</v>
      </c>
      <c r="CY6" s="112">
        <v>100</v>
      </c>
    </row>
    <row r="7" spans="2:103" x14ac:dyDescent="0.25">
      <c r="B7" s="27">
        <v>45292</v>
      </c>
      <c r="C7" s="28">
        <v>1</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39"/>
    </row>
    <row r="8" spans="2:103" x14ac:dyDescent="0.25">
      <c r="B8" s="27">
        <v>45323</v>
      </c>
      <c r="C8" s="28">
        <v>1.0833333333333333</v>
      </c>
      <c r="D8" s="1">
        <f t="shared" ref="D8:S25" ca="1" si="0">_xlfn.NORM.INV(RAND(),$C$2,$C$3)</f>
        <v>3.6954638295181183E-2</v>
      </c>
      <c r="E8" s="1">
        <f t="shared" ca="1" si="0"/>
        <v>7.0808176341786933E-2</v>
      </c>
      <c r="F8" s="1">
        <f t="shared" ca="1" si="0"/>
        <v>-2.9284389025845459E-2</v>
      </c>
      <c r="G8" s="1">
        <f t="shared" ca="1" si="0"/>
        <v>-5.9903204224217833E-2</v>
      </c>
      <c r="H8" s="1">
        <f t="shared" ca="1" si="0"/>
        <v>1.5402883071472563E-3</v>
      </c>
      <c r="I8" s="1">
        <f t="shared" ca="1" si="0"/>
        <v>-7.8858356562515219E-2</v>
      </c>
      <c r="J8" s="1">
        <f t="shared" ca="1" si="0"/>
        <v>-3.4472874729719702E-2</v>
      </c>
      <c r="K8" s="1">
        <f t="shared" ca="1" si="0"/>
        <v>0.13385499175244117</v>
      </c>
      <c r="L8" s="1">
        <f t="shared" ca="1" si="0"/>
        <v>3.5740381227982114E-2</v>
      </c>
      <c r="M8" s="1">
        <f t="shared" ca="1" si="0"/>
        <v>9.7076126902600535E-2</v>
      </c>
      <c r="N8" s="1">
        <f t="shared" ca="1" si="0"/>
        <v>5.2345050343599812E-2</v>
      </c>
      <c r="O8" s="1">
        <f t="shared" ca="1" si="0"/>
        <v>-4.0174855024742315E-2</v>
      </c>
      <c r="P8" s="1">
        <f t="shared" ca="1" si="0"/>
        <v>9.7237508820587348E-2</v>
      </c>
      <c r="Q8" s="1">
        <f t="shared" ca="1" si="0"/>
        <v>1.3217972489894094E-2</v>
      </c>
      <c r="R8" s="1">
        <f t="shared" ca="1" si="0"/>
        <v>-2.9693223395020639E-2</v>
      </c>
      <c r="S8" s="1">
        <f t="shared" ca="1" si="0"/>
        <v>2.2413873460520928E-2</v>
      </c>
      <c r="T8" s="1">
        <f t="shared" ref="E7:BP11" ca="1" si="1">_xlfn.NORM.INV(RAND(),$C$2,$C$3)</f>
        <v>-1.3948091265644884E-2</v>
      </c>
      <c r="U8" s="1">
        <f t="shared" ca="1" si="1"/>
        <v>5.3768312671953263E-2</v>
      </c>
      <c r="V8" s="1">
        <f t="shared" ca="1" si="1"/>
        <v>1.0409034032996475E-2</v>
      </c>
      <c r="W8" s="1">
        <f t="shared" ca="1" si="1"/>
        <v>-3.083749555580656E-2</v>
      </c>
      <c r="X8" s="1">
        <f t="shared" ca="1" si="1"/>
        <v>-7.9671403180518491E-2</v>
      </c>
      <c r="Y8" s="1">
        <f t="shared" ca="1" si="1"/>
        <v>4.6597470077351932E-2</v>
      </c>
      <c r="Z8" s="1">
        <f t="shared" ca="1" si="1"/>
        <v>6.4342233854366828E-3</v>
      </c>
      <c r="AA8" s="1">
        <f t="shared" ca="1" si="1"/>
        <v>4.9169958955158972E-2</v>
      </c>
      <c r="AB8" s="1">
        <f t="shared" ca="1" si="1"/>
        <v>-3.3847114260502693E-2</v>
      </c>
      <c r="AC8" s="1">
        <f t="shared" ca="1" si="1"/>
        <v>3.2698496765275392E-2</v>
      </c>
      <c r="AD8" s="1">
        <f t="shared" ca="1" si="1"/>
        <v>7.9197886148762719E-2</v>
      </c>
      <c r="AE8" s="1">
        <f t="shared" ca="1" si="1"/>
        <v>3.5196565321323086E-3</v>
      </c>
      <c r="AF8" s="1">
        <f t="shared" ca="1" si="1"/>
        <v>2.8766285595480119E-2</v>
      </c>
      <c r="AG8" s="1">
        <f t="shared" ca="1" si="1"/>
        <v>-6.6009024005703937E-2</v>
      </c>
      <c r="AH8" s="1">
        <f t="shared" ca="1" si="1"/>
        <v>2.6423362622390381E-3</v>
      </c>
      <c r="AI8" s="1">
        <f t="shared" ca="1" si="1"/>
        <v>2.7457821335683655E-2</v>
      </c>
      <c r="AJ8" s="1">
        <f t="shared" ca="1" si="1"/>
        <v>1.856123915019247E-2</v>
      </c>
      <c r="AK8" s="1">
        <f t="shared" ca="1" si="1"/>
        <v>3.1504166585354376E-2</v>
      </c>
      <c r="AL8" s="1">
        <f t="shared" ca="1" si="1"/>
        <v>0.10111590187543104</v>
      </c>
      <c r="AM8" s="1">
        <f t="shared" ca="1" si="1"/>
        <v>6.9779005013345885E-2</v>
      </c>
      <c r="AN8" s="1">
        <f t="shared" ca="1" si="1"/>
        <v>3.2163486113529456E-3</v>
      </c>
      <c r="AO8" s="1">
        <f t="shared" ca="1" si="1"/>
        <v>2.3599924773784212E-2</v>
      </c>
      <c r="AP8" s="1">
        <f t="shared" ca="1" si="1"/>
        <v>-7.5843570776581073E-3</v>
      </c>
      <c r="AQ8" s="1">
        <f t="shared" ca="1" si="1"/>
        <v>-0.10445034975023329</v>
      </c>
      <c r="AR8" s="1">
        <f t="shared" ca="1" si="1"/>
        <v>-3.7314085783225717E-2</v>
      </c>
      <c r="AS8" s="1">
        <f t="shared" ca="1" si="1"/>
        <v>-4.6553596724276686E-3</v>
      </c>
      <c r="AT8" s="1">
        <f t="shared" ca="1" si="1"/>
        <v>-9.4292940953370624E-3</v>
      </c>
      <c r="AU8" s="1">
        <f t="shared" ca="1" si="1"/>
        <v>3.404228933986161E-3</v>
      </c>
      <c r="AV8" s="1">
        <f t="shared" ca="1" si="1"/>
        <v>-3.2103739273387041E-2</v>
      </c>
      <c r="AW8" s="1">
        <f t="shared" ca="1" si="1"/>
        <v>0.12095215313060839</v>
      </c>
      <c r="AX8" s="1">
        <f t="shared" ca="1" si="1"/>
        <v>-3.0284943371732632E-2</v>
      </c>
      <c r="AY8" s="1">
        <f t="shared" ca="1" si="1"/>
        <v>-8.5603357036790229E-2</v>
      </c>
      <c r="AZ8" s="1">
        <f t="shared" ca="1" si="1"/>
        <v>-0.13996253677925174</v>
      </c>
      <c r="BA8" s="1">
        <f t="shared" ca="1" si="1"/>
        <v>1.6907113904531278E-2</v>
      </c>
      <c r="BB8" s="1">
        <f t="shared" ca="1" si="1"/>
        <v>-6.9851301978815401E-3</v>
      </c>
      <c r="BC8" s="1">
        <f t="shared" ca="1" si="1"/>
        <v>-1.3408108900799694E-2</v>
      </c>
      <c r="BD8" s="1">
        <f t="shared" ca="1" si="1"/>
        <v>-4.3453378975776905E-3</v>
      </c>
      <c r="BE8" s="1">
        <f t="shared" ca="1" si="1"/>
        <v>1.5728326486566305E-2</v>
      </c>
      <c r="BF8" s="1">
        <f t="shared" ca="1" si="1"/>
        <v>-5.8163390717205464E-2</v>
      </c>
      <c r="BG8" s="1">
        <f t="shared" ca="1" si="1"/>
        <v>-4.6478708267873689E-2</v>
      </c>
      <c r="BH8" s="1">
        <f t="shared" ca="1" si="1"/>
        <v>4.6865500125047616E-2</v>
      </c>
      <c r="BI8" s="1">
        <f t="shared" ca="1" si="1"/>
        <v>-4.1655787630153311E-2</v>
      </c>
      <c r="BJ8" s="1">
        <f t="shared" ca="1" si="1"/>
        <v>-1.0074566569348586E-2</v>
      </c>
      <c r="BK8" s="1">
        <f t="shared" ca="1" si="1"/>
        <v>1.1536941749299701E-3</v>
      </c>
      <c r="BL8" s="1">
        <f t="shared" ca="1" si="1"/>
        <v>4.6071770184119766E-2</v>
      </c>
      <c r="BM8" s="1">
        <f t="shared" ca="1" si="1"/>
        <v>6.2892797671743744E-2</v>
      </c>
      <c r="BN8" s="1">
        <f t="shared" ca="1" si="1"/>
        <v>4.1757463438576961E-2</v>
      </c>
      <c r="BO8" s="1">
        <f t="shared" ca="1" si="1"/>
        <v>-1.6452934912914146E-2</v>
      </c>
      <c r="BP8" s="1">
        <f t="shared" ca="1" si="1"/>
        <v>-2.6715034314271635E-3</v>
      </c>
      <c r="BQ8" s="1">
        <f t="shared" ref="BQ7:CY15" ca="1" si="2">_xlfn.NORM.INV(RAND(),$C$2,$C$3)</f>
        <v>3.60687094732626E-2</v>
      </c>
      <c r="BR8" s="1">
        <f t="shared" ca="1" si="2"/>
        <v>-4.0805127488984988E-2</v>
      </c>
      <c r="BS8" s="1">
        <f t="shared" ca="1" si="2"/>
        <v>-1.1041703566753897E-2</v>
      </c>
      <c r="BT8" s="1">
        <f t="shared" ca="1" si="2"/>
        <v>4.3213033128602585E-2</v>
      </c>
      <c r="BU8" s="1">
        <f t="shared" ca="1" si="2"/>
        <v>4.1758135799057183E-2</v>
      </c>
      <c r="BV8" s="1">
        <f t="shared" ca="1" si="2"/>
        <v>-2.7198757343867258E-2</v>
      </c>
      <c r="BW8" s="1">
        <f t="shared" ca="1" si="2"/>
        <v>2.5811576331391674E-2</v>
      </c>
      <c r="BX8" s="1">
        <f t="shared" ca="1" si="2"/>
        <v>-2.5043612436007889E-2</v>
      </c>
      <c r="BY8" s="1">
        <f t="shared" ca="1" si="2"/>
        <v>-4.8894039996345263E-2</v>
      </c>
      <c r="BZ8" s="1">
        <f t="shared" ca="1" si="2"/>
        <v>-0.10044083961163552</v>
      </c>
      <c r="CA8" s="1">
        <f t="shared" ca="1" si="2"/>
        <v>8.9587782217164152E-2</v>
      </c>
      <c r="CB8" s="1">
        <f t="shared" ca="1" si="2"/>
        <v>-3.039782799119712E-2</v>
      </c>
      <c r="CC8" s="1">
        <f t="shared" ca="1" si="2"/>
        <v>-6.0213998127028844E-2</v>
      </c>
      <c r="CD8" s="1">
        <f t="shared" ca="1" si="2"/>
        <v>-4.2459539236010535E-2</v>
      </c>
      <c r="CE8" s="1">
        <f t="shared" ca="1" si="2"/>
        <v>-6.9047543126793311E-3</v>
      </c>
      <c r="CF8" s="1">
        <f t="shared" ca="1" si="2"/>
        <v>-1.3997806322173165E-3</v>
      </c>
      <c r="CG8" s="1">
        <f t="shared" ca="1" si="2"/>
        <v>-6.0595208911163274E-2</v>
      </c>
      <c r="CH8" s="1">
        <f t="shared" ca="1" si="2"/>
        <v>1.030498567592163E-2</v>
      </c>
      <c r="CI8" s="1">
        <f t="shared" ca="1" si="2"/>
        <v>5.1121909496477588E-2</v>
      </c>
      <c r="CJ8" s="1">
        <f t="shared" ca="1" si="2"/>
        <v>2.4188535463882343E-2</v>
      </c>
      <c r="CK8" s="1">
        <f t="shared" ca="1" si="2"/>
        <v>6.97592616668537E-2</v>
      </c>
      <c r="CL8" s="1">
        <f t="shared" ca="1" si="2"/>
        <v>-1.7220054406594278E-2</v>
      </c>
      <c r="CM8" s="1">
        <f t="shared" ca="1" si="2"/>
        <v>2.0560080772607289E-4</v>
      </c>
      <c r="CN8" s="1">
        <f t="shared" ca="1" si="2"/>
        <v>-3.743010076763393E-2</v>
      </c>
      <c r="CO8" s="1">
        <f t="shared" ca="1" si="2"/>
        <v>1.9937486626227744E-2</v>
      </c>
      <c r="CP8" s="1">
        <f t="shared" ca="1" si="2"/>
        <v>8.4073092789435089E-2</v>
      </c>
      <c r="CQ8" s="1">
        <f t="shared" ca="1" si="2"/>
        <v>3.4184758960394912E-2</v>
      </c>
      <c r="CR8" s="1">
        <f t="shared" ca="1" si="2"/>
        <v>-2.7117588378115003E-2</v>
      </c>
      <c r="CS8" s="1">
        <f t="shared" ca="1" si="2"/>
        <v>0.12858225070441967</v>
      </c>
      <c r="CT8" s="1">
        <f t="shared" ca="1" si="2"/>
        <v>9.094435057257802E-2</v>
      </c>
      <c r="CU8" s="1">
        <f t="shared" ca="1" si="2"/>
        <v>9.940608813581036E-3</v>
      </c>
      <c r="CV8" s="1">
        <f t="shared" ca="1" si="2"/>
        <v>-4.6087391322338224E-2</v>
      </c>
      <c r="CW8" s="1">
        <f t="shared" ca="1" si="2"/>
        <v>-5.4868788123177741E-2</v>
      </c>
      <c r="CX8" s="1">
        <f t="shared" ca="1" si="2"/>
        <v>3.66402675469822E-2</v>
      </c>
      <c r="CY8" s="39">
        <f t="shared" ca="1" si="2"/>
        <v>5.3507760589213922E-2</v>
      </c>
    </row>
    <row r="9" spans="2:103" x14ac:dyDescent="0.25">
      <c r="B9" s="27">
        <v>45352</v>
      </c>
      <c r="C9" s="28">
        <v>1.1666666666666701</v>
      </c>
      <c r="D9" s="1">
        <f t="shared" ca="1" si="0"/>
        <v>3.3935974842030314E-2</v>
      </c>
      <c r="E9" s="1">
        <f t="shared" ca="1" si="0"/>
        <v>1.7411970679728384E-2</v>
      </c>
      <c r="F9" s="1">
        <f t="shared" ca="1" si="0"/>
        <v>5.148360663230914E-4</v>
      </c>
      <c r="G9" s="1">
        <f t="shared" ca="1" si="0"/>
        <v>-3.6933752046139391E-2</v>
      </c>
      <c r="H9" s="1">
        <f t="shared" ca="1" si="0"/>
        <v>2.9327745204386149E-2</v>
      </c>
      <c r="I9" s="1">
        <f t="shared" ca="1" si="0"/>
        <v>8.1384253169707654E-2</v>
      </c>
      <c r="J9" s="1">
        <f t="shared" ca="1" si="0"/>
        <v>-8.4152406604928898E-2</v>
      </c>
      <c r="K9" s="1">
        <f t="shared" ca="1" si="0"/>
        <v>-4.5720540547149954E-3</v>
      </c>
      <c r="L9" s="1">
        <f t="shared" ca="1" si="0"/>
        <v>-6.0152316143064332E-3</v>
      </c>
      <c r="M9" s="1">
        <f t="shared" ca="1" si="0"/>
        <v>6.9675505857280634E-2</v>
      </c>
      <c r="N9" s="1">
        <f t="shared" ca="1" si="0"/>
        <v>6.5076731205437943E-2</v>
      </c>
      <c r="O9" s="1">
        <f t="shared" ca="1" si="0"/>
        <v>-6.5784918454600116E-3</v>
      </c>
      <c r="P9" s="1">
        <f t="shared" ca="1" si="0"/>
        <v>2.1396077751926645E-2</v>
      </c>
      <c r="Q9" s="1">
        <f t="shared" ca="1" si="0"/>
        <v>0.11141791808403023</v>
      </c>
      <c r="R9" s="1">
        <f t="shared" ca="1" si="0"/>
        <v>-3.0924655908469739E-2</v>
      </c>
      <c r="S9" s="1">
        <f t="shared" ca="1" si="0"/>
        <v>3.2877766941052371E-2</v>
      </c>
      <c r="T9" s="1">
        <f t="shared" ca="1" si="1"/>
        <v>-2.1581048569249021E-2</v>
      </c>
      <c r="U9" s="1">
        <f t="shared" ca="1" si="1"/>
        <v>2.6378549675529703E-2</v>
      </c>
      <c r="V9" s="1">
        <f t="shared" ca="1" si="1"/>
        <v>6.5882987079945027E-3</v>
      </c>
      <c r="W9" s="1">
        <f t="shared" ca="1" si="1"/>
        <v>3.5952370720080271E-2</v>
      </c>
      <c r="X9" s="1">
        <f t="shared" ca="1" si="1"/>
        <v>6.2017675300542197E-2</v>
      </c>
      <c r="Y9" s="1">
        <f t="shared" ca="1" si="1"/>
        <v>1.8024816707872711E-2</v>
      </c>
      <c r="Z9" s="1">
        <f t="shared" ca="1" si="1"/>
        <v>-3.8165761136176611E-2</v>
      </c>
      <c r="AA9" s="1">
        <f t="shared" ca="1" si="1"/>
        <v>-2.4241167063205078E-2</v>
      </c>
      <c r="AB9" s="1">
        <f t="shared" ca="1" si="1"/>
        <v>-4.6675532747604935E-2</v>
      </c>
      <c r="AC9" s="1">
        <f t="shared" ca="1" si="1"/>
        <v>-2.7314635208857664E-2</v>
      </c>
      <c r="AD9" s="1">
        <f t="shared" ca="1" si="1"/>
        <v>-6.3533887823899071E-2</v>
      </c>
      <c r="AE9" s="1">
        <f t="shared" ca="1" si="1"/>
        <v>-2.7445487483946159E-2</v>
      </c>
      <c r="AF9" s="1">
        <f t="shared" ca="1" si="1"/>
        <v>-3.5591455889125455E-2</v>
      </c>
      <c r="AG9" s="1">
        <f t="shared" ca="1" si="1"/>
        <v>5.8398993618812282E-2</v>
      </c>
      <c r="AH9" s="1">
        <f t="shared" ca="1" si="1"/>
        <v>1.1204065825574113E-2</v>
      </c>
      <c r="AI9" s="1">
        <f t="shared" ca="1" si="1"/>
        <v>6.0517585321172365E-2</v>
      </c>
      <c r="AJ9" s="1">
        <f t="shared" ca="1" si="1"/>
        <v>-4.011220544795057E-2</v>
      </c>
      <c r="AK9" s="1">
        <f t="shared" ca="1" si="1"/>
        <v>-4.8982145083160809E-2</v>
      </c>
      <c r="AL9" s="1">
        <f t="shared" ca="1" si="1"/>
        <v>3.3935065666304193E-2</v>
      </c>
      <c r="AM9" s="1">
        <f t="shared" ca="1" si="1"/>
        <v>3.9737480105747902E-2</v>
      </c>
      <c r="AN9" s="1">
        <f t="shared" ca="1" si="1"/>
        <v>7.0058466869603458E-2</v>
      </c>
      <c r="AO9" s="1">
        <f t="shared" ca="1" si="1"/>
        <v>-3.4630878796888684E-2</v>
      </c>
      <c r="AP9" s="1">
        <f t="shared" ca="1" si="1"/>
        <v>1.2123850103096259E-2</v>
      </c>
      <c r="AQ9" s="1">
        <f t="shared" ca="1" si="1"/>
        <v>7.3792582635197456E-3</v>
      </c>
      <c r="AR9" s="1">
        <f t="shared" ca="1" si="1"/>
        <v>5.6111112810903405E-2</v>
      </c>
      <c r="AS9" s="1">
        <f t="shared" ca="1" si="1"/>
        <v>0.12897719788340906</v>
      </c>
      <c r="AT9" s="1">
        <f t="shared" ca="1" si="1"/>
        <v>3.3544181551129586E-2</v>
      </c>
      <c r="AU9" s="1">
        <f t="shared" ca="1" si="1"/>
        <v>1.0925465988358345E-2</v>
      </c>
      <c r="AV9" s="1">
        <f t="shared" ca="1" si="1"/>
        <v>2.5192683506899783E-2</v>
      </c>
      <c r="AW9" s="1">
        <f t="shared" ca="1" si="1"/>
        <v>-4.8849474246966708E-2</v>
      </c>
      <c r="AX9" s="1">
        <f t="shared" ca="1" si="1"/>
        <v>-5.4204687278945639E-2</v>
      </c>
      <c r="AY9" s="1">
        <f t="shared" ca="1" si="1"/>
        <v>6.7134351930306577E-3</v>
      </c>
      <c r="AZ9" s="1">
        <f t="shared" ca="1" si="1"/>
        <v>-3.7272541656397078E-4</v>
      </c>
      <c r="BA9" s="1">
        <f t="shared" ca="1" si="1"/>
        <v>2.7482963491664607E-2</v>
      </c>
      <c r="BB9" s="1">
        <f t="shared" ca="1" si="1"/>
        <v>-8.5032001347013969E-2</v>
      </c>
      <c r="BC9" s="1">
        <f t="shared" ca="1" si="1"/>
        <v>1.9387738045254316E-2</v>
      </c>
      <c r="BD9" s="1">
        <f t="shared" ca="1" si="1"/>
        <v>-5.333620362666347E-2</v>
      </c>
      <c r="BE9" s="1">
        <f t="shared" ca="1" si="1"/>
        <v>0.1247733929674921</v>
      </c>
      <c r="BF9" s="1">
        <f t="shared" ca="1" si="1"/>
        <v>4.8040577948366227E-2</v>
      </c>
      <c r="BG9" s="1">
        <f t="shared" ca="1" si="1"/>
        <v>1.6977013714778964E-2</v>
      </c>
      <c r="BH9" s="1">
        <f t="shared" ca="1" si="1"/>
        <v>-3.8995628902755482E-4</v>
      </c>
      <c r="BI9" s="1">
        <f t="shared" ca="1" si="1"/>
        <v>1.3706713713502468E-2</v>
      </c>
      <c r="BJ9" s="1">
        <f t="shared" ca="1" si="1"/>
        <v>-2.025536973490177E-2</v>
      </c>
      <c r="BK9" s="1">
        <f t="shared" ca="1" si="1"/>
        <v>-4.3003513596236116E-2</v>
      </c>
      <c r="BL9" s="1">
        <f t="shared" ca="1" si="1"/>
        <v>0.16216375160197366</v>
      </c>
      <c r="BM9" s="1">
        <f t="shared" ca="1" si="1"/>
        <v>6.7405166735604233E-2</v>
      </c>
      <c r="BN9" s="1">
        <f t="shared" ca="1" si="1"/>
        <v>-6.1904253913146697E-2</v>
      </c>
      <c r="BO9" s="1">
        <f t="shared" ca="1" si="1"/>
        <v>6.7493480835340819E-2</v>
      </c>
      <c r="BP9" s="1">
        <f t="shared" ca="1" si="1"/>
        <v>0.12699709192115338</v>
      </c>
      <c r="BQ9" s="1">
        <f t="shared" ca="1" si="2"/>
        <v>1.2280924067292852E-2</v>
      </c>
      <c r="BR9" s="1">
        <f t="shared" ca="1" si="2"/>
        <v>-2.6811966160401247E-2</v>
      </c>
      <c r="BS9" s="1">
        <f t="shared" ca="1" si="2"/>
        <v>9.086143884913335E-3</v>
      </c>
      <c r="BT9" s="1">
        <f t="shared" ca="1" si="2"/>
        <v>0.16815064686013409</v>
      </c>
      <c r="BU9" s="1">
        <f t="shared" ca="1" si="2"/>
        <v>1.7097992904319397E-2</v>
      </c>
      <c r="BV9" s="1">
        <f t="shared" ca="1" si="2"/>
        <v>1.1996108615609753E-2</v>
      </c>
      <c r="BW9" s="1">
        <f t="shared" ca="1" si="2"/>
        <v>4.8934393504827166E-2</v>
      </c>
      <c r="BX9" s="1">
        <f t="shared" ca="1" si="2"/>
        <v>-2.3572069275285362E-2</v>
      </c>
      <c r="BY9" s="1">
        <f t="shared" ca="1" si="2"/>
        <v>-2.6523558150181169E-2</v>
      </c>
      <c r="BZ9" s="1">
        <f t="shared" ca="1" si="2"/>
        <v>-7.7390412379039458E-2</v>
      </c>
      <c r="CA9" s="1">
        <f t="shared" ca="1" si="2"/>
        <v>4.3478836638889254E-2</v>
      </c>
      <c r="CB9" s="1">
        <f t="shared" ca="1" si="2"/>
        <v>1.3527649277072454E-4</v>
      </c>
      <c r="CC9" s="1">
        <f t="shared" ca="1" si="2"/>
        <v>-1.2938707933140513E-2</v>
      </c>
      <c r="CD9" s="1">
        <f t="shared" ca="1" si="2"/>
        <v>-4.2291062626615278E-2</v>
      </c>
      <c r="CE9" s="1">
        <f t="shared" ca="1" si="2"/>
        <v>-9.1766614033000737E-2</v>
      </c>
      <c r="CF9" s="1">
        <f t="shared" ca="1" si="2"/>
        <v>5.4826217882028606E-2</v>
      </c>
      <c r="CG9" s="1">
        <f t="shared" ca="1" si="2"/>
        <v>4.6117869309311769E-2</v>
      </c>
      <c r="CH9" s="1">
        <f t="shared" ca="1" si="2"/>
        <v>-2.938727826899188E-2</v>
      </c>
      <c r="CI9" s="1">
        <f t="shared" ca="1" si="2"/>
        <v>-2.220773027955894E-2</v>
      </c>
      <c r="CJ9" s="1">
        <f t="shared" ca="1" si="2"/>
        <v>2.2419299317736039E-2</v>
      </c>
      <c r="CK9" s="1">
        <f t="shared" ca="1" si="2"/>
        <v>-8.4644197409669164E-2</v>
      </c>
      <c r="CL9" s="1">
        <f t="shared" ca="1" si="2"/>
        <v>-2.1044284948589138E-2</v>
      </c>
      <c r="CM9" s="1">
        <f t="shared" ca="1" si="2"/>
        <v>-8.0544327341239563E-2</v>
      </c>
      <c r="CN9" s="1">
        <f t="shared" ca="1" si="2"/>
        <v>8.8101988807530989E-3</v>
      </c>
      <c r="CO9" s="1">
        <f t="shared" ca="1" si="2"/>
        <v>-2.3183132135389271E-2</v>
      </c>
      <c r="CP9" s="1">
        <f t="shared" ca="1" si="2"/>
        <v>6.4773108009600802E-2</v>
      </c>
      <c r="CQ9" s="1">
        <f t="shared" ca="1" si="2"/>
        <v>5.7268784642057161E-2</v>
      </c>
      <c r="CR9" s="1">
        <f t="shared" ca="1" si="2"/>
        <v>-4.9429905503156561E-2</v>
      </c>
      <c r="CS9" s="1">
        <f t="shared" ca="1" si="2"/>
        <v>5.0170247707581475E-3</v>
      </c>
      <c r="CT9" s="1">
        <f t="shared" ca="1" si="2"/>
        <v>4.6202734616819084E-2</v>
      </c>
      <c r="CU9" s="1">
        <f t="shared" ca="1" si="2"/>
        <v>-4.9436741172473653E-2</v>
      </c>
      <c r="CV9" s="1">
        <f t="shared" ca="1" si="2"/>
        <v>4.9673975127966334E-2</v>
      </c>
      <c r="CW9" s="1">
        <f t="shared" ca="1" si="2"/>
        <v>2.5210723911762739E-2</v>
      </c>
      <c r="CX9" s="1">
        <f t="shared" ca="1" si="2"/>
        <v>2.7010556496515972E-2</v>
      </c>
      <c r="CY9" s="39">
        <f t="shared" ca="1" si="2"/>
        <v>-2.3324034236229009E-2</v>
      </c>
    </row>
    <row r="10" spans="2:103" x14ac:dyDescent="0.25">
      <c r="B10" s="27">
        <v>45383</v>
      </c>
      <c r="C10" s="28">
        <v>1.25</v>
      </c>
      <c r="D10" s="1">
        <f t="shared" ca="1" si="0"/>
        <v>-6.0678413958531817E-2</v>
      </c>
      <c r="E10" s="1">
        <f t="shared" ca="1" si="1"/>
        <v>3.5684236161166193E-2</v>
      </c>
      <c r="F10" s="1">
        <f t="shared" ca="1" si="1"/>
        <v>5.5412940916881202E-3</v>
      </c>
      <c r="G10" s="1">
        <f t="shared" ca="1" si="1"/>
        <v>-2.9549845348763412E-2</v>
      </c>
      <c r="H10" s="1">
        <f t="shared" ca="1" si="1"/>
        <v>2.7385004284389277E-2</v>
      </c>
      <c r="I10" s="1">
        <f t="shared" ca="1" si="1"/>
        <v>7.2448564128186954E-2</v>
      </c>
      <c r="J10" s="1">
        <f t="shared" ca="1" si="1"/>
        <v>-0.10617897169713719</v>
      </c>
      <c r="K10" s="1">
        <f t="shared" ca="1" si="1"/>
        <v>-0.10128423723823984</v>
      </c>
      <c r="L10" s="1">
        <f t="shared" ca="1" si="1"/>
        <v>-2.4248009307257935E-2</v>
      </c>
      <c r="M10" s="1">
        <f t="shared" ca="1" si="1"/>
        <v>-5.5432984892101925E-2</v>
      </c>
      <c r="N10" s="1">
        <f t="shared" ca="1" si="1"/>
        <v>5.2108059063294299E-2</v>
      </c>
      <c r="O10" s="1">
        <f t="shared" ca="1" si="1"/>
        <v>-9.6944118483722422E-4</v>
      </c>
      <c r="P10" s="1">
        <f t="shared" ca="1" si="1"/>
        <v>-2.3159026447719978E-2</v>
      </c>
      <c r="Q10" s="1">
        <f t="shared" ca="1" si="1"/>
        <v>-9.5629763748012714E-2</v>
      </c>
      <c r="R10" s="1">
        <f t="shared" ca="1" si="1"/>
        <v>-1.9292326884971216E-3</v>
      </c>
      <c r="S10" s="1">
        <f t="shared" ca="1" si="1"/>
        <v>-5.7302021472761776E-2</v>
      </c>
      <c r="T10" s="1">
        <f t="shared" ca="1" si="1"/>
        <v>2.5530510372294346E-3</v>
      </c>
      <c r="U10" s="1">
        <f t="shared" ca="1" si="1"/>
        <v>-1.1422059371508055E-2</v>
      </c>
      <c r="V10" s="1">
        <f t="shared" ca="1" si="1"/>
        <v>-6.6828337048014913E-2</v>
      </c>
      <c r="W10" s="1">
        <f t="shared" ca="1" si="1"/>
        <v>0.1331628924458885</v>
      </c>
      <c r="X10" s="1">
        <f t="shared" ca="1" si="1"/>
        <v>1.8196840647498217E-2</v>
      </c>
      <c r="Y10" s="1">
        <f t="shared" ca="1" si="1"/>
        <v>-1.2427611738098889E-2</v>
      </c>
      <c r="Z10" s="1">
        <f t="shared" ca="1" si="1"/>
        <v>3.1865380073680005E-2</v>
      </c>
      <c r="AA10" s="1">
        <f t="shared" ca="1" si="1"/>
        <v>-4.4218418256331396E-2</v>
      </c>
      <c r="AB10" s="1">
        <f t="shared" ca="1" si="1"/>
        <v>4.0314216569240821E-2</v>
      </c>
      <c r="AC10" s="1">
        <f t="shared" ca="1" si="1"/>
        <v>5.1070210207530727E-2</v>
      </c>
      <c r="AD10" s="1">
        <f t="shared" ca="1" si="1"/>
        <v>-4.5134305000112347E-2</v>
      </c>
      <c r="AE10" s="1">
        <f t="shared" ca="1" si="1"/>
        <v>1.2686525702841234E-2</v>
      </c>
      <c r="AF10" s="1">
        <f t="shared" ca="1" si="1"/>
        <v>2.3353161804642412E-2</v>
      </c>
      <c r="AG10" s="1">
        <f t="shared" ca="1" si="1"/>
        <v>9.0511443722619614E-3</v>
      </c>
      <c r="AH10" s="1">
        <f t="shared" ca="1" si="1"/>
        <v>2.5590434836412632E-2</v>
      </c>
      <c r="AI10" s="1">
        <f t="shared" ca="1" si="1"/>
        <v>1.3368721491959248E-2</v>
      </c>
      <c r="AJ10" s="1">
        <f t="shared" ca="1" si="1"/>
        <v>8.4233323884597755E-2</v>
      </c>
      <c r="AK10" s="1">
        <f t="shared" ca="1" si="1"/>
        <v>2.6632743626884659E-2</v>
      </c>
      <c r="AL10" s="1">
        <f t="shared" ca="1" si="1"/>
        <v>8.6943860275133216E-3</v>
      </c>
      <c r="AM10" s="1">
        <f t="shared" ca="1" si="1"/>
        <v>4.9492828602365778E-2</v>
      </c>
      <c r="AN10" s="1">
        <f t="shared" ca="1" si="1"/>
        <v>7.8932923381761166E-2</v>
      </c>
      <c r="AO10" s="1">
        <f t="shared" ca="1" si="1"/>
        <v>4.25990744206005E-2</v>
      </c>
      <c r="AP10" s="1">
        <f t="shared" ca="1" si="1"/>
        <v>-5.6753855090726855E-2</v>
      </c>
      <c r="AQ10" s="1">
        <f t="shared" ca="1" si="1"/>
        <v>3.2322631230086961E-2</v>
      </c>
      <c r="AR10" s="1">
        <f t="shared" ca="1" si="1"/>
        <v>-4.6444537576755408E-2</v>
      </c>
      <c r="AS10" s="1">
        <f t="shared" ca="1" si="1"/>
        <v>6.9854118829380113E-2</v>
      </c>
      <c r="AT10" s="1">
        <f t="shared" ca="1" si="1"/>
        <v>6.3759942846317891E-2</v>
      </c>
      <c r="AU10" s="1">
        <f t="shared" ca="1" si="1"/>
        <v>3.8161837633028821E-2</v>
      </c>
      <c r="AV10" s="1">
        <f t="shared" ca="1" si="1"/>
        <v>-3.1328652251737164E-2</v>
      </c>
      <c r="AW10" s="1">
        <f t="shared" ca="1" si="1"/>
        <v>5.1793770583749142E-2</v>
      </c>
      <c r="AX10" s="1">
        <f t="shared" ca="1" si="1"/>
        <v>4.8637069254730235E-2</v>
      </c>
      <c r="AY10" s="1">
        <f t="shared" ca="1" si="1"/>
        <v>1.6302238640519211E-2</v>
      </c>
      <c r="AZ10" s="1">
        <f t="shared" ca="1" si="1"/>
        <v>-6.1155441848198482E-2</v>
      </c>
      <c r="BA10" s="1">
        <f t="shared" ca="1" si="1"/>
        <v>3.9133060641125185E-2</v>
      </c>
      <c r="BB10" s="1">
        <f t="shared" ca="1" si="1"/>
        <v>-3.8463422289937932E-2</v>
      </c>
      <c r="BC10" s="1">
        <f t="shared" ca="1" si="1"/>
        <v>-2.6173451943261691E-2</v>
      </c>
      <c r="BD10" s="1">
        <f t="shared" ca="1" si="1"/>
        <v>3.0928764879295276E-3</v>
      </c>
      <c r="BE10" s="1">
        <f t="shared" ca="1" si="1"/>
        <v>3.097327538386602E-2</v>
      </c>
      <c r="BF10" s="1">
        <f t="shared" ca="1" si="1"/>
        <v>2.5818592534437267E-2</v>
      </c>
      <c r="BG10" s="1">
        <f t="shared" ca="1" si="1"/>
        <v>3.5531555976236091E-2</v>
      </c>
      <c r="BH10" s="1">
        <f t="shared" ca="1" si="1"/>
        <v>-2.1501855676835432E-3</v>
      </c>
      <c r="BI10" s="1">
        <f t="shared" ca="1" si="1"/>
        <v>-3.1414397969980475E-2</v>
      </c>
      <c r="BJ10" s="1">
        <f t="shared" ca="1" si="1"/>
        <v>2.1774831766965843E-2</v>
      </c>
      <c r="BK10" s="1">
        <f t="shared" ca="1" si="1"/>
        <v>1.2283756898391418E-3</v>
      </c>
      <c r="BL10" s="1">
        <f t="shared" ca="1" si="1"/>
        <v>-1.217195287383889E-2</v>
      </c>
      <c r="BM10" s="1">
        <f t="shared" ca="1" si="1"/>
        <v>0.10043755994669845</v>
      </c>
      <c r="BN10" s="1">
        <f t="shared" ca="1" si="1"/>
        <v>1.4352391380639654E-2</v>
      </c>
      <c r="BO10" s="1">
        <f t="shared" ca="1" si="1"/>
        <v>-4.9956355088016866E-3</v>
      </c>
      <c r="BP10" s="1">
        <f t="shared" ca="1" si="1"/>
        <v>-1.47794963577061E-2</v>
      </c>
      <c r="BQ10" s="1">
        <f t="shared" ca="1" si="2"/>
        <v>-4.2443601724560263E-2</v>
      </c>
      <c r="BR10" s="1">
        <f t="shared" ca="1" si="2"/>
        <v>1.8650173780663762E-2</v>
      </c>
      <c r="BS10" s="1">
        <f t="shared" ca="1" si="2"/>
        <v>-3.8125024460479259E-2</v>
      </c>
      <c r="BT10" s="1">
        <f t="shared" ca="1" si="2"/>
        <v>-2.2916025171909757E-2</v>
      </c>
      <c r="BU10" s="1">
        <f t="shared" ca="1" si="2"/>
        <v>4.379293766456771E-2</v>
      </c>
      <c r="BV10" s="1">
        <f t="shared" ca="1" si="2"/>
        <v>-7.1619709710094681E-2</v>
      </c>
      <c r="BW10" s="1">
        <f t="shared" ca="1" si="2"/>
        <v>1.3995840098917831E-2</v>
      </c>
      <c r="BX10" s="1">
        <f t="shared" ca="1" si="2"/>
        <v>-1.9652477707347078E-2</v>
      </c>
      <c r="BY10" s="1">
        <f t="shared" ca="1" si="2"/>
        <v>5.8495190185022909E-3</v>
      </c>
      <c r="BZ10" s="1">
        <f t="shared" ca="1" si="2"/>
        <v>0.10813877751652051</v>
      </c>
      <c r="CA10" s="1">
        <f t="shared" ca="1" si="2"/>
        <v>5.1264938277964002E-3</v>
      </c>
      <c r="CB10" s="1">
        <f t="shared" ca="1" si="2"/>
        <v>4.1171156041954322E-2</v>
      </c>
      <c r="CC10" s="1">
        <f t="shared" ca="1" si="2"/>
        <v>-8.0048647329731659E-2</v>
      </c>
      <c r="CD10" s="1">
        <f t="shared" ca="1" si="2"/>
        <v>4.3626656408359547E-2</v>
      </c>
      <c r="CE10" s="1">
        <f t="shared" ca="1" si="2"/>
        <v>-6.6672842193525334E-3</v>
      </c>
      <c r="CF10" s="1">
        <f t="shared" ca="1" si="2"/>
        <v>5.3935410937952753E-2</v>
      </c>
      <c r="CG10" s="1">
        <f t="shared" ca="1" si="2"/>
        <v>-4.6912947508910272E-2</v>
      </c>
      <c r="CH10" s="1">
        <f t="shared" ca="1" si="2"/>
        <v>1.5158237473724055E-2</v>
      </c>
      <c r="CI10" s="1">
        <f t="shared" ca="1" si="2"/>
        <v>-5.7918134139750409E-2</v>
      </c>
      <c r="CJ10" s="1">
        <f t="shared" ca="1" si="2"/>
        <v>9.4359962202078783E-3</v>
      </c>
      <c r="CK10" s="1">
        <f t="shared" ca="1" si="2"/>
        <v>-1.5124504490698278E-2</v>
      </c>
      <c r="CL10" s="1">
        <f t="shared" ca="1" si="2"/>
        <v>7.3701671864914373E-3</v>
      </c>
      <c r="CM10" s="1">
        <f t="shared" ca="1" si="2"/>
        <v>-2.1555741546502704E-2</v>
      </c>
      <c r="CN10" s="1">
        <f t="shared" ca="1" si="2"/>
        <v>-4.6794223391393393E-2</v>
      </c>
      <c r="CO10" s="1">
        <f t="shared" ca="1" si="2"/>
        <v>4.0667170009922531E-2</v>
      </c>
      <c r="CP10" s="1">
        <f t="shared" ca="1" si="2"/>
        <v>-7.4824443247406613E-2</v>
      </c>
      <c r="CQ10" s="1">
        <f t="shared" ca="1" si="2"/>
        <v>-4.202262469145078E-2</v>
      </c>
      <c r="CR10" s="1">
        <f t="shared" ca="1" si="2"/>
        <v>0.14590684087088396</v>
      </c>
      <c r="CS10" s="1">
        <f t="shared" ca="1" si="2"/>
        <v>-8.4352579055054444E-2</v>
      </c>
      <c r="CT10" s="1">
        <f t="shared" ca="1" si="2"/>
        <v>-9.8415147121527664E-3</v>
      </c>
      <c r="CU10" s="1">
        <f t="shared" ca="1" si="2"/>
        <v>2.7918773642972912E-2</v>
      </c>
      <c r="CV10" s="1">
        <f t="shared" ca="1" si="2"/>
        <v>-4.2214250959428552E-3</v>
      </c>
      <c r="CW10" s="1">
        <f t="shared" ca="1" si="2"/>
        <v>5.1790451535936768E-2</v>
      </c>
      <c r="CX10" s="1">
        <f t="shared" ca="1" si="2"/>
        <v>-2.18310311221998E-2</v>
      </c>
      <c r="CY10" s="39">
        <f t="shared" ca="1" si="2"/>
        <v>-4.7566208522670531E-2</v>
      </c>
    </row>
    <row r="11" spans="2:103" x14ac:dyDescent="0.25">
      <c r="B11" s="27">
        <v>45413</v>
      </c>
      <c r="C11" s="28">
        <v>1.3333333333333299</v>
      </c>
      <c r="D11" s="1">
        <f t="shared" ca="1" si="0"/>
        <v>-5.3719804418524988E-2</v>
      </c>
      <c r="E11" s="1">
        <f t="shared" ca="1" si="1"/>
        <v>-5.5071086694190335E-2</v>
      </c>
      <c r="F11" s="1">
        <f t="shared" ca="1" si="1"/>
        <v>4.41526188468222E-2</v>
      </c>
      <c r="G11" s="1">
        <f t="shared" ca="1" si="1"/>
        <v>5.2560446941223235E-2</v>
      </c>
      <c r="H11" s="1">
        <f t="shared" ca="1" si="1"/>
        <v>6.874735568934357E-3</v>
      </c>
      <c r="I11" s="1">
        <f t="shared" ca="1" si="1"/>
        <v>-4.3512099693636029E-2</v>
      </c>
      <c r="J11" s="1">
        <f t="shared" ca="1" si="1"/>
        <v>-2.2402908494834142E-2</v>
      </c>
      <c r="K11" s="1">
        <f t="shared" ca="1" si="1"/>
        <v>-4.320884706669896E-2</v>
      </c>
      <c r="L11" s="1">
        <f t="shared" ca="1" si="1"/>
        <v>1.528003358318066E-2</v>
      </c>
      <c r="M11" s="1">
        <f t="shared" ca="1" si="1"/>
        <v>5.9243166768943284E-2</v>
      </c>
      <c r="N11" s="1">
        <f t="shared" ca="1" si="1"/>
        <v>3.2019423750624137E-2</v>
      </c>
      <c r="O11" s="1">
        <f t="shared" ca="1" si="1"/>
        <v>3.3257336109810041E-2</v>
      </c>
      <c r="P11" s="1">
        <f t="shared" ca="1" si="1"/>
        <v>-7.4558781212503925E-3</v>
      </c>
      <c r="Q11" s="1">
        <f t="shared" ca="1" si="1"/>
        <v>-3.161838356667223E-2</v>
      </c>
      <c r="R11" s="1">
        <f t="shared" ca="1" si="1"/>
        <v>-3.516046627773925E-2</v>
      </c>
      <c r="S11" s="1">
        <f t="shared" ca="1" si="1"/>
        <v>7.9975452996048302E-2</v>
      </c>
      <c r="T11" s="1">
        <f t="shared" ca="1" si="1"/>
        <v>1.9786504510818675E-2</v>
      </c>
      <c r="U11" s="1">
        <f t="shared" ca="1" si="1"/>
        <v>7.3753218433662643E-2</v>
      </c>
      <c r="V11" s="1">
        <f t="shared" ca="1" si="1"/>
        <v>4.372539318680891E-2</v>
      </c>
      <c r="W11" s="1">
        <f t="shared" ca="1" si="1"/>
        <v>2.1197632669974736E-2</v>
      </c>
      <c r="X11" s="1">
        <f t="shared" ca="1" si="1"/>
        <v>-7.2902654367410467E-3</v>
      </c>
      <c r="Y11" s="1">
        <f t="shared" ca="1" si="1"/>
        <v>-3.9337169950899357E-2</v>
      </c>
      <c r="Z11" s="1">
        <f t="shared" ca="1" si="1"/>
        <v>4.851700129499071E-2</v>
      </c>
      <c r="AA11" s="1">
        <f t="shared" ca="1" si="1"/>
        <v>9.3082159995710317E-2</v>
      </c>
      <c r="AB11" s="1">
        <f t="shared" ca="1" si="1"/>
        <v>-3.6076842791740629E-2</v>
      </c>
      <c r="AC11" s="1">
        <f t="shared" ca="1" si="1"/>
        <v>-3.9146686906426122E-2</v>
      </c>
      <c r="AD11" s="1">
        <f t="shared" ca="1" si="1"/>
        <v>3.9244062896593587E-2</v>
      </c>
      <c r="AE11" s="1">
        <f t="shared" ca="1" si="1"/>
        <v>-2.3136661481309283E-3</v>
      </c>
      <c r="AF11" s="1">
        <f t="shared" ca="1" si="1"/>
        <v>-2.9220419011687565E-2</v>
      </c>
      <c r="AG11" s="1">
        <f t="shared" ca="1" si="1"/>
        <v>5.617153703696607E-2</v>
      </c>
      <c r="AH11" s="1">
        <f t="shared" ref="AH11:CS12" ca="1" si="3">_xlfn.NORM.INV(RAND(),$C$2,$C$3)</f>
        <v>1.736096415765475E-2</v>
      </c>
      <c r="AI11" s="1">
        <f t="shared" ca="1" si="3"/>
        <v>5.0380663755803301E-2</v>
      </c>
      <c r="AJ11" s="1">
        <f t="shared" ca="1" si="3"/>
        <v>5.4536126898630747E-3</v>
      </c>
      <c r="AK11" s="1">
        <f t="shared" ca="1" si="3"/>
        <v>5.3862386011526257E-2</v>
      </c>
      <c r="AL11" s="1">
        <f t="shared" ca="1" si="3"/>
        <v>5.0677488097994473E-2</v>
      </c>
      <c r="AM11" s="1">
        <f t="shared" ca="1" si="3"/>
        <v>1.3237513019407326E-2</v>
      </c>
      <c r="AN11" s="1">
        <f t="shared" ca="1" si="3"/>
        <v>3.8908342910625067E-4</v>
      </c>
      <c r="AO11" s="1">
        <f t="shared" ca="1" si="3"/>
        <v>4.4612192444484805E-2</v>
      </c>
      <c r="AP11" s="1">
        <f t="shared" ca="1" si="3"/>
        <v>5.756207325118904E-2</v>
      </c>
      <c r="AQ11" s="1">
        <f t="shared" ca="1" si="3"/>
        <v>3.2895295192376724E-2</v>
      </c>
      <c r="AR11" s="1">
        <f t="shared" ca="1" si="3"/>
        <v>-2.1808396674007489E-2</v>
      </c>
      <c r="AS11" s="1">
        <f t="shared" ca="1" si="3"/>
        <v>-6.1886455784210953E-4</v>
      </c>
      <c r="AT11" s="1">
        <f t="shared" ca="1" si="3"/>
        <v>7.1460392269322246E-4</v>
      </c>
      <c r="AU11" s="1">
        <f t="shared" ca="1" si="3"/>
        <v>3.3543384066463011E-2</v>
      </c>
      <c r="AV11" s="1">
        <f t="shared" ca="1" si="3"/>
        <v>2.4297596424344377E-2</v>
      </c>
      <c r="AW11" s="1">
        <f t="shared" ca="1" si="3"/>
        <v>-9.3080668697809288E-2</v>
      </c>
      <c r="AX11" s="1">
        <f t="shared" ca="1" si="3"/>
        <v>3.5373348172179184E-3</v>
      </c>
      <c r="AY11" s="1">
        <f t="shared" ca="1" si="3"/>
        <v>-5.6595991736089028E-3</v>
      </c>
      <c r="AZ11" s="1">
        <f t="shared" ca="1" si="3"/>
        <v>1.3314991141394292E-2</v>
      </c>
      <c r="BA11" s="1">
        <f t="shared" ca="1" si="3"/>
        <v>4.4224128692820885E-2</v>
      </c>
      <c r="BB11" s="1">
        <f t="shared" ca="1" si="3"/>
        <v>4.7022482970107332E-2</v>
      </c>
      <c r="BC11" s="1">
        <f t="shared" ca="1" si="3"/>
        <v>0.12497766430631665</v>
      </c>
      <c r="BD11" s="1">
        <f t="shared" ca="1" si="3"/>
        <v>7.765290711699141E-2</v>
      </c>
      <c r="BE11" s="1">
        <f t="shared" ca="1" si="3"/>
        <v>5.6845751162657332E-2</v>
      </c>
      <c r="BF11" s="1">
        <f t="shared" ca="1" si="3"/>
        <v>1.7041915876579914E-2</v>
      </c>
      <c r="BG11" s="1">
        <f t="shared" ca="1" si="3"/>
        <v>-4.6574600040435926E-2</v>
      </c>
      <c r="BH11" s="1">
        <f t="shared" ca="1" si="3"/>
        <v>-6.9964499798708668E-2</v>
      </c>
      <c r="BI11" s="1">
        <f t="shared" ca="1" si="3"/>
        <v>4.5886248310237326E-2</v>
      </c>
      <c r="BJ11" s="1">
        <f t="shared" ca="1" si="3"/>
        <v>-4.585734873504986E-2</v>
      </c>
      <c r="BK11" s="1">
        <f t="shared" ca="1" si="3"/>
        <v>1.9765788546364967E-2</v>
      </c>
      <c r="BL11" s="1">
        <f t="shared" ca="1" si="3"/>
        <v>1.9659019380702775E-2</v>
      </c>
      <c r="BM11" s="1">
        <f t="shared" ca="1" si="3"/>
        <v>-1.8487946384755479E-2</v>
      </c>
      <c r="BN11" s="1">
        <f t="shared" ca="1" si="3"/>
        <v>2.9072157343182685E-2</v>
      </c>
      <c r="BO11" s="1">
        <f t="shared" ca="1" si="3"/>
        <v>-4.1333803226549018E-2</v>
      </c>
      <c r="BP11" s="1">
        <f t="shared" ca="1" si="3"/>
        <v>3.4177926829373789E-2</v>
      </c>
      <c r="BQ11" s="1">
        <f t="shared" ca="1" si="2"/>
        <v>-9.7321023694539016E-2</v>
      </c>
      <c r="BR11" s="1">
        <f t="shared" ca="1" si="2"/>
        <v>-1.62720675226991E-2</v>
      </c>
      <c r="BS11" s="1">
        <f t="shared" ca="1" si="2"/>
        <v>-3.5031284000238097E-2</v>
      </c>
      <c r="BT11" s="1">
        <f t="shared" ca="1" si="2"/>
        <v>8.6592493501242873E-2</v>
      </c>
      <c r="BU11" s="1">
        <f t="shared" ca="1" si="2"/>
        <v>2.0373419435136056E-3</v>
      </c>
      <c r="BV11" s="1">
        <f t="shared" ca="1" si="2"/>
        <v>2.5630260935587883E-2</v>
      </c>
      <c r="BW11" s="1">
        <f t="shared" ca="1" si="2"/>
        <v>2.5725042119350047E-2</v>
      </c>
      <c r="BX11" s="1">
        <f t="shared" ca="1" si="2"/>
        <v>4.7807212688863333E-3</v>
      </c>
      <c r="BY11" s="1">
        <f t="shared" ca="1" si="2"/>
        <v>1.5793833043454122E-2</v>
      </c>
      <c r="BZ11" s="1">
        <f t="shared" ca="1" si="2"/>
        <v>-4.3599604669788627E-2</v>
      </c>
      <c r="CA11" s="1">
        <f t="shared" ca="1" si="2"/>
        <v>-1.4091487833773817E-2</v>
      </c>
      <c r="CB11" s="1">
        <f t="shared" ca="1" si="2"/>
        <v>6.0940507900815101E-2</v>
      </c>
      <c r="CC11" s="1">
        <f t="shared" ca="1" si="2"/>
        <v>9.2125610563565774E-2</v>
      </c>
      <c r="CD11" s="1">
        <f t="shared" ca="1" si="2"/>
        <v>2.4123033904779982E-3</v>
      </c>
      <c r="CE11" s="1">
        <f t="shared" ca="1" si="2"/>
        <v>-5.1272295997398909E-2</v>
      </c>
      <c r="CF11" s="1">
        <f t="shared" ca="1" si="2"/>
        <v>7.5324982831614096E-2</v>
      </c>
      <c r="CG11" s="1">
        <f t="shared" ca="1" si="2"/>
        <v>3.6876957527401687E-2</v>
      </c>
      <c r="CH11" s="1">
        <f t="shared" ca="1" si="2"/>
        <v>-9.7585842166012689E-3</v>
      </c>
      <c r="CI11" s="1">
        <f t="shared" ca="1" si="2"/>
        <v>3.0836992566899295E-2</v>
      </c>
      <c r="CJ11" s="1">
        <f t="shared" ca="1" si="2"/>
        <v>-1.6650633626509485E-2</v>
      </c>
      <c r="CK11" s="1">
        <f t="shared" ca="1" si="2"/>
        <v>4.42517972807842E-3</v>
      </c>
      <c r="CL11" s="1">
        <f t="shared" ca="1" si="2"/>
        <v>5.8602814867490784E-2</v>
      </c>
      <c r="CM11" s="1">
        <f t="shared" ca="1" si="2"/>
        <v>-1.1912067082621144E-2</v>
      </c>
      <c r="CN11" s="1">
        <f t="shared" ca="1" si="2"/>
        <v>1.4321727129282105E-2</v>
      </c>
      <c r="CO11" s="1">
        <f t="shared" ca="1" si="2"/>
        <v>-2.5093850850276669E-2</v>
      </c>
      <c r="CP11" s="1">
        <f t="shared" ca="1" si="2"/>
        <v>6.8644325380715687E-2</v>
      </c>
      <c r="CQ11" s="1">
        <f t="shared" ca="1" si="2"/>
        <v>8.2678055929655131E-2</v>
      </c>
      <c r="CR11" s="1">
        <f t="shared" ca="1" si="2"/>
        <v>-3.4833892073718953E-2</v>
      </c>
      <c r="CS11" s="1">
        <f t="shared" ca="1" si="2"/>
        <v>-3.4642617925148257E-2</v>
      </c>
      <c r="CT11" s="1">
        <f t="shared" ca="1" si="2"/>
        <v>6.8639554025997196E-2</v>
      </c>
      <c r="CU11" s="1">
        <f t="shared" ca="1" si="2"/>
        <v>-0.13288212935210481</v>
      </c>
      <c r="CV11" s="1">
        <f t="shared" ca="1" si="2"/>
        <v>-4.4581412901784301E-2</v>
      </c>
      <c r="CW11" s="1">
        <f t="shared" ca="1" si="2"/>
        <v>1.399433188385717E-3</v>
      </c>
      <c r="CX11" s="1">
        <f t="shared" ca="1" si="2"/>
        <v>4.1848989391384164E-2</v>
      </c>
      <c r="CY11" s="39">
        <f t="shared" ca="1" si="2"/>
        <v>4.6931109552347229E-2</v>
      </c>
    </row>
    <row r="12" spans="2:103" x14ac:dyDescent="0.25">
      <c r="B12" s="27">
        <v>45444</v>
      </c>
      <c r="C12" s="28">
        <v>1.4166666666666701</v>
      </c>
      <c r="D12" s="1">
        <f t="shared" ca="1" si="0"/>
        <v>3.1384858890531039E-2</v>
      </c>
      <c r="E12" s="1">
        <f t="shared" ca="1" si="0"/>
        <v>-9.6885631560214985E-2</v>
      </c>
      <c r="F12" s="1">
        <f t="shared" ca="1" si="0"/>
        <v>-1.2113637282304742E-3</v>
      </c>
      <c r="G12" s="1">
        <f t="shared" ca="1" si="0"/>
        <v>-7.6304340665792961E-3</v>
      </c>
      <c r="H12" s="1">
        <f t="shared" ca="1" si="0"/>
        <v>5.7126763067233043E-2</v>
      </c>
      <c r="I12" s="1">
        <f t="shared" ca="1" si="0"/>
        <v>-3.7015281482612281E-2</v>
      </c>
      <c r="J12" s="1">
        <f t="shared" ca="1" si="0"/>
        <v>-3.3827422179523801E-2</v>
      </c>
      <c r="K12" s="1">
        <f t="shared" ca="1" si="0"/>
        <v>1.8023564961246429E-2</v>
      </c>
      <c r="L12" s="1">
        <f t="shared" ca="1" si="0"/>
        <v>4.6050975702249142E-2</v>
      </c>
      <c r="M12" s="1">
        <f t="shared" ca="1" si="0"/>
        <v>-8.9215701732263814E-2</v>
      </c>
      <c r="N12" s="1">
        <f t="shared" ca="1" si="0"/>
        <v>6.3189518225375232E-2</v>
      </c>
      <c r="O12" s="1">
        <f t="shared" ca="1" si="0"/>
        <v>-1.5847343368368218E-2</v>
      </c>
      <c r="P12" s="1">
        <f t="shared" ca="1" si="0"/>
        <v>5.8743011021960313E-2</v>
      </c>
      <c r="Q12" s="1">
        <f t="shared" ca="1" si="0"/>
        <v>-9.3537627445373916E-2</v>
      </c>
      <c r="R12" s="1">
        <f t="shared" ca="1" si="0"/>
        <v>-4.7449323346311759E-2</v>
      </c>
      <c r="S12" s="1">
        <f t="shared" ca="1" si="0"/>
        <v>-2.9937768570798065E-2</v>
      </c>
      <c r="T12" s="1">
        <f t="shared" ref="T12:CA16" ca="1" si="4">_xlfn.NORM.INV(RAND(),$C$2,$C$3)</f>
        <v>-1.3352567320349257E-2</v>
      </c>
      <c r="U12" s="1">
        <f t="shared" ca="1" si="4"/>
        <v>3.2926808045616301E-3</v>
      </c>
      <c r="V12" s="1">
        <f t="shared" ca="1" si="4"/>
        <v>9.2468054625350904E-2</v>
      </c>
      <c r="W12" s="1">
        <f t="shared" ca="1" si="4"/>
        <v>-6.8655688687607991E-2</v>
      </c>
      <c r="X12" s="1">
        <f t="shared" ca="1" si="4"/>
        <v>-6.9143127582857317E-2</v>
      </c>
      <c r="Y12" s="1">
        <f t="shared" ca="1" si="4"/>
        <v>5.4570897247434493E-3</v>
      </c>
      <c r="Z12" s="1">
        <f t="shared" ca="1" si="4"/>
        <v>-3.9230011448526808E-2</v>
      </c>
      <c r="AA12" s="1">
        <f t="shared" ca="1" si="4"/>
        <v>5.2453763701266101E-2</v>
      </c>
      <c r="AB12" s="1">
        <f t="shared" ca="1" si="4"/>
        <v>-1.2992623889120463E-2</v>
      </c>
      <c r="AC12" s="1">
        <f t="shared" ca="1" si="4"/>
        <v>-7.4689336437817305E-2</v>
      </c>
      <c r="AD12" s="1">
        <f t="shared" ca="1" si="4"/>
        <v>2.4290854813396053E-2</v>
      </c>
      <c r="AE12" s="1">
        <f t="shared" ca="1" si="4"/>
        <v>-1.995374294633229E-2</v>
      </c>
      <c r="AF12" s="1">
        <f t="shared" ca="1" si="4"/>
        <v>5.5296788926315538E-2</v>
      </c>
      <c r="AG12" s="1">
        <f t="shared" ca="1" si="4"/>
        <v>6.9271244733264098E-2</v>
      </c>
      <c r="AH12" s="1">
        <f t="shared" ca="1" si="4"/>
        <v>9.9544776039837239E-3</v>
      </c>
      <c r="AI12" s="1">
        <f t="shared" ca="1" si="4"/>
        <v>-7.8436144734478127E-3</v>
      </c>
      <c r="AJ12" s="1">
        <f t="shared" ca="1" si="4"/>
        <v>4.0173907686806697E-2</v>
      </c>
      <c r="AK12" s="1">
        <f t="shared" ca="1" si="4"/>
        <v>4.4787881115069955E-3</v>
      </c>
      <c r="AL12" s="1">
        <f t="shared" ca="1" si="4"/>
        <v>-3.167061854282735E-2</v>
      </c>
      <c r="AM12" s="1">
        <f t="shared" ca="1" si="4"/>
        <v>-7.9059487008828588E-2</v>
      </c>
      <c r="AN12" s="1">
        <f t="shared" ca="1" si="4"/>
        <v>-3.042178609961467E-2</v>
      </c>
      <c r="AO12" s="1">
        <f t="shared" ca="1" si="4"/>
        <v>-3.072338321272175E-2</v>
      </c>
      <c r="AP12" s="1">
        <f t="shared" ca="1" si="4"/>
        <v>-0.11685566780544274</v>
      </c>
      <c r="AQ12" s="1">
        <f t="shared" ca="1" si="4"/>
        <v>0.13377950153843163</v>
      </c>
      <c r="AR12" s="1">
        <f t="shared" ca="1" si="4"/>
        <v>-6.7630553237180091E-2</v>
      </c>
      <c r="AS12" s="1">
        <f t="shared" ca="1" si="4"/>
        <v>-4.3326542889395823E-2</v>
      </c>
      <c r="AT12" s="1">
        <f t="shared" ca="1" si="4"/>
        <v>-4.6586321481113878E-2</v>
      </c>
      <c r="AU12" s="1">
        <f t="shared" ca="1" si="4"/>
        <v>-8.0316590950049144E-2</v>
      </c>
      <c r="AV12" s="1">
        <f t="shared" ca="1" si="4"/>
        <v>3.2054337548726368E-3</v>
      </c>
      <c r="AW12" s="1">
        <f t="shared" ca="1" si="4"/>
        <v>6.5066708806041276E-2</v>
      </c>
      <c r="AX12" s="1">
        <f t="shared" ca="1" si="4"/>
        <v>2.490563825647283E-2</v>
      </c>
      <c r="AY12" s="1">
        <f t="shared" ca="1" si="4"/>
        <v>-1.849336199252043E-2</v>
      </c>
      <c r="AZ12" s="1">
        <f t="shared" ca="1" si="4"/>
        <v>2.3068869554144066E-2</v>
      </c>
      <c r="BA12" s="1">
        <f t="shared" ca="1" si="4"/>
        <v>-8.6067275932147184E-3</v>
      </c>
      <c r="BB12" s="1">
        <f t="shared" ca="1" si="4"/>
        <v>3.2017242925168103E-2</v>
      </c>
      <c r="BC12" s="1">
        <f t="shared" ca="1" si="4"/>
        <v>2.50732654915382E-2</v>
      </c>
      <c r="BD12" s="1">
        <f t="shared" ca="1" si="4"/>
        <v>-3.0407760131339827E-2</v>
      </c>
      <c r="BE12" s="1">
        <f t="shared" ca="1" si="4"/>
        <v>-7.1313083857607613E-3</v>
      </c>
      <c r="BF12" s="1">
        <f t="shared" ca="1" si="4"/>
        <v>-6.184525541976061E-3</v>
      </c>
      <c r="BG12" s="1">
        <f t="shared" ca="1" si="4"/>
        <v>7.66913008330809E-2</v>
      </c>
      <c r="BH12" s="1">
        <f t="shared" ca="1" si="4"/>
        <v>-3.4570846543275614E-2</v>
      </c>
      <c r="BI12" s="1">
        <f t="shared" ca="1" si="4"/>
        <v>3.9507391724482865E-3</v>
      </c>
      <c r="BJ12" s="1">
        <f t="shared" ca="1" si="4"/>
        <v>-4.3471109910037962E-2</v>
      </c>
      <c r="BK12" s="1">
        <f t="shared" ca="1" si="4"/>
        <v>-5.3200255159629985E-2</v>
      </c>
      <c r="BL12" s="1">
        <f t="shared" ca="1" si="4"/>
        <v>8.9244992259905287E-2</v>
      </c>
      <c r="BM12" s="1">
        <f t="shared" ca="1" si="4"/>
        <v>4.3216890458895138E-2</v>
      </c>
      <c r="BN12" s="1">
        <f t="shared" ca="1" si="4"/>
        <v>7.3633658949223385E-2</v>
      </c>
      <c r="BO12" s="1">
        <f t="shared" ca="1" si="4"/>
        <v>-3.2256606369296392E-7</v>
      </c>
      <c r="BP12" s="1">
        <f t="shared" ca="1" si="3"/>
        <v>-4.1594197358331954E-2</v>
      </c>
      <c r="BQ12" s="1">
        <f t="shared" ca="1" si="3"/>
        <v>3.2531012057125788E-2</v>
      </c>
      <c r="BR12" s="1">
        <f t="shared" ca="1" si="3"/>
        <v>9.0718613446875068E-2</v>
      </c>
      <c r="BS12" s="1">
        <f t="shared" ca="1" si="3"/>
        <v>1.8045458949092305E-2</v>
      </c>
      <c r="BT12" s="1">
        <f t="shared" ca="1" si="3"/>
        <v>2.0819886787618778E-2</v>
      </c>
      <c r="BU12" s="1">
        <f t="shared" ca="1" si="3"/>
        <v>-1.7947214394147318E-2</v>
      </c>
      <c r="BV12" s="1">
        <f t="shared" ca="1" si="3"/>
        <v>2.4915903941354751E-2</v>
      </c>
      <c r="BW12" s="1">
        <f t="shared" ca="1" si="3"/>
        <v>-3.7776673335540308E-2</v>
      </c>
      <c r="BX12" s="1">
        <f t="shared" ca="1" si="3"/>
        <v>5.4798480192294489E-2</v>
      </c>
      <c r="BY12" s="1">
        <f t="shared" ca="1" si="3"/>
        <v>4.0661495439037791E-2</v>
      </c>
      <c r="BZ12" s="1">
        <f t="shared" ca="1" si="3"/>
        <v>-1.6958837233235092E-3</v>
      </c>
      <c r="CA12" s="1">
        <f t="shared" ca="1" si="3"/>
        <v>-7.326216523394425E-3</v>
      </c>
      <c r="CB12" s="1">
        <f t="shared" ca="1" si="3"/>
        <v>-5.3567085193757316E-3</v>
      </c>
      <c r="CC12" s="1">
        <f t="shared" ca="1" si="3"/>
        <v>8.1928233905753545E-2</v>
      </c>
      <c r="CD12" s="1">
        <f t="shared" ca="1" si="3"/>
        <v>5.3357920298743887E-2</v>
      </c>
      <c r="CE12" s="1">
        <f t="shared" ca="1" si="3"/>
        <v>-1.4398659288323765E-2</v>
      </c>
      <c r="CF12" s="1">
        <f t="shared" ca="1" si="3"/>
        <v>-1.9078092179809943E-2</v>
      </c>
      <c r="CG12" s="1">
        <f t="shared" ca="1" si="3"/>
        <v>4.3655425553289613E-2</v>
      </c>
      <c r="CH12" s="1">
        <f t="shared" ca="1" si="3"/>
        <v>-1.3606304131116485E-2</v>
      </c>
      <c r="CI12" s="1">
        <f t="shared" ca="1" si="3"/>
        <v>1.1154678785662075E-2</v>
      </c>
      <c r="CJ12" s="1">
        <f t="shared" ca="1" si="3"/>
        <v>-4.9127291681063279E-2</v>
      </c>
      <c r="CK12" s="1">
        <f t="shared" ca="1" si="3"/>
        <v>-0.10331669322265713</v>
      </c>
      <c r="CL12" s="1">
        <f t="shared" ca="1" si="3"/>
        <v>-1.9143478709639401E-3</v>
      </c>
      <c r="CM12" s="1">
        <f t="shared" ca="1" si="3"/>
        <v>-1.7991856515345774E-2</v>
      </c>
      <c r="CN12" s="1">
        <f t="shared" ca="1" si="3"/>
        <v>6.9379216921283543E-3</v>
      </c>
      <c r="CO12" s="1">
        <f t="shared" ca="1" si="3"/>
        <v>-1.4787652757654035E-3</v>
      </c>
      <c r="CP12" s="1">
        <f t="shared" ca="1" si="3"/>
        <v>-7.4258886430598081E-2</v>
      </c>
      <c r="CQ12" s="1">
        <f t="shared" ca="1" si="3"/>
        <v>-1.4734901069066317E-2</v>
      </c>
      <c r="CR12" s="1">
        <f t="shared" ca="1" si="3"/>
        <v>-2.1709171598437976E-2</v>
      </c>
      <c r="CS12" s="1">
        <f t="shared" ca="1" si="3"/>
        <v>3.0269952855036957E-2</v>
      </c>
      <c r="CT12" s="1">
        <f t="shared" ca="1" si="2"/>
        <v>-2.4069927660602293E-2</v>
      </c>
      <c r="CU12" s="1">
        <f t="shared" ca="1" si="2"/>
        <v>-3.782364234640509E-2</v>
      </c>
      <c r="CV12" s="1">
        <f t="shared" ca="1" si="2"/>
        <v>-2.3961698885451767E-2</v>
      </c>
      <c r="CW12" s="1">
        <f t="shared" ca="1" si="2"/>
        <v>-1.6671483528936402E-2</v>
      </c>
      <c r="CX12" s="1">
        <f t="shared" ca="1" si="2"/>
        <v>6.8998225613050995E-2</v>
      </c>
      <c r="CY12" s="39">
        <f t="shared" ca="1" si="2"/>
        <v>-2.3937218063719658E-2</v>
      </c>
    </row>
    <row r="13" spans="2:103" x14ac:dyDescent="0.25">
      <c r="B13" s="27">
        <v>45474</v>
      </c>
      <c r="C13" s="28">
        <v>1.5</v>
      </c>
      <c r="D13" s="1">
        <f t="shared" ca="1" si="0"/>
        <v>-2.0432815666088688E-2</v>
      </c>
      <c r="E13" s="1">
        <f t="shared" ca="1" si="0"/>
        <v>-7.8646041928171154E-3</v>
      </c>
      <c r="F13" s="1">
        <f t="shared" ca="1" si="0"/>
        <v>0.12954215018528761</v>
      </c>
      <c r="G13" s="1">
        <f t="shared" ca="1" si="0"/>
        <v>3.5451819142253559E-2</v>
      </c>
      <c r="H13" s="1">
        <f t="shared" ca="1" si="0"/>
        <v>-2.2516521148004533E-2</v>
      </c>
      <c r="I13" s="1">
        <f t="shared" ca="1" si="0"/>
        <v>-3.3521646090901622E-2</v>
      </c>
      <c r="J13" s="1">
        <f t="shared" ca="1" si="0"/>
        <v>4.0202744140957127E-2</v>
      </c>
      <c r="K13" s="1">
        <f t="shared" ca="1" si="0"/>
        <v>1.9885207944777186E-2</v>
      </c>
      <c r="L13" s="1">
        <f t="shared" ca="1" si="0"/>
        <v>1.0326456176192E-2</v>
      </c>
      <c r="M13" s="1">
        <f t="shared" ca="1" si="0"/>
        <v>2.4151581247331556E-2</v>
      </c>
      <c r="N13" s="1">
        <f t="shared" ca="1" si="0"/>
        <v>4.067484831024528E-2</v>
      </c>
      <c r="O13" s="1">
        <f t="shared" ca="1" si="0"/>
        <v>3.5392092286046103E-2</v>
      </c>
      <c r="P13" s="1">
        <f t="shared" ca="1" si="0"/>
        <v>5.3988231337162136E-2</v>
      </c>
      <c r="Q13" s="1">
        <f t="shared" ca="1" si="0"/>
        <v>-6.7777748541469653E-3</v>
      </c>
      <c r="R13" s="1">
        <f t="shared" ca="1" si="0"/>
        <v>-1.773129065332197E-2</v>
      </c>
      <c r="S13" s="1">
        <f t="shared" ca="1" si="0"/>
        <v>7.152237919690721E-2</v>
      </c>
      <c r="T13" s="1">
        <f t="shared" ca="1" si="4"/>
        <v>-1.127191759179497E-2</v>
      </c>
      <c r="U13" s="1">
        <f t="shared" ca="1" si="4"/>
        <v>5.4951299634568407E-2</v>
      </c>
      <c r="V13" s="1">
        <f t="shared" ca="1" si="4"/>
        <v>1.1518479185180265E-3</v>
      </c>
      <c r="W13" s="1">
        <f t="shared" ca="1" si="4"/>
        <v>1.5489536754490064E-2</v>
      </c>
      <c r="X13" s="1">
        <f t="shared" ca="1" si="4"/>
        <v>-9.4799444630122492E-2</v>
      </c>
      <c r="Y13" s="1">
        <f t="shared" ca="1" si="4"/>
        <v>-7.1907077991158613E-2</v>
      </c>
      <c r="Z13" s="1">
        <f t="shared" ca="1" si="4"/>
        <v>-2.8850804070025729E-2</v>
      </c>
      <c r="AA13" s="1">
        <f t="shared" ca="1" si="4"/>
        <v>-5.5136301843073061E-2</v>
      </c>
      <c r="AB13" s="1">
        <f t="shared" ca="1" si="4"/>
        <v>-5.7767871844582631E-2</v>
      </c>
      <c r="AC13" s="1">
        <f t="shared" ca="1" si="4"/>
        <v>-5.2463093369868014E-2</v>
      </c>
      <c r="AD13" s="1">
        <f t="shared" ca="1" si="4"/>
        <v>-2.2894541704046607E-2</v>
      </c>
      <c r="AE13" s="1">
        <f t="shared" ca="1" si="4"/>
        <v>-7.5953613137966086E-3</v>
      </c>
      <c r="AF13" s="1">
        <f t="shared" ca="1" si="4"/>
        <v>2.4867103004811968E-2</v>
      </c>
      <c r="AG13" s="1">
        <f t="shared" ca="1" si="4"/>
        <v>-1.1777354424204984E-2</v>
      </c>
      <c r="AH13" s="1">
        <f t="shared" ca="1" si="4"/>
        <v>3.3328133478410182E-2</v>
      </c>
      <c r="AI13" s="1">
        <f t="shared" ca="1" si="4"/>
        <v>-1.2205297000417732E-2</v>
      </c>
      <c r="AJ13" s="1">
        <f t="shared" ca="1" si="4"/>
        <v>-9.1287675977760607E-3</v>
      </c>
      <c r="AK13" s="1">
        <f t="shared" ca="1" si="4"/>
        <v>-4.1319834218838732E-2</v>
      </c>
      <c r="AL13" s="1">
        <f t="shared" ca="1" si="4"/>
        <v>-8.8985822216416481E-3</v>
      </c>
      <c r="AM13" s="1">
        <f t="shared" ca="1" si="4"/>
        <v>2.7493356804150132E-2</v>
      </c>
      <c r="AN13" s="1">
        <f t="shared" ca="1" si="4"/>
        <v>3.4402455688501886E-2</v>
      </c>
      <c r="AO13" s="1">
        <f t="shared" ca="1" si="4"/>
        <v>0.10891839660922445</v>
      </c>
      <c r="AP13" s="1">
        <f t="shared" ca="1" si="4"/>
        <v>6.8204665255754849E-3</v>
      </c>
      <c r="AQ13" s="1">
        <f t="shared" ca="1" si="4"/>
        <v>1.2169001878403567E-2</v>
      </c>
      <c r="AR13" s="1">
        <f t="shared" ca="1" si="4"/>
        <v>-1.0032499032829902E-2</v>
      </c>
      <c r="AS13" s="1">
        <f t="shared" ca="1" si="4"/>
        <v>2.1823547120235553E-2</v>
      </c>
      <c r="AT13" s="1">
        <f t="shared" ca="1" si="4"/>
        <v>-7.0775822503973795E-2</v>
      </c>
      <c r="AU13" s="1">
        <f t="shared" ca="1" si="4"/>
        <v>9.6481021985243332E-2</v>
      </c>
      <c r="AV13" s="1">
        <f t="shared" ca="1" si="4"/>
        <v>2.6321457104650402E-2</v>
      </c>
      <c r="AW13" s="1">
        <f t="shared" ca="1" si="4"/>
        <v>-4.0815978098428858E-2</v>
      </c>
      <c r="AX13" s="1">
        <f t="shared" ca="1" si="4"/>
        <v>-4.841835348396243E-2</v>
      </c>
      <c r="AY13" s="1">
        <f t="shared" ca="1" si="4"/>
        <v>-6.4414620442495824E-2</v>
      </c>
      <c r="AZ13" s="1">
        <f t="shared" ca="1" si="4"/>
        <v>-4.1462405613278321E-3</v>
      </c>
      <c r="BA13" s="1">
        <f t="shared" ca="1" si="4"/>
        <v>5.8511426076280244E-2</v>
      </c>
      <c r="BB13" s="1">
        <f t="shared" ca="1" si="4"/>
        <v>6.1326451445553209E-2</v>
      </c>
      <c r="BC13" s="1">
        <f t="shared" ca="1" si="4"/>
        <v>4.6185559883021053E-2</v>
      </c>
      <c r="BD13" s="1">
        <f t="shared" ca="1" si="4"/>
        <v>3.8356503932915312E-3</v>
      </c>
      <c r="BE13" s="1">
        <f t="shared" ca="1" si="4"/>
        <v>4.0981578680517265E-2</v>
      </c>
      <c r="BF13" s="1">
        <f t="shared" ca="1" si="4"/>
        <v>5.7622179190631145E-2</v>
      </c>
      <c r="BG13" s="1">
        <f t="shared" ca="1" si="4"/>
        <v>0.11208654939869375</v>
      </c>
      <c r="BH13" s="1">
        <f t="shared" ca="1" si="4"/>
        <v>3.4664765935328676E-2</v>
      </c>
      <c r="BI13" s="1">
        <f t="shared" ca="1" si="4"/>
        <v>-2.874277185279521E-2</v>
      </c>
      <c r="BJ13" s="1">
        <f t="shared" ca="1" si="4"/>
        <v>-3.6235435544255935E-2</v>
      </c>
      <c r="BK13" s="1">
        <f t="shared" ca="1" si="4"/>
        <v>-1.4730390361414519E-2</v>
      </c>
      <c r="BL13" s="1">
        <f t="shared" ca="1" si="4"/>
        <v>8.4380232907834002E-3</v>
      </c>
      <c r="BM13" s="1">
        <f t="shared" ca="1" si="4"/>
        <v>-5.8026761211280524E-2</v>
      </c>
      <c r="BN13" s="1">
        <f t="shared" ca="1" si="4"/>
        <v>5.7593256008814507E-2</v>
      </c>
      <c r="BO13" s="1">
        <f t="shared" ca="1" si="4"/>
        <v>4.5696945116458582E-2</v>
      </c>
      <c r="BP13" s="1">
        <f t="shared" ca="1" si="4"/>
        <v>-1.4102722547249681E-2</v>
      </c>
      <c r="BQ13" s="1">
        <f t="shared" ca="1" si="2"/>
        <v>5.2397871517130948E-2</v>
      </c>
      <c r="BR13" s="1">
        <f t="shared" ca="1" si="2"/>
        <v>-1.5756462181178123E-2</v>
      </c>
      <c r="BS13" s="1">
        <f t="shared" ca="1" si="2"/>
        <v>2.7429497560349101E-2</v>
      </c>
      <c r="BT13" s="1">
        <f t="shared" ca="1" si="2"/>
        <v>6.124198045335115E-2</v>
      </c>
      <c r="BU13" s="1">
        <f t="shared" ca="1" si="2"/>
        <v>0.13002479831243624</v>
      </c>
      <c r="BV13" s="1">
        <f t="shared" ca="1" si="2"/>
        <v>9.7310389411862618E-3</v>
      </c>
      <c r="BW13" s="1">
        <f t="shared" ca="1" si="2"/>
        <v>-9.939708825683697E-3</v>
      </c>
      <c r="BX13" s="1">
        <f t="shared" ca="1" si="2"/>
        <v>3.4081162814466682E-3</v>
      </c>
      <c r="BY13" s="1">
        <f t="shared" ca="1" si="2"/>
        <v>-2.5348483545958929E-2</v>
      </c>
      <c r="BZ13" s="1">
        <f t="shared" ca="1" si="2"/>
        <v>5.8154226195822244E-2</v>
      </c>
      <c r="CA13" s="1">
        <f t="shared" ca="1" si="2"/>
        <v>-3.9632413922579074E-2</v>
      </c>
      <c r="CB13" s="1">
        <f t="shared" ca="1" si="2"/>
        <v>4.5850547591005306E-3</v>
      </c>
      <c r="CC13" s="1">
        <f t="shared" ca="1" si="2"/>
        <v>7.4552345621317379E-2</v>
      </c>
      <c r="CD13" s="1">
        <f t="shared" ca="1" si="2"/>
        <v>-4.7594523629551785E-2</v>
      </c>
      <c r="CE13" s="1">
        <f t="shared" ca="1" si="2"/>
        <v>2.214063148112292E-2</v>
      </c>
      <c r="CF13" s="1">
        <f t="shared" ca="1" si="2"/>
        <v>-6.2029429983090835E-2</v>
      </c>
      <c r="CG13" s="1">
        <f t="shared" ca="1" si="2"/>
        <v>-4.6669902899911554E-3</v>
      </c>
      <c r="CH13" s="1">
        <f t="shared" ca="1" si="2"/>
        <v>3.465013486659152E-2</v>
      </c>
      <c r="CI13" s="1">
        <f t="shared" ca="1" si="2"/>
        <v>1.8464832469645448E-2</v>
      </c>
      <c r="CJ13" s="1">
        <f t="shared" ca="1" si="2"/>
        <v>-1.5731210844803542E-2</v>
      </c>
      <c r="CK13" s="1">
        <f t="shared" ca="1" si="2"/>
        <v>-5.59330902652578E-2</v>
      </c>
      <c r="CL13" s="1">
        <f t="shared" ca="1" si="2"/>
        <v>5.9677820394055614E-2</v>
      </c>
      <c r="CM13" s="1">
        <f t="shared" ca="1" si="2"/>
        <v>-1.215710750149776E-2</v>
      </c>
      <c r="CN13" s="1">
        <f t="shared" ca="1" si="2"/>
        <v>-1.488828797261111E-2</v>
      </c>
      <c r="CO13" s="1">
        <f t="shared" ca="1" si="2"/>
        <v>-7.7425601111874909E-2</v>
      </c>
      <c r="CP13" s="1">
        <f t="shared" ca="1" si="2"/>
        <v>9.7735860622611553E-2</v>
      </c>
      <c r="CQ13" s="1">
        <f t="shared" ca="1" si="2"/>
        <v>9.1292552201917825E-3</v>
      </c>
      <c r="CR13" s="1">
        <f t="shared" ca="1" si="2"/>
        <v>-8.8020634784425844E-2</v>
      </c>
      <c r="CS13" s="1">
        <f t="shared" ca="1" si="2"/>
        <v>-1.5512157659975035E-2</v>
      </c>
      <c r="CT13" s="1">
        <f t="shared" ca="1" si="2"/>
        <v>1.6371684560897767E-3</v>
      </c>
      <c r="CU13" s="1">
        <f t="shared" ca="1" si="2"/>
        <v>3.2560829382654269E-2</v>
      </c>
      <c r="CV13" s="1">
        <f t="shared" ca="1" si="2"/>
        <v>2.5920510327696648E-2</v>
      </c>
      <c r="CW13" s="1">
        <f t="shared" ca="1" si="2"/>
        <v>-6.8150001034770369E-2</v>
      </c>
      <c r="CX13" s="1">
        <f t="shared" ca="1" si="2"/>
        <v>6.0397957036988616E-2</v>
      </c>
      <c r="CY13" s="39">
        <f t="shared" ca="1" si="2"/>
        <v>0.10699935803802679</v>
      </c>
    </row>
    <row r="14" spans="2:103" x14ac:dyDescent="0.25">
      <c r="B14" s="27">
        <v>45505</v>
      </c>
      <c r="C14" s="28">
        <v>1.5833333333333299</v>
      </c>
      <c r="D14" s="1">
        <f t="shared" ca="1" si="0"/>
        <v>2.9433965688013184E-2</v>
      </c>
      <c r="E14" s="1">
        <f t="shared" ca="1" si="0"/>
        <v>1.0975500498824863E-3</v>
      </c>
      <c r="F14" s="1">
        <f t="shared" ca="1" si="0"/>
        <v>4.2568552133819562E-2</v>
      </c>
      <c r="G14" s="1">
        <f t="shared" ca="1" si="0"/>
        <v>4.6541071750199628E-2</v>
      </c>
      <c r="H14" s="1">
        <f t="shared" ca="1" si="0"/>
        <v>9.4733385539803733E-3</v>
      </c>
      <c r="I14" s="1">
        <f t="shared" ca="1" si="0"/>
        <v>1.9704853522184689E-2</v>
      </c>
      <c r="J14" s="1">
        <f t="shared" ca="1" si="0"/>
        <v>5.4794845923516161E-2</v>
      </c>
      <c r="K14" s="1">
        <f t="shared" ca="1" si="0"/>
        <v>4.9650855493128886E-2</v>
      </c>
      <c r="L14" s="1">
        <f t="shared" ca="1" si="0"/>
        <v>3.3828677360650053E-2</v>
      </c>
      <c r="M14" s="1">
        <f t="shared" ca="1" si="0"/>
        <v>-2.2014606687882972E-2</v>
      </c>
      <c r="N14" s="1">
        <f t="shared" ca="1" si="0"/>
        <v>9.6758415010322237E-3</v>
      </c>
      <c r="O14" s="1">
        <f t="shared" ca="1" si="0"/>
        <v>-5.7419790123276561E-2</v>
      </c>
      <c r="P14" s="1">
        <f t="shared" ca="1" si="0"/>
        <v>-2.7351465240011426E-2</v>
      </c>
      <c r="Q14" s="1">
        <f t="shared" ca="1" si="0"/>
        <v>0.11170070005370522</v>
      </c>
      <c r="R14" s="1">
        <f t="shared" ca="1" si="0"/>
        <v>2.1926871969604713E-2</v>
      </c>
      <c r="S14" s="1">
        <f t="shared" ca="1" si="0"/>
        <v>9.041996285428916E-2</v>
      </c>
      <c r="T14" s="1">
        <f t="shared" ca="1" si="4"/>
        <v>-1.829513355213842E-2</v>
      </c>
      <c r="U14" s="1">
        <f t="shared" ca="1" si="4"/>
        <v>-7.1198545750559058E-3</v>
      </c>
      <c r="V14" s="1">
        <f t="shared" ca="1" si="4"/>
        <v>-3.815950252837862E-3</v>
      </c>
      <c r="W14" s="1">
        <f t="shared" ca="1" si="4"/>
        <v>2.0000478257366869E-2</v>
      </c>
      <c r="X14" s="1">
        <f t="shared" ca="1" si="4"/>
        <v>4.619644627392111E-2</v>
      </c>
      <c r="Y14" s="1">
        <f t="shared" ca="1" si="4"/>
        <v>8.3368758530141807E-3</v>
      </c>
      <c r="Z14" s="1">
        <f t="shared" ca="1" si="4"/>
        <v>3.4671457586444548E-2</v>
      </c>
      <c r="AA14" s="1">
        <f t="shared" ca="1" si="4"/>
        <v>-1.5059217233931915E-2</v>
      </c>
      <c r="AB14" s="1">
        <f t="shared" ca="1" si="4"/>
        <v>-5.1160947447171104E-2</v>
      </c>
      <c r="AC14" s="1">
        <f t="shared" ca="1" si="4"/>
        <v>4.0282317609289159E-2</v>
      </c>
      <c r="AD14" s="1">
        <f t="shared" ca="1" si="4"/>
        <v>3.9144254051290288E-2</v>
      </c>
      <c r="AE14" s="1">
        <f t="shared" ca="1" si="4"/>
        <v>-7.0421355335220676E-2</v>
      </c>
      <c r="AF14" s="1">
        <f t="shared" ca="1" si="4"/>
        <v>2.8119469691580034E-2</v>
      </c>
      <c r="AG14" s="1">
        <f t="shared" ca="1" si="4"/>
        <v>6.9848045333559261E-2</v>
      </c>
      <c r="AH14" s="1">
        <f t="shared" ca="1" si="4"/>
        <v>-5.9102000856083463E-2</v>
      </c>
      <c r="AI14" s="1">
        <f t="shared" ca="1" si="4"/>
        <v>-2.1849929798094515E-2</v>
      </c>
      <c r="AJ14" s="1">
        <f t="shared" ca="1" si="4"/>
        <v>-4.8611727679139335E-2</v>
      </c>
      <c r="AK14" s="1">
        <f t="shared" ca="1" si="4"/>
        <v>3.8832315410781318E-2</v>
      </c>
      <c r="AL14" s="1">
        <f t="shared" ca="1" si="4"/>
        <v>2.3468061166236214E-2</v>
      </c>
      <c r="AM14" s="1">
        <f t="shared" ca="1" si="4"/>
        <v>9.5777335409419462E-2</v>
      </c>
      <c r="AN14" s="1">
        <f t="shared" ca="1" si="4"/>
        <v>-2.4273424495955875E-2</v>
      </c>
      <c r="AO14" s="1">
        <f t="shared" ca="1" si="4"/>
        <v>3.8651013138823714E-2</v>
      </c>
      <c r="AP14" s="1">
        <f t="shared" ca="1" si="4"/>
        <v>3.4309884670546517E-3</v>
      </c>
      <c r="AQ14" s="1">
        <f t="shared" ca="1" si="4"/>
        <v>-2.8256421727290475E-2</v>
      </c>
      <c r="AR14" s="1">
        <f t="shared" ca="1" si="4"/>
        <v>-7.990472770048021E-2</v>
      </c>
      <c r="AS14" s="1">
        <f t="shared" ca="1" si="4"/>
        <v>-3.3017927810850507E-2</v>
      </c>
      <c r="AT14" s="1">
        <f t="shared" ca="1" si="4"/>
        <v>6.2114244850090233E-2</v>
      </c>
      <c r="AU14" s="1">
        <f t="shared" ca="1" si="4"/>
        <v>-4.8656291916023546E-2</v>
      </c>
      <c r="AV14" s="1">
        <f t="shared" ca="1" si="4"/>
        <v>5.8204579125738266E-2</v>
      </c>
      <c r="AW14" s="1">
        <f t="shared" ca="1" si="4"/>
        <v>1.0510233659594422E-2</v>
      </c>
      <c r="AX14" s="1">
        <f t="shared" ca="1" si="4"/>
        <v>2.7796352821215661E-2</v>
      </c>
      <c r="AY14" s="1">
        <f t="shared" ca="1" si="4"/>
        <v>-5.6003458034838687E-2</v>
      </c>
      <c r="AZ14" s="1">
        <f t="shared" ca="1" si="4"/>
        <v>7.5068727243917693E-2</v>
      </c>
      <c r="BA14" s="1">
        <f t="shared" ca="1" si="4"/>
        <v>-1.1909310950484427E-2</v>
      </c>
      <c r="BB14" s="1">
        <f t="shared" ca="1" si="4"/>
        <v>9.286674410383175E-2</v>
      </c>
      <c r="BC14" s="1">
        <f t="shared" ca="1" si="4"/>
        <v>-7.4594433446550333E-3</v>
      </c>
      <c r="BD14" s="1">
        <f t="shared" ca="1" si="4"/>
        <v>-8.8558491466265987E-8</v>
      </c>
      <c r="BE14" s="1">
        <f t="shared" ca="1" si="4"/>
        <v>7.1112499903026203E-3</v>
      </c>
      <c r="BF14" s="1">
        <f t="shared" ca="1" si="4"/>
        <v>-8.1596002053150291E-2</v>
      </c>
      <c r="BG14" s="1">
        <f t="shared" ca="1" si="4"/>
        <v>2.8940952172894496E-2</v>
      </c>
      <c r="BH14" s="1">
        <f t="shared" ca="1" si="4"/>
        <v>5.1740029753463798E-2</v>
      </c>
      <c r="BI14" s="1">
        <f t="shared" ca="1" si="4"/>
        <v>-6.9769945606424737E-3</v>
      </c>
      <c r="BJ14" s="1">
        <f t="shared" ca="1" si="4"/>
        <v>-4.4699351809096372E-2</v>
      </c>
      <c r="BK14" s="1">
        <f t="shared" ca="1" si="4"/>
        <v>-4.2398654191050732E-2</v>
      </c>
      <c r="BL14" s="1">
        <f t="shared" ca="1" si="4"/>
        <v>-2.252580848721562E-2</v>
      </c>
      <c r="BM14" s="1">
        <f t="shared" ca="1" si="4"/>
        <v>-2.8484785900357378E-2</v>
      </c>
      <c r="BN14" s="1">
        <f t="shared" ca="1" si="4"/>
        <v>0.1247454627819431</v>
      </c>
      <c r="BO14" s="1">
        <f t="shared" ca="1" si="4"/>
        <v>6.3003816692283859E-2</v>
      </c>
      <c r="BP14" s="1">
        <f t="shared" ca="1" si="4"/>
        <v>3.3953960961882454E-2</v>
      </c>
      <c r="BQ14" s="1">
        <f t="shared" ca="1" si="2"/>
        <v>-6.9659706555039974E-2</v>
      </c>
      <c r="BR14" s="1">
        <f t="shared" ca="1" si="2"/>
        <v>2.2826627405254048E-2</v>
      </c>
      <c r="BS14" s="1">
        <f t="shared" ca="1" si="2"/>
        <v>-8.4398224511681358E-2</v>
      </c>
      <c r="BT14" s="1">
        <f t="shared" ca="1" si="2"/>
        <v>-2.3296571075102999E-3</v>
      </c>
      <c r="BU14" s="1">
        <f t="shared" ca="1" si="2"/>
        <v>5.0924575225189297E-2</v>
      </c>
      <c r="BV14" s="1">
        <f t="shared" ca="1" si="2"/>
        <v>4.624617918425173E-2</v>
      </c>
      <c r="BW14" s="1">
        <f t="shared" ca="1" si="2"/>
        <v>-2.3865490295208024E-3</v>
      </c>
      <c r="BX14" s="1">
        <f t="shared" ca="1" si="2"/>
        <v>-1.8175751881987705E-2</v>
      </c>
      <c r="BY14" s="1">
        <f t="shared" ca="1" si="2"/>
        <v>2.3165867937181298E-2</v>
      </c>
      <c r="BZ14" s="1">
        <f t="shared" ca="1" si="2"/>
        <v>-0.12212678768794627</v>
      </c>
      <c r="CA14" s="1">
        <f t="shared" ca="1" si="2"/>
        <v>4.5090306546476118E-2</v>
      </c>
      <c r="CB14" s="1">
        <f t="shared" ca="1" si="2"/>
        <v>3.6741284323062007E-2</v>
      </c>
      <c r="CC14" s="1">
        <f t="shared" ca="1" si="2"/>
        <v>-9.4703408658097454E-2</v>
      </c>
      <c r="CD14" s="1">
        <f t="shared" ca="1" si="2"/>
        <v>6.0686421380219409E-2</v>
      </c>
      <c r="CE14" s="1">
        <f t="shared" ca="1" si="2"/>
        <v>3.1477664972832525E-2</v>
      </c>
      <c r="CF14" s="1">
        <f t="shared" ca="1" si="2"/>
        <v>-6.511609311737606E-3</v>
      </c>
      <c r="CG14" s="1">
        <f t="shared" ca="1" si="2"/>
        <v>-1.7262668452318098E-2</v>
      </c>
      <c r="CH14" s="1">
        <f t="shared" ca="1" si="2"/>
        <v>-2.8141473019288252E-3</v>
      </c>
      <c r="CI14" s="1">
        <f t="shared" ca="1" si="2"/>
        <v>6.5619404861045019E-2</v>
      </c>
      <c r="CJ14" s="1">
        <f t="shared" ca="1" si="2"/>
        <v>0.11666682539101977</v>
      </c>
      <c r="CK14" s="1">
        <f t="shared" ca="1" si="2"/>
        <v>-9.9250073587419801E-2</v>
      </c>
      <c r="CL14" s="1">
        <f t="shared" ca="1" si="2"/>
        <v>-6.179259218026787E-3</v>
      </c>
      <c r="CM14" s="1">
        <f t="shared" ca="1" si="2"/>
        <v>2.5245832611259216E-2</v>
      </c>
      <c r="CN14" s="1">
        <f t="shared" ca="1" si="2"/>
        <v>-5.4027170880781725E-2</v>
      </c>
      <c r="CO14" s="1">
        <f t="shared" ca="1" si="2"/>
        <v>-3.0596582241651064E-2</v>
      </c>
      <c r="CP14" s="1">
        <f t="shared" ca="1" si="2"/>
        <v>-8.9031701741280084E-2</v>
      </c>
      <c r="CQ14" s="1">
        <f t="shared" ca="1" si="2"/>
        <v>5.2907791935852294E-2</v>
      </c>
      <c r="CR14" s="1">
        <f t="shared" ca="1" si="2"/>
        <v>7.5196339424907888E-2</v>
      </c>
      <c r="CS14" s="1">
        <f t="shared" ca="1" si="2"/>
        <v>-9.5982986542304916E-2</v>
      </c>
      <c r="CT14" s="1">
        <f t="shared" ca="1" si="2"/>
        <v>7.2562945494378805E-2</v>
      </c>
      <c r="CU14" s="1">
        <f t="shared" ca="1" si="2"/>
        <v>-1.3042679530239198E-2</v>
      </c>
      <c r="CV14" s="1">
        <f t="shared" ca="1" si="2"/>
        <v>6.0717169010906652E-3</v>
      </c>
      <c r="CW14" s="1">
        <f t="shared" ca="1" si="2"/>
        <v>-2.7261597555319664E-2</v>
      </c>
      <c r="CX14" s="1">
        <f t="shared" ca="1" si="2"/>
        <v>4.0985847675539332E-2</v>
      </c>
      <c r="CY14" s="39">
        <f t="shared" ca="1" si="2"/>
        <v>7.0909121510049439E-2</v>
      </c>
    </row>
    <row r="15" spans="2:103" x14ac:dyDescent="0.25">
      <c r="B15" s="27">
        <v>45536</v>
      </c>
      <c r="C15" s="28">
        <v>1.6666666666666701</v>
      </c>
      <c r="D15" s="1">
        <f t="shared" ca="1" si="0"/>
        <v>7.6160189805619227E-2</v>
      </c>
      <c r="E15" s="1">
        <f t="shared" ca="1" si="0"/>
        <v>1.2279456336961609E-2</v>
      </c>
      <c r="F15" s="1">
        <f t="shared" ca="1" si="0"/>
        <v>-0.10403521792695355</v>
      </c>
      <c r="G15" s="1">
        <f t="shared" ca="1" si="0"/>
        <v>1.1621174361052367E-2</v>
      </c>
      <c r="H15" s="1">
        <f t="shared" ca="1" si="0"/>
        <v>5.5270323673192664E-3</v>
      </c>
      <c r="I15" s="1">
        <f t="shared" ca="1" si="0"/>
        <v>1.4167528128509006E-2</v>
      </c>
      <c r="J15" s="1">
        <f t="shared" ca="1" si="0"/>
        <v>4.6413102979813638E-2</v>
      </c>
      <c r="K15" s="1">
        <f t="shared" ca="1" si="0"/>
        <v>0.10154154627334644</v>
      </c>
      <c r="L15" s="1">
        <f t="shared" ca="1" si="0"/>
        <v>-1.7123114031972631E-2</v>
      </c>
      <c r="M15" s="1">
        <f t="shared" ca="1" si="0"/>
        <v>6.7574591176201237E-2</v>
      </c>
      <c r="N15" s="1">
        <f t="shared" ca="1" si="0"/>
        <v>2.7275294154417613E-2</v>
      </c>
      <c r="O15" s="1">
        <f t="shared" ca="1" si="0"/>
        <v>-4.6571397417556476E-3</v>
      </c>
      <c r="P15" s="1">
        <f t="shared" ca="1" si="0"/>
        <v>4.637344549805341E-2</v>
      </c>
      <c r="Q15" s="1">
        <f t="shared" ca="1" si="0"/>
        <v>7.1525944079997711E-2</v>
      </c>
      <c r="R15" s="1">
        <f t="shared" ca="1" si="0"/>
        <v>-1.0117641255004018E-2</v>
      </c>
      <c r="S15" s="1">
        <f t="shared" ca="1" si="0"/>
        <v>-4.698379943223021E-2</v>
      </c>
      <c r="T15" s="1">
        <f t="shared" ca="1" si="4"/>
        <v>5.4128064901710904E-2</v>
      </c>
      <c r="U15" s="1">
        <f t="shared" ca="1" si="4"/>
        <v>-4.165889276092289E-2</v>
      </c>
      <c r="V15" s="1">
        <f t="shared" ca="1" si="4"/>
        <v>3.9268202941279154E-2</v>
      </c>
      <c r="W15" s="1">
        <f t="shared" ca="1" si="4"/>
        <v>0.13209237798818124</v>
      </c>
      <c r="X15" s="1">
        <f t="shared" ca="1" si="4"/>
        <v>-1.6198765042893859E-2</v>
      </c>
      <c r="Y15" s="1">
        <f t="shared" ca="1" si="4"/>
        <v>9.2380090816956834E-2</v>
      </c>
      <c r="Z15" s="1">
        <f t="shared" ca="1" si="4"/>
        <v>-2.9454832802914867E-3</v>
      </c>
      <c r="AA15" s="1">
        <f t="shared" ca="1" si="4"/>
        <v>1.9724986028338571E-2</v>
      </c>
      <c r="AB15" s="1">
        <f t="shared" ca="1" si="4"/>
        <v>0.12288704827517458</v>
      </c>
      <c r="AC15" s="1">
        <f t="shared" ca="1" si="4"/>
        <v>-2.6889762502493461E-2</v>
      </c>
      <c r="AD15" s="1">
        <f t="shared" ca="1" si="4"/>
        <v>-9.137828311925323E-3</v>
      </c>
      <c r="AE15" s="1">
        <f t="shared" ca="1" si="4"/>
        <v>-1.7848047386848694E-2</v>
      </c>
      <c r="AF15" s="1">
        <f t="shared" ca="1" si="4"/>
        <v>7.2531146956191117E-2</v>
      </c>
      <c r="AG15" s="1">
        <f t="shared" ca="1" si="4"/>
        <v>1.7861799531455315E-2</v>
      </c>
      <c r="AH15" s="1">
        <f t="shared" ca="1" si="4"/>
        <v>9.6787392204788325E-2</v>
      </c>
      <c r="AI15" s="1">
        <f t="shared" ca="1" si="4"/>
        <v>-1.4775626877735364E-2</v>
      </c>
      <c r="AJ15" s="1">
        <f t="shared" ca="1" si="4"/>
        <v>-1.5223806802930114E-2</v>
      </c>
      <c r="AK15" s="1">
        <f t="shared" ca="1" si="4"/>
        <v>6.8573427346398149E-3</v>
      </c>
      <c r="AL15" s="1">
        <f t="shared" ca="1" si="4"/>
        <v>5.097916309184905E-2</v>
      </c>
      <c r="AM15" s="1">
        <f t="shared" ca="1" si="4"/>
        <v>-2.9770313154804093E-2</v>
      </c>
      <c r="AN15" s="1">
        <f t="shared" ca="1" si="4"/>
        <v>-2.8090456022976766E-2</v>
      </c>
      <c r="AO15" s="1">
        <f t="shared" ca="1" si="4"/>
        <v>-4.3641134108081042E-2</v>
      </c>
      <c r="AP15" s="1">
        <f t="shared" ca="1" si="4"/>
        <v>3.3953494448643796E-2</v>
      </c>
      <c r="AQ15" s="1">
        <f t="shared" ca="1" si="4"/>
        <v>-5.7632768639435207E-2</v>
      </c>
      <c r="AR15" s="1">
        <f t="shared" ca="1" si="4"/>
        <v>-3.0267194344242028E-2</v>
      </c>
      <c r="AS15" s="1">
        <f t="shared" ca="1" si="4"/>
        <v>-4.7468030630130893E-2</v>
      </c>
      <c r="AT15" s="1">
        <f t="shared" ca="1" si="4"/>
        <v>1.5755780110487481E-2</v>
      </c>
      <c r="AU15" s="1">
        <f t="shared" ca="1" si="4"/>
        <v>5.4897885400838946E-2</v>
      </c>
      <c r="AV15" s="1">
        <f t="shared" ca="1" si="4"/>
        <v>6.6149887466130181E-2</v>
      </c>
      <c r="AW15" s="1">
        <f t="shared" ca="1" si="4"/>
        <v>4.2908633508605843E-3</v>
      </c>
      <c r="AX15" s="1">
        <f t="shared" ca="1" si="4"/>
        <v>-2.6646778375917814E-2</v>
      </c>
      <c r="AY15" s="1">
        <f t="shared" ca="1" si="4"/>
        <v>4.8618518542801062E-3</v>
      </c>
      <c r="AZ15" s="1">
        <f t="shared" ca="1" si="4"/>
        <v>-3.4950990723673622E-2</v>
      </c>
      <c r="BA15" s="1">
        <f t="shared" ca="1" si="4"/>
        <v>2.656139860674667E-2</v>
      </c>
      <c r="BB15" s="1">
        <f t="shared" ca="1" si="4"/>
        <v>-9.0487819972086096E-3</v>
      </c>
      <c r="BC15" s="1">
        <f t="shared" ca="1" si="4"/>
        <v>-5.4098159361563158E-3</v>
      </c>
      <c r="BD15" s="1">
        <f t="shared" ca="1" si="4"/>
        <v>3.5820453271161519E-2</v>
      </c>
      <c r="BE15" s="1">
        <f t="shared" ca="1" si="4"/>
        <v>2.3898122904978569E-2</v>
      </c>
      <c r="BF15" s="1">
        <f t="shared" ca="1" si="4"/>
        <v>3.18403048502377E-2</v>
      </c>
      <c r="BG15" s="1">
        <f t="shared" ca="1" si="4"/>
        <v>2.5533442505850514E-2</v>
      </c>
      <c r="BH15" s="1">
        <f t="shared" ca="1" si="4"/>
        <v>-4.9396433265611807E-2</v>
      </c>
      <c r="BI15" s="1">
        <f t="shared" ca="1" si="4"/>
        <v>-1.2531200847275461E-2</v>
      </c>
      <c r="BJ15" s="1">
        <f t="shared" ca="1" si="4"/>
        <v>-4.4875807263428533E-2</v>
      </c>
      <c r="BK15" s="1">
        <f t="shared" ca="1" si="4"/>
        <v>-2.6480758275917775E-2</v>
      </c>
      <c r="BL15" s="1">
        <f t="shared" ca="1" si="4"/>
        <v>-5.2757616907758077E-2</v>
      </c>
      <c r="BM15" s="1">
        <f t="shared" ca="1" si="4"/>
        <v>0.10921385217945997</v>
      </c>
      <c r="BN15" s="1">
        <f t="shared" ca="1" si="4"/>
        <v>3.1242872896104765E-2</v>
      </c>
      <c r="BO15" s="1">
        <f t="shared" ca="1" si="4"/>
        <v>4.1917766044184374E-2</v>
      </c>
      <c r="BP15" s="1">
        <f t="shared" ca="1" si="4"/>
        <v>-3.6246564161654289E-2</v>
      </c>
      <c r="BQ15" s="1">
        <f t="shared" ca="1" si="2"/>
        <v>6.7284567754214139E-2</v>
      </c>
      <c r="BR15" s="1">
        <f t="shared" ca="1" si="2"/>
        <v>1.0259011437502418E-3</v>
      </c>
      <c r="BS15" s="1">
        <f t="shared" ca="1" si="2"/>
        <v>2.1342417464539781E-2</v>
      </c>
      <c r="BT15" s="1">
        <f t="shared" ca="1" si="2"/>
        <v>2.3024007872582852E-2</v>
      </c>
      <c r="BU15" s="1">
        <f t="shared" ref="BU15:CY19" ca="1" si="5">_xlfn.NORM.INV(RAND(),$C$2,$C$3)</f>
        <v>4.3974944685601536E-2</v>
      </c>
      <c r="BV15" s="1">
        <f t="shared" ca="1" si="5"/>
        <v>2.6932805070304738E-2</v>
      </c>
      <c r="BW15" s="1">
        <f t="shared" ca="1" si="5"/>
        <v>-2.7307552865945779E-2</v>
      </c>
      <c r="BX15" s="1">
        <f t="shared" ca="1" si="5"/>
        <v>8.6622647476579245E-2</v>
      </c>
      <c r="BY15" s="1">
        <f t="shared" ca="1" si="5"/>
        <v>4.9598432674454584E-3</v>
      </c>
      <c r="BZ15" s="1">
        <f t="shared" ca="1" si="5"/>
        <v>-1.5559334029735392E-2</v>
      </c>
      <c r="CA15" s="1">
        <f t="shared" ca="1" si="5"/>
        <v>-1.9116541450096169E-2</v>
      </c>
      <c r="CB15" s="1">
        <f t="shared" ca="1" si="5"/>
        <v>4.0202209341535809E-2</v>
      </c>
      <c r="CC15" s="1">
        <f t="shared" ca="1" si="5"/>
        <v>2.041229203827219E-2</v>
      </c>
      <c r="CD15" s="1">
        <f t="shared" ca="1" si="5"/>
        <v>2.1103585770410563E-2</v>
      </c>
      <c r="CE15" s="1">
        <f t="shared" ca="1" si="5"/>
        <v>7.5539235122375092E-2</v>
      </c>
      <c r="CF15" s="1">
        <f t="shared" ca="1" si="5"/>
        <v>4.1272566427808993E-2</v>
      </c>
      <c r="CG15" s="1">
        <f t="shared" ca="1" si="5"/>
        <v>-4.4209594769882413E-2</v>
      </c>
      <c r="CH15" s="1">
        <f t="shared" ca="1" si="5"/>
        <v>-3.7892804860377768E-3</v>
      </c>
      <c r="CI15" s="1">
        <f t="shared" ca="1" si="5"/>
        <v>-7.5879317192928224E-3</v>
      </c>
      <c r="CJ15" s="1">
        <f t="shared" ca="1" si="5"/>
        <v>-5.849609186042411E-3</v>
      </c>
      <c r="CK15" s="1">
        <f t="shared" ca="1" si="5"/>
        <v>5.7707609622697616E-2</v>
      </c>
      <c r="CL15" s="1">
        <f t="shared" ca="1" si="5"/>
        <v>6.8511815728846764E-2</v>
      </c>
      <c r="CM15" s="1">
        <f t="shared" ca="1" si="5"/>
        <v>-3.7158212150837186E-2</v>
      </c>
      <c r="CN15" s="1">
        <f t="shared" ca="1" si="5"/>
        <v>2.2383736330083389E-2</v>
      </c>
      <c r="CO15" s="1">
        <f t="shared" ca="1" si="5"/>
        <v>-6.9145907162651288E-2</v>
      </c>
      <c r="CP15" s="1">
        <f t="shared" ca="1" si="5"/>
        <v>7.5624324540315407E-3</v>
      </c>
      <c r="CQ15" s="1">
        <f t="shared" ca="1" si="5"/>
        <v>0.11573871639468883</v>
      </c>
      <c r="CR15" s="1">
        <f t="shared" ca="1" si="5"/>
        <v>3.8012246951049447E-2</v>
      </c>
      <c r="CS15" s="1">
        <f t="shared" ca="1" si="5"/>
        <v>-7.1400130016454066E-2</v>
      </c>
      <c r="CT15" s="1">
        <f t="shared" ca="1" si="5"/>
        <v>-3.0857110925130903E-2</v>
      </c>
      <c r="CU15" s="1">
        <f t="shared" ca="1" si="5"/>
        <v>1.3456954295994646E-2</v>
      </c>
      <c r="CV15" s="1">
        <f t="shared" ca="1" si="5"/>
        <v>3.3396480206253527E-2</v>
      </c>
      <c r="CW15" s="1">
        <f t="shared" ca="1" si="5"/>
        <v>-4.5062820868846012E-2</v>
      </c>
      <c r="CX15" s="1">
        <f t="shared" ca="1" si="5"/>
        <v>-7.0194476390012417E-2</v>
      </c>
      <c r="CY15" s="39">
        <f t="shared" ca="1" si="5"/>
        <v>2.4545053021941834E-2</v>
      </c>
    </row>
    <row r="16" spans="2:103" x14ac:dyDescent="0.25">
      <c r="B16" s="27">
        <v>45566</v>
      </c>
      <c r="C16" s="28">
        <v>1.75</v>
      </c>
      <c r="D16" s="1">
        <f t="shared" ca="1" si="0"/>
        <v>3.4859297830822665E-2</v>
      </c>
      <c r="E16" s="1">
        <f t="shared" ca="1" si="0"/>
        <v>3.7413110725013562E-2</v>
      </c>
      <c r="F16" s="1">
        <f t="shared" ca="1" si="0"/>
        <v>7.9028485893420569E-2</v>
      </c>
      <c r="G16" s="1">
        <f t="shared" ca="1" si="0"/>
        <v>-1.9325588508587784E-2</v>
      </c>
      <c r="H16" s="1">
        <f t="shared" ca="1" si="0"/>
        <v>5.1634349722183046E-2</v>
      </c>
      <c r="I16" s="1">
        <f t="shared" ca="1" si="0"/>
        <v>4.6231565016126012E-2</v>
      </c>
      <c r="J16" s="1">
        <f t="shared" ca="1" si="0"/>
        <v>5.0444307912439014E-2</v>
      </c>
      <c r="K16" s="1">
        <f t="shared" ca="1" si="0"/>
        <v>4.5473876251205581E-2</v>
      </c>
      <c r="L16" s="1">
        <f t="shared" ca="1" si="0"/>
        <v>3.4827022654108336E-2</v>
      </c>
      <c r="M16" s="1">
        <f t="shared" ca="1" si="0"/>
        <v>-1.1807682651194685E-3</v>
      </c>
      <c r="N16" s="1">
        <f t="shared" ca="1" si="0"/>
        <v>0.14376060912006636</v>
      </c>
      <c r="O16" s="1">
        <f t="shared" ca="1" si="0"/>
        <v>-1.0888731727166819E-2</v>
      </c>
      <c r="P16" s="1">
        <f t="shared" ca="1" si="0"/>
        <v>-2.233154393855322E-2</v>
      </c>
      <c r="Q16" s="1">
        <f t="shared" ca="1" si="0"/>
        <v>-7.0891570151642436E-2</v>
      </c>
      <c r="R16" s="1">
        <f t="shared" ca="1" si="0"/>
        <v>-2.2083478768710543E-3</v>
      </c>
      <c r="S16" s="1">
        <f t="shared" ca="1" si="0"/>
        <v>-3.749849293211234E-2</v>
      </c>
      <c r="T16" s="1">
        <f t="shared" ca="1" si="4"/>
        <v>3.7074851488982277E-2</v>
      </c>
      <c r="U16" s="1">
        <f t="shared" ca="1" si="4"/>
        <v>-1.9274209977140477E-2</v>
      </c>
      <c r="V16" s="1">
        <f t="shared" ca="1" si="4"/>
        <v>-1.9968528469711064E-2</v>
      </c>
      <c r="W16" s="1">
        <f t="shared" ca="1" si="4"/>
        <v>1.8227410363253725E-2</v>
      </c>
      <c r="X16" s="1">
        <f t="shared" ca="1" si="4"/>
        <v>-5.8224799866740274E-3</v>
      </c>
      <c r="Y16" s="1">
        <f t="shared" ca="1" si="4"/>
        <v>4.2588571253634591E-2</v>
      </c>
      <c r="Z16" s="1">
        <f t="shared" ca="1" si="4"/>
        <v>-7.9354683108455448E-2</v>
      </c>
      <c r="AA16" s="1">
        <f t="shared" ca="1" si="4"/>
        <v>-3.4252280327705976E-2</v>
      </c>
      <c r="AB16" s="1">
        <f t="shared" ca="1" si="4"/>
        <v>-2.0206893200245581E-2</v>
      </c>
      <c r="AC16" s="1">
        <f t="shared" ca="1" si="4"/>
        <v>-8.521646907734437E-2</v>
      </c>
      <c r="AD16" s="1">
        <f t="shared" ca="1" si="4"/>
        <v>3.3062861637058509E-2</v>
      </c>
      <c r="AE16" s="1">
        <f t="shared" ca="1" si="4"/>
        <v>-1.6759571881951374E-2</v>
      </c>
      <c r="AF16" s="1">
        <f t="shared" ca="1" si="4"/>
        <v>-4.9571872283103453E-2</v>
      </c>
      <c r="AG16" s="1">
        <f t="shared" ca="1" si="4"/>
        <v>-7.1257003293706045E-2</v>
      </c>
      <c r="AH16" s="1">
        <f t="shared" ca="1" si="4"/>
        <v>3.2406555021863306E-2</v>
      </c>
      <c r="AI16" s="1">
        <f t="shared" ca="1" si="4"/>
        <v>-3.4402343916867063E-2</v>
      </c>
      <c r="AJ16" s="1">
        <f t="shared" ca="1" si="4"/>
        <v>7.3619625123334476E-2</v>
      </c>
      <c r="AK16" s="1">
        <f t="shared" ca="1" si="4"/>
        <v>-6.146179206102954E-3</v>
      </c>
      <c r="AL16" s="1">
        <f t="shared" ca="1" si="4"/>
        <v>7.0611592721446736E-2</v>
      </c>
      <c r="AM16" s="1">
        <f t="shared" ca="1" si="4"/>
        <v>-1.6078891934550449E-2</v>
      </c>
      <c r="AN16" s="1">
        <f t="shared" ca="1" si="4"/>
        <v>-3.508314359955006E-2</v>
      </c>
      <c r="AO16" s="1">
        <f t="shared" ca="1" si="4"/>
        <v>-3.3943902497309657E-2</v>
      </c>
      <c r="AP16" s="1">
        <f t="shared" ca="1" si="4"/>
        <v>-3.7130013900506006E-2</v>
      </c>
      <c r="AQ16" s="1">
        <f t="shared" ca="1" si="4"/>
        <v>7.0133766998839364E-3</v>
      </c>
      <c r="AR16" s="1">
        <f t="shared" ca="1" si="4"/>
        <v>-6.3228119958112255E-2</v>
      </c>
      <c r="AS16" s="1">
        <f t="shared" ca="1" si="4"/>
        <v>-1.3409645653467833E-2</v>
      </c>
      <c r="AT16" s="1">
        <f t="shared" ca="1" si="4"/>
        <v>-3.0743375421680701E-2</v>
      </c>
      <c r="AU16" s="1">
        <f t="shared" ca="1" si="4"/>
        <v>7.3419302619331078E-2</v>
      </c>
      <c r="AV16" s="1">
        <f t="shared" ca="1" si="4"/>
        <v>-6.050698100717488E-2</v>
      </c>
      <c r="AW16" s="1">
        <f t="shared" ca="1" si="4"/>
        <v>-0.12492144393095014</v>
      </c>
      <c r="AX16" s="1">
        <f t="shared" ca="1" si="4"/>
        <v>3.2392314102412847E-2</v>
      </c>
      <c r="AY16" s="1">
        <f t="shared" ca="1" si="4"/>
        <v>1.5814835335719701E-2</v>
      </c>
      <c r="AZ16" s="1">
        <f t="shared" ca="1" si="4"/>
        <v>5.0495838093592545E-2</v>
      </c>
      <c r="BA16" s="1">
        <f t="shared" ca="1" si="4"/>
        <v>-2.9412654682156321E-2</v>
      </c>
      <c r="BB16" s="1">
        <f t="shared" ca="1" si="4"/>
        <v>-3.2352688348833064E-2</v>
      </c>
      <c r="BC16" s="1">
        <f t="shared" ca="1" si="4"/>
        <v>8.5794581655774166E-2</v>
      </c>
      <c r="BD16" s="1">
        <f t="shared" ca="1" si="4"/>
        <v>-5.2655666336577138E-2</v>
      </c>
      <c r="BE16" s="1">
        <f t="shared" ca="1" si="4"/>
        <v>-8.1019494635210076E-2</v>
      </c>
      <c r="BF16" s="1">
        <f t="shared" ca="1" si="4"/>
        <v>3.269103201603997E-2</v>
      </c>
      <c r="BG16" s="1">
        <f t="shared" ca="1" si="4"/>
        <v>5.3651271431660652E-2</v>
      </c>
      <c r="BH16" s="1">
        <f t="shared" ca="1" si="4"/>
        <v>8.972591785105527E-2</v>
      </c>
      <c r="BI16" s="1">
        <f t="shared" ca="1" si="4"/>
        <v>2.8171456224915892E-2</v>
      </c>
      <c r="BJ16" s="1">
        <f t="shared" ca="1" si="4"/>
        <v>-8.291553093891707E-2</v>
      </c>
      <c r="BK16" s="1">
        <f t="shared" ca="1" si="4"/>
        <v>9.6641544043562899E-2</v>
      </c>
      <c r="BL16" s="1">
        <f t="shared" ca="1" si="4"/>
        <v>-2.2048268688029355E-2</v>
      </c>
      <c r="BM16" s="1">
        <f t="shared" ca="1" si="4"/>
        <v>-1.7059159233546711E-2</v>
      </c>
      <c r="BN16" s="1">
        <f t="shared" ca="1" si="4"/>
        <v>3.3286633006625696E-2</v>
      </c>
      <c r="BO16" s="1">
        <f t="shared" ca="1" si="4"/>
        <v>7.4950546629735354E-2</v>
      </c>
      <c r="BP16" s="1">
        <f t="shared" ca="1" si="4"/>
        <v>2.9145533608576475E-2</v>
      </c>
      <c r="BQ16" s="1">
        <f t="shared" ca="1" si="4"/>
        <v>-6.1806923535646437E-2</v>
      </c>
      <c r="BR16" s="1">
        <f t="shared" ca="1" si="4"/>
        <v>1.8894741016116597E-2</v>
      </c>
      <c r="BS16" s="1">
        <f t="shared" ca="1" si="4"/>
        <v>-3.6870925363660986E-3</v>
      </c>
      <c r="BT16" s="1">
        <f t="shared" ca="1" si="4"/>
        <v>-3.9981629117835839E-3</v>
      </c>
      <c r="BU16" s="1">
        <f t="shared" ca="1" si="4"/>
        <v>0.1105939830335452</v>
      </c>
      <c r="BV16" s="1">
        <f t="shared" ca="1" si="4"/>
        <v>4.425843772011006E-2</v>
      </c>
      <c r="BW16" s="1">
        <f t="shared" ca="1" si="4"/>
        <v>1.1903163986334247E-2</v>
      </c>
      <c r="BX16" s="1">
        <f t="shared" ca="1" si="4"/>
        <v>-5.1154141450946537E-2</v>
      </c>
      <c r="BY16" s="1">
        <f t="shared" ca="1" si="4"/>
        <v>-3.216563311032937E-2</v>
      </c>
      <c r="BZ16" s="1">
        <f t="shared" ca="1" si="4"/>
        <v>-0.10457937158859021</v>
      </c>
      <c r="CA16" s="1">
        <f t="shared" ca="1" si="4"/>
        <v>6.3901622578746931E-2</v>
      </c>
      <c r="CB16" s="1">
        <f t="shared" ca="1" si="5"/>
        <v>5.8379999080582466E-2</v>
      </c>
      <c r="CC16" s="1">
        <f t="shared" ca="1" si="5"/>
        <v>1.5649280687769281E-2</v>
      </c>
      <c r="CD16" s="1">
        <f t="shared" ca="1" si="5"/>
        <v>-1.5178054486627429E-3</v>
      </c>
      <c r="CE16" s="1">
        <f t="shared" ca="1" si="5"/>
        <v>9.7987824911820592E-3</v>
      </c>
      <c r="CF16" s="1">
        <f t="shared" ca="1" si="5"/>
        <v>-2.6705420424076413E-2</v>
      </c>
      <c r="CG16" s="1">
        <f t="shared" ca="1" si="5"/>
        <v>9.8339960568371663E-3</v>
      </c>
      <c r="CH16" s="1">
        <f t="shared" ca="1" si="5"/>
        <v>-6.9893774373399137E-2</v>
      </c>
      <c r="CI16" s="1">
        <f t="shared" ca="1" si="5"/>
        <v>6.1136469746499909E-2</v>
      </c>
      <c r="CJ16" s="1">
        <f t="shared" ca="1" si="5"/>
        <v>-5.2833052516203696E-2</v>
      </c>
      <c r="CK16" s="1">
        <f t="shared" ca="1" si="5"/>
        <v>-2.7360655030708406E-2</v>
      </c>
      <c r="CL16" s="1">
        <f t="shared" ca="1" si="5"/>
        <v>-1.4993745565832255E-2</v>
      </c>
      <c r="CM16" s="1">
        <f t="shared" ca="1" si="5"/>
        <v>-8.2403966385171199E-3</v>
      </c>
      <c r="CN16" s="1">
        <f t="shared" ca="1" si="5"/>
        <v>-2.9808469018202222E-2</v>
      </c>
      <c r="CO16" s="1">
        <f t="shared" ca="1" si="5"/>
        <v>5.1340166497350459E-2</v>
      </c>
      <c r="CP16" s="1">
        <f t="shared" ca="1" si="5"/>
        <v>1.0346249970961858E-2</v>
      </c>
      <c r="CQ16" s="1">
        <f t="shared" ca="1" si="5"/>
        <v>-3.5519811090059333E-2</v>
      </c>
      <c r="CR16" s="1">
        <f t="shared" ca="1" si="5"/>
        <v>-1.5454375579810446E-2</v>
      </c>
      <c r="CS16" s="1">
        <f t="shared" ca="1" si="5"/>
        <v>3.360510980778153E-2</v>
      </c>
      <c r="CT16" s="1">
        <f t="shared" ca="1" si="5"/>
        <v>1.7602178950231091E-2</v>
      </c>
      <c r="CU16" s="1">
        <f t="shared" ca="1" si="5"/>
        <v>1.998731531701764E-2</v>
      </c>
      <c r="CV16" s="1">
        <f t="shared" ca="1" si="5"/>
        <v>-2.3093568291274014E-2</v>
      </c>
      <c r="CW16" s="1">
        <f t="shared" ca="1" si="5"/>
        <v>2.1120095109712189E-2</v>
      </c>
      <c r="CX16" s="1">
        <f t="shared" ca="1" si="5"/>
        <v>-3.6558186631945828E-2</v>
      </c>
      <c r="CY16" s="39">
        <f t="shared" ca="1" si="5"/>
        <v>-5.2691382412366698E-2</v>
      </c>
    </row>
    <row r="17" spans="2:103" x14ac:dyDescent="0.25">
      <c r="B17" s="27">
        <v>45597</v>
      </c>
      <c r="C17" s="28">
        <v>1.8333333333333299</v>
      </c>
      <c r="D17" s="1">
        <f t="shared" ca="1" si="0"/>
        <v>3.4030469777796751E-2</v>
      </c>
      <c r="E17" s="1">
        <f t="shared" ca="1" si="0"/>
        <v>-1.197962724883855E-2</v>
      </c>
      <c r="F17" s="1">
        <f t="shared" ca="1" si="0"/>
        <v>4.225403979801514E-2</v>
      </c>
      <c r="G17" s="1">
        <f t="shared" ca="1" si="0"/>
        <v>7.7231015844504182E-5</v>
      </c>
      <c r="H17" s="1">
        <f t="shared" ca="1" si="0"/>
        <v>3.7206723666754669E-2</v>
      </c>
      <c r="I17" s="1">
        <f t="shared" ca="1" si="0"/>
        <v>0.10201673679349793</v>
      </c>
      <c r="J17" s="1">
        <f t="shared" ca="1" si="0"/>
        <v>8.6878736486490998E-2</v>
      </c>
      <c r="K17" s="1">
        <f t="shared" ca="1" si="0"/>
        <v>3.0792784750313412E-2</v>
      </c>
      <c r="L17" s="1">
        <f t="shared" ca="1" si="0"/>
        <v>-9.9798064354793374E-3</v>
      </c>
      <c r="M17" s="1">
        <f t="shared" ca="1" si="0"/>
        <v>7.73338998076235E-3</v>
      </c>
      <c r="N17" s="1">
        <f t="shared" ca="1" si="0"/>
        <v>-3.4094642192382521E-2</v>
      </c>
      <c r="O17" s="1">
        <f t="shared" ca="1" si="0"/>
        <v>1.7977618910594052E-2</v>
      </c>
      <c r="P17" s="1">
        <f t="shared" ca="1" si="0"/>
        <v>1.0667942477961405E-2</v>
      </c>
      <c r="Q17" s="1">
        <f t="shared" ca="1" si="0"/>
        <v>-4.8772991642160327E-2</v>
      </c>
      <c r="R17" s="1">
        <f t="shared" ca="1" si="0"/>
        <v>4.4344286673527154E-3</v>
      </c>
      <c r="S17" s="1">
        <f t="shared" ca="1" si="0"/>
        <v>-3.6409957314518779E-2</v>
      </c>
      <c r="T17" s="1">
        <f t="shared" ref="T17:CE20" ca="1" si="6">_xlfn.NORM.INV(RAND(),$C$2,$C$3)</f>
        <v>5.2496870757303936E-2</v>
      </c>
      <c r="U17" s="1">
        <f t="shared" ca="1" si="6"/>
        <v>7.1518608579748788E-2</v>
      </c>
      <c r="V17" s="1">
        <f t="shared" ca="1" si="6"/>
        <v>7.9851094480926588E-2</v>
      </c>
      <c r="W17" s="1">
        <f t="shared" ca="1" si="6"/>
        <v>-3.0507041856507419E-2</v>
      </c>
      <c r="X17" s="1">
        <f t="shared" ca="1" si="6"/>
        <v>-1.1804200617617309E-2</v>
      </c>
      <c r="Y17" s="1">
        <f t="shared" ca="1" si="6"/>
        <v>6.3019036280352075E-2</v>
      </c>
      <c r="Z17" s="1">
        <f t="shared" ca="1" si="6"/>
        <v>9.4899239457508944E-2</v>
      </c>
      <c r="AA17" s="1">
        <f t="shared" ca="1" si="6"/>
        <v>5.8585202002031274E-2</v>
      </c>
      <c r="AB17" s="1">
        <f t="shared" ca="1" si="6"/>
        <v>8.2104153476694169E-2</v>
      </c>
      <c r="AC17" s="1">
        <f t="shared" ca="1" si="6"/>
        <v>6.9316541964213219E-2</v>
      </c>
      <c r="AD17" s="1">
        <f t="shared" ca="1" si="6"/>
        <v>-4.5228048849850759E-2</v>
      </c>
      <c r="AE17" s="1">
        <f t="shared" ca="1" si="6"/>
        <v>6.8217734467336949E-2</v>
      </c>
      <c r="AF17" s="1">
        <f t="shared" ca="1" si="6"/>
        <v>-2.7786846356590955E-2</v>
      </c>
      <c r="AG17" s="1">
        <f t="shared" ca="1" si="6"/>
        <v>8.0919496523909729E-2</v>
      </c>
      <c r="AH17" s="1">
        <f t="shared" ca="1" si="6"/>
        <v>6.4084217392928577E-2</v>
      </c>
      <c r="AI17" s="1">
        <f t="shared" ca="1" si="6"/>
        <v>-3.1457447514167125E-2</v>
      </c>
      <c r="AJ17" s="1">
        <f t="shared" ca="1" si="6"/>
        <v>-8.4057484906618241E-2</v>
      </c>
      <c r="AK17" s="1">
        <f t="shared" ca="1" si="6"/>
        <v>3.9820895521339397E-2</v>
      </c>
      <c r="AL17" s="1">
        <f t="shared" ca="1" si="6"/>
        <v>-1.3116289435981695E-2</v>
      </c>
      <c r="AM17" s="1">
        <f t="shared" ca="1" si="6"/>
        <v>-6.3675603416113724E-2</v>
      </c>
      <c r="AN17" s="1">
        <f t="shared" ca="1" si="6"/>
        <v>-4.2821781806505109E-2</v>
      </c>
      <c r="AO17" s="1">
        <f t="shared" ca="1" si="6"/>
        <v>4.417006789284085E-2</v>
      </c>
      <c r="AP17" s="1">
        <f t="shared" ca="1" si="6"/>
        <v>2.8181786814306938E-2</v>
      </c>
      <c r="AQ17" s="1">
        <f t="shared" ca="1" si="6"/>
        <v>4.6144556553060649E-2</v>
      </c>
      <c r="AR17" s="1">
        <f t="shared" ca="1" si="6"/>
        <v>-5.1684906736104853E-2</v>
      </c>
      <c r="AS17" s="1">
        <f t="shared" ca="1" si="6"/>
        <v>-1.9159373281855758E-2</v>
      </c>
      <c r="AT17" s="1">
        <f t="shared" ca="1" si="6"/>
        <v>3.5428353715985503E-2</v>
      </c>
      <c r="AU17" s="1">
        <f t="shared" ca="1" si="6"/>
        <v>-3.3699659964256154E-2</v>
      </c>
      <c r="AV17" s="1">
        <f t="shared" ca="1" si="6"/>
        <v>-8.6269627685383432E-2</v>
      </c>
      <c r="AW17" s="1">
        <f t="shared" ca="1" si="6"/>
        <v>-4.7732900520583488E-2</v>
      </c>
      <c r="AX17" s="1">
        <f t="shared" ca="1" si="6"/>
        <v>1.9796784047294944E-2</v>
      </c>
      <c r="AY17" s="1">
        <f t="shared" ca="1" si="6"/>
        <v>0.10808260498780184</v>
      </c>
      <c r="AZ17" s="1">
        <f t="shared" ca="1" si="6"/>
        <v>3.1257647729765595E-2</v>
      </c>
      <c r="BA17" s="1">
        <f t="shared" ca="1" si="6"/>
        <v>-1.2302960243592249E-2</v>
      </c>
      <c r="BB17" s="1">
        <f t="shared" ca="1" si="6"/>
        <v>-5.1524340598017151E-2</v>
      </c>
      <c r="BC17" s="1">
        <f t="shared" ca="1" si="6"/>
        <v>5.2591034305492598E-2</v>
      </c>
      <c r="BD17" s="1">
        <f t="shared" ca="1" si="6"/>
        <v>-1.8669504844093115E-2</v>
      </c>
      <c r="BE17" s="1">
        <f t="shared" ca="1" si="6"/>
        <v>-4.1998498861048457E-2</v>
      </c>
      <c r="BF17" s="1">
        <f t="shared" ca="1" si="6"/>
        <v>-3.1875099801368469E-2</v>
      </c>
      <c r="BG17" s="1">
        <f t="shared" ca="1" si="6"/>
        <v>1.6347772361089287E-2</v>
      </c>
      <c r="BH17" s="1">
        <f t="shared" ca="1" si="6"/>
        <v>2.0720791790423604E-2</v>
      </c>
      <c r="BI17" s="1">
        <f t="shared" ca="1" si="6"/>
        <v>4.4022176056774914E-2</v>
      </c>
      <c r="BJ17" s="1">
        <f t="shared" ca="1" si="6"/>
        <v>3.9525716854061359E-2</v>
      </c>
      <c r="BK17" s="1">
        <f t="shared" ca="1" si="6"/>
        <v>-4.158853139715616E-2</v>
      </c>
      <c r="BL17" s="1">
        <f t="shared" ca="1" si="6"/>
        <v>1.5070190744035299E-2</v>
      </c>
      <c r="BM17" s="1">
        <f t="shared" ca="1" si="6"/>
        <v>1.4857934640311684E-2</v>
      </c>
      <c r="BN17" s="1">
        <f t="shared" ca="1" si="6"/>
        <v>0.10648448302549782</v>
      </c>
      <c r="BO17" s="1">
        <f t="shared" ca="1" si="6"/>
        <v>-1.3845792663178078E-2</v>
      </c>
      <c r="BP17" s="1">
        <f t="shared" ca="1" si="6"/>
        <v>1.9902075205351772E-2</v>
      </c>
      <c r="BQ17" s="1">
        <f t="shared" ca="1" si="6"/>
        <v>-6.6692646131717975E-3</v>
      </c>
      <c r="BR17" s="1">
        <f t="shared" ca="1" si="6"/>
        <v>-5.1481144635922176E-2</v>
      </c>
      <c r="BS17" s="1">
        <f t="shared" ca="1" si="6"/>
        <v>2.8258686138893058E-2</v>
      </c>
      <c r="BT17" s="1">
        <f t="shared" ca="1" si="6"/>
        <v>2.5039163194679751E-2</v>
      </c>
      <c r="BU17" s="1">
        <f t="shared" ca="1" si="6"/>
        <v>-4.3539075567532427E-2</v>
      </c>
      <c r="BV17" s="1">
        <f t="shared" ca="1" si="6"/>
        <v>0.12983292498795126</v>
      </c>
      <c r="BW17" s="1">
        <f t="shared" ca="1" si="6"/>
        <v>-3.550582182474735E-3</v>
      </c>
      <c r="BX17" s="1">
        <f t="shared" ca="1" si="6"/>
        <v>-1.190142756743711E-3</v>
      </c>
      <c r="BY17" s="1">
        <f t="shared" ca="1" si="6"/>
        <v>2.5080097518111716E-2</v>
      </c>
      <c r="BZ17" s="1">
        <f t="shared" ca="1" si="6"/>
        <v>5.7369303885304368E-2</v>
      </c>
      <c r="CA17" s="1">
        <f t="shared" ca="1" si="6"/>
        <v>2.3169422147919141E-2</v>
      </c>
      <c r="CB17" s="1">
        <f t="shared" ca="1" si="6"/>
        <v>2.5451702764339931E-3</v>
      </c>
      <c r="CC17" s="1">
        <f t="shared" ca="1" si="6"/>
        <v>5.1901601981447866E-2</v>
      </c>
      <c r="CD17" s="1">
        <f t="shared" ca="1" si="6"/>
        <v>4.5323527945699826E-2</v>
      </c>
      <c r="CE17" s="1">
        <f t="shared" ca="1" si="6"/>
        <v>-2.4146599387261995E-2</v>
      </c>
      <c r="CF17" s="1">
        <f t="shared" ca="1" si="5"/>
        <v>2.9532315663104949E-2</v>
      </c>
      <c r="CG17" s="1">
        <f t="shared" ca="1" si="5"/>
        <v>-1.7159079130255654E-2</v>
      </c>
      <c r="CH17" s="1">
        <f t="shared" ca="1" si="5"/>
        <v>4.9393978320752617E-2</v>
      </c>
      <c r="CI17" s="1">
        <f t="shared" ca="1" si="5"/>
        <v>0.10782203804263971</v>
      </c>
      <c r="CJ17" s="1">
        <f t="shared" ca="1" si="5"/>
        <v>-0.12621033301746837</v>
      </c>
      <c r="CK17" s="1">
        <f t="shared" ca="1" si="5"/>
        <v>-1.3625895364663184E-3</v>
      </c>
      <c r="CL17" s="1">
        <f t="shared" ca="1" si="5"/>
        <v>-3.2130482132019654E-2</v>
      </c>
      <c r="CM17" s="1">
        <f t="shared" ca="1" si="5"/>
        <v>4.7125940258271978E-2</v>
      </c>
      <c r="CN17" s="1">
        <f t="shared" ca="1" si="5"/>
        <v>-5.6743361666653051E-2</v>
      </c>
      <c r="CO17" s="1">
        <f t="shared" ca="1" si="5"/>
        <v>7.6640227732193394E-2</v>
      </c>
      <c r="CP17" s="1">
        <f t="shared" ca="1" si="5"/>
        <v>-2.1230611303752495E-3</v>
      </c>
      <c r="CQ17" s="1">
        <f t="shared" ca="1" si="5"/>
        <v>-2.6482948282615208E-2</v>
      </c>
      <c r="CR17" s="1">
        <f t="shared" ca="1" si="5"/>
        <v>7.72181368447728E-2</v>
      </c>
      <c r="CS17" s="1">
        <f t="shared" ca="1" si="5"/>
        <v>1.3731214462814105E-2</v>
      </c>
      <c r="CT17" s="1">
        <f t="shared" ca="1" si="5"/>
        <v>4.6204052191652557E-2</v>
      </c>
      <c r="CU17" s="1">
        <f t="shared" ca="1" si="5"/>
        <v>5.8708511934555584E-2</v>
      </c>
      <c r="CV17" s="1">
        <f t="shared" ca="1" si="5"/>
        <v>0.11136071429058755</v>
      </c>
      <c r="CW17" s="1">
        <f t="shared" ca="1" si="5"/>
        <v>-3.599166820767068E-3</v>
      </c>
      <c r="CX17" s="1">
        <f t="shared" ca="1" si="5"/>
        <v>2.2469920658335696E-2</v>
      </c>
      <c r="CY17" s="39">
        <f t="shared" ca="1" si="5"/>
        <v>-1.7413592456052028E-2</v>
      </c>
    </row>
    <row r="18" spans="2:103" x14ac:dyDescent="0.25">
      <c r="B18" s="27">
        <v>45627</v>
      </c>
      <c r="C18" s="28">
        <v>1.9166666666666701</v>
      </c>
      <c r="D18" s="1">
        <f t="shared" ca="1" si="0"/>
        <v>-1.9307006708616237E-3</v>
      </c>
      <c r="E18" s="1">
        <f t="shared" ca="1" si="0"/>
        <v>-7.7349024920268822E-2</v>
      </c>
      <c r="F18" s="1">
        <f t="shared" ca="1" si="0"/>
        <v>1.3256209612849073E-2</v>
      </c>
      <c r="G18" s="1">
        <f t="shared" ca="1" si="0"/>
        <v>3.5641310152366344E-2</v>
      </c>
      <c r="H18" s="1">
        <f t="shared" ca="1" si="0"/>
        <v>-1.0874051097562436E-2</v>
      </c>
      <c r="I18" s="1">
        <f t="shared" ca="1" si="0"/>
        <v>7.700404859417114E-3</v>
      </c>
      <c r="J18" s="1">
        <f t="shared" ca="1" si="0"/>
        <v>5.5294461947609182E-2</v>
      </c>
      <c r="K18" s="1">
        <f t="shared" ca="1" si="0"/>
        <v>2.0886580544297626E-2</v>
      </c>
      <c r="L18" s="1">
        <f t="shared" ca="1" si="0"/>
        <v>9.9061634515100125E-3</v>
      </c>
      <c r="M18" s="1">
        <f t="shared" ca="1" si="0"/>
        <v>3.8250520548592216E-2</v>
      </c>
      <c r="N18" s="1">
        <f t="shared" ca="1" si="0"/>
        <v>4.2479469633531358E-3</v>
      </c>
      <c r="O18" s="1">
        <f t="shared" ca="1" si="0"/>
        <v>-0.1136098879823558</v>
      </c>
      <c r="P18" s="1">
        <f t="shared" ca="1" si="0"/>
        <v>-1.096248567924411E-2</v>
      </c>
      <c r="Q18" s="1">
        <f t="shared" ca="1" si="0"/>
        <v>6.7410654493619713E-3</v>
      </c>
      <c r="R18" s="1">
        <f t="shared" ca="1" si="0"/>
        <v>2.5283366242864983E-3</v>
      </c>
      <c r="S18" s="1">
        <f t="shared" ca="1" si="0"/>
        <v>-5.1526870476243727E-3</v>
      </c>
      <c r="T18" s="1">
        <f t="shared" ca="1" si="6"/>
        <v>-3.7803613436771851E-3</v>
      </c>
      <c r="U18" s="1">
        <f t="shared" ca="1" si="6"/>
        <v>3.157421776309538E-2</v>
      </c>
      <c r="V18" s="1">
        <f t="shared" ca="1" si="6"/>
        <v>-8.3666965523972875E-2</v>
      </c>
      <c r="W18" s="1">
        <f t="shared" ca="1" si="6"/>
        <v>1.0316125247242248E-2</v>
      </c>
      <c r="X18" s="1">
        <f t="shared" ca="1" si="6"/>
        <v>4.7065856756461091E-2</v>
      </c>
      <c r="Y18" s="1">
        <f t="shared" ca="1" si="6"/>
        <v>0.1181336130647932</v>
      </c>
      <c r="Z18" s="1">
        <f t="shared" ca="1" si="6"/>
        <v>1.2831196411070153E-2</v>
      </c>
      <c r="AA18" s="1">
        <f t="shared" ca="1" si="6"/>
        <v>-3.5350336848659722E-2</v>
      </c>
      <c r="AB18" s="1">
        <f t="shared" ca="1" si="6"/>
        <v>-9.348226334421772E-2</v>
      </c>
      <c r="AC18" s="1">
        <f t="shared" ca="1" si="6"/>
        <v>-6.9381901049711203E-2</v>
      </c>
      <c r="AD18" s="1">
        <f t="shared" ca="1" si="6"/>
        <v>-1.9792094721185129E-2</v>
      </c>
      <c r="AE18" s="1">
        <f t="shared" ca="1" si="6"/>
        <v>2.8598117318864736E-2</v>
      </c>
      <c r="AF18" s="1">
        <f t="shared" ca="1" si="6"/>
        <v>-6.991249742369976E-2</v>
      </c>
      <c r="AG18" s="1">
        <f t="shared" ca="1" si="6"/>
        <v>-4.4320262622048551E-2</v>
      </c>
      <c r="AH18" s="1">
        <f t="shared" ca="1" si="6"/>
        <v>-1.6264787570722833E-2</v>
      </c>
      <c r="AI18" s="1">
        <f t="shared" ca="1" si="6"/>
        <v>0.12453166608275709</v>
      </c>
      <c r="AJ18" s="1">
        <f t="shared" ca="1" si="6"/>
        <v>6.2690630083945292E-2</v>
      </c>
      <c r="AK18" s="1">
        <f t="shared" ca="1" si="6"/>
        <v>2.3510554960056908E-2</v>
      </c>
      <c r="AL18" s="1">
        <f t="shared" ca="1" si="6"/>
        <v>5.1015542191754359E-2</v>
      </c>
      <c r="AM18" s="1">
        <f t="shared" ca="1" si="6"/>
        <v>4.3435654869085752E-2</v>
      </c>
      <c r="AN18" s="1">
        <f t="shared" ca="1" si="6"/>
        <v>3.446369650193605E-2</v>
      </c>
      <c r="AO18" s="1">
        <f t="shared" ca="1" si="6"/>
        <v>-2.5749698947898365E-2</v>
      </c>
      <c r="AP18" s="1">
        <f t="shared" ca="1" si="6"/>
        <v>-8.7808529254372852E-2</v>
      </c>
      <c r="AQ18" s="1">
        <f t="shared" ca="1" si="6"/>
        <v>6.1939499253028087E-2</v>
      </c>
      <c r="AR18" s="1">
        <f t="shared" ca="1" si="6"/>
        <v>1.2073913506989879E-2</v>
      </c>
      <c r="AS18" s="1">
        <f t="shared" ca="1" si="6"/>
        <v>2.3774412837718386E-3</v>
      </c>
      <c r="AT18" s="1">
        <f t="shared" ca="1" si="6"/>
        <v>-8.6456619279695335E-3</v>
      </c>
      <c r="AU18" s="1">
        <f t="shared" ca="1" si="6"/>
        <v>-3.2253254951798271E-4</v>
      </c>
      <c r="AV18" s="1">
        <f t="shared" ca="1" si="6"/>
        <v>-6.9683539946581909E-3</v>
      </c>
      <c r="AW18" s="1">
        <f t="shared" ca="1" si="6"/>
        <v>-4.4116319529757426E-2</v>
      </c>
      <c r="AX18" s="1">
        <f t="shared" ca="1" si="6"/>
        <v>-1.8246609962959594E-2</v>
      </c>
      <c r="AY18" s="1">
        <f t="shared" ca="1" si="6"/>
        <v>7.7420517838395042E-2</v>
      </c>
      <c r="AZ18" s="1">
        <f t="shared" ca="1" si="6"/>
        <v>4.9386880796682742E-2</v>
      </c>
      <c r="BA18" s="1">
        <f t="shared" ca="1" si="6"/>
        <v>-3.5233623608710733E-2</v>
      </c>
      <c r="BB18" s="1">
        <f t="shared" ca="1" si="6"/>
        <v>-4.6048802306259511E-2</v>
      </c>
      <c r="BC18" s="1">
        <f t="shared" ca="1" si="6"/>
        <v>-6.4118390915658935E-2</v>
      </c>
      <c r="BD18" s="1">
        <f t="shared" ca="1" si="6"/>
        <v>-5.883661627301839E-3</v>
      </c>
      <c r="BE18" s="1">
        <f t="shared" ca="1" si="6"/>
        <v>3.6204213092392093E-2</v>
      </c>
      <c r="BF18" s="1">
        <f t="shared" ca="1" si="6"/>
        <v>8.0104683525890463E-3</v>
      </c>
      <c r="BG18" s="1">
        <f t="shared" ca="1" si="6"/>
        <v>-1.1399267462410906E-2</v>
      </c>
      <c r="BH18" s="1">
        <f t="shared" ca="1" si="6"/>
        <v>2.8777309012818313E-2</v>
      </c>
      <c r="BI18" s="1">
        <f t="shared" ca="1" si="6"/>
        <v>-1.2345806628361745E-2</v>
      </c>
      <c r="BJ18" s="1">
        <f t="shared" ca="1" si="6"/>
        <v>4.315814697779672E-3</v>
      </c>
      <c r="BK18" s="1">
        <f t="shared" ca="1" si="6"/>
        <v>1.460135449052336E-2</v>
      </c>
      <c r="BL18" s="1">
        <f t="shared" ca="1" si="6"/>
        <v>2.8144638157714664E-2</v>
      </c>
      <c r="BM18" s="1">
        <f t="shared" ca="1" si="6"/>
        <v>-1.6453849194273243E-2</v>
      </c>
      <c r="BN18" s="1">
        <f t="shared" ca="1" si="6"/>
        <v>-5.4376025649173862E-2</v>
      </c>
      <c r="BO18" s="1">
        <f t="shared" ca="1" si="6"/>
        <v>3.8696651504011401E-2</v>
      </c>
      <c r="BP18" s="1">
        <f t="shared" ca="1" si="6"/>
        <v>1.3079182679099115E-2</v>
      </c>
      <c r="BQ18" s="1">
        <f t="shared" ca="1" si="6"/>
        <v>1.7485999043363808E-2</v>
      </c>
      <c r="BR18" s="1">
        <f t="shared" ca="1" si="6"/>
        <v>-7.178338656338959E-2</v>
      </c>
      <c r="BS18" s="1">
        <f t="shared" ca="1" si="6"/>
        <v>-7.0254677165107887E-2</v>
      </c>
      <c r="BT18" s="1">
        <f t="shared" ca="1" si="6"/>
        <v>4.0342958916945587E-2</v>
      </c>
      <c r="BU18" s="1">
        <f t="shared" ca="1" si="6"/>
        <v>-8.4925219685424175E-3</v>
      </c>
      <c r="BV18" s="1">
        <f t="shared" ca="1" si="6"/>
        <v>0.10965914280689984</v>
      </c>
      <c r="BW18" s="1">
        <f t="shared" ca="1" si="6"/>
        <v>-3.6359968824159837E-2</v>
      </c>
      <c r="BX18" s="1">
        <f t="shared" ca="1" si="6"/>
        <v>-5.6023908468280197E-2</v>
      </c>
      <c r="BY18" s="1">
        <f t="shared" ca="1" si="6"/>
        <v>0.10000508683903223</v>
      </c>
      <c r="BZ18" s="1">
        <f t="shared" ca="1" si="6"/>
        <v>2.1714131397965752E-2</v>
      </c>
      <c r="CA18" s="1">
        <f t="shared" ca="1" si="6"/>
        <v>0.10027439030707219</v>
      </c>
      <c r="CB18" s="1">
        <f t="shared" ca="1" si="6"/>
        <v>1.5093447391205416E-2</v>
      </c>
      <c r="CC18" s="1">
        <f t="shared" ca="1" si="6"/>
        <v>-9.9304323278864154E-2</v>
      </c>
      <c r="CD18" s="1">
        <f t="shared" ca="1" si="6"/>
        <v>6.9344925533648882E-3</v>
      </c>
      <c r="CE18" s="1">
        <f t="shared" ca="1" si="6"/>
        <v>3.7120749387387623E-2</v>
      </c>
      <c r="CF18" s="1">
        <f t="shared" ca="1" si="5"/>
        <v>5.6527686083764989E-2</v>
      </c>
      <c r="CG18" s="1">
        <f t="shared" ca="1" si="5"/>
        <v>3.6037110614798362E-2</v>
      </c>
      <c r="CH18" s="1">
        <f t="shared" ca="1" si="5"/>
        <v>-7.0006495566267535E-2</v>
      </c>
      <c r="CI18" s="1">
        <f t="shared" ca="1" si="5"/>
        <v>0.11372860943481969</v>
      </c>
      <c r="CJ18" s="1">
        <f t="shared" ca="1" si="5"/>
        <v>7.3461040128073696E-2</v>
      </c>
      <c r="CK18" s="1">
        <f t="shared" ca="1" si="5"/>
        <v>5.0907905098792762E-2</v>
      </c>
      <c r="CL18" s="1">
        <f t="shared" ca="1" si="5"/>
        <v>1.5420903297061039E-2</v>
      </c>
      <c r="CM18" s="1">
        <f t="shared" ca="1" si="5"/>
        <v>5.7849429400266418E-2</v>
      </c>
      <c r="CN18" s="1">
        <f t="shared" ca="1" si="5"/>
        <v>-2.7640100196556314E-2</v>
      </c>
      <c r="CO18" s="1">
        <f t="shared" ca="1" si="5"/>
        <v>5.9626345266609947E-2</v>
      </c>
      <c r="CP18" s="1">
        <f t="shared" ca="1" si="5"/>
        <v>4.2580829716426224E-2</v>
      </c>
      <c r="CQ18" s="1">
        <f t="shared" ca="1" si="5"/>
        <v>8.5487525021284483E-2</v>
      </c>
      <c r="CR18" s="1">
        <f t="shared" ca="1" si="5"/>
        <v>7.8195265491388388E-2</v>
      </c>
      <c r="CS18" s="1">
        <f t="shared" ca="1" si="5"/>
        <v>1.3538284246261651E-2</v>
      </c>
      <c r="CT18" s="1">
        <f t="shared" ca="1" si="5"/>
        <v>8.372796843981815E-3</v>
      </c>
      <c r="CU18" s="1">
        <f t="shared" ca="1" si="5"/>
        <v>7.1875700369688433E-2</v>
      </c>
      <c r="CV18" s="1">
        <f t="shared" ca="1" si="5"/>
        <v>4.5465976875785345E-2</v>
      </c>
      <c r="CW18" s="1">
        <f t="shared" ca="1" si="5"/>
        <v>-4.3132052794336573E-2</v>
      </c>
      <c r="CX18" s="1">
        <f t="shared" ca="1" si="5"/>
        <v>-6.0909516824457933E-3</v>
      </c>
      <c r="CY18" s="39">
        <f t="shared" ca="1" si="5"/>
        <v>8.0636715342939425E-2</v>
      </c>
    </row>
    <row r="19" spans="2:103" x14ac:dyDescent="0.25">
      <c r="B19" s="27">
        <v>45658</v>
      </c>
      <c r="C19" s="28">
        <v>2</v>
      </c>
      <c r="D19" s="1">
        <f t="shared" ca="1" si="0"/>
        <v>1.128195787242034E-3</v>
      </c>
      <c r="E19" s="1">
        <f t="shared" ca="1" si="0"/>
        <v>4.142197222540852E-2</v>
      </c>
      <c r="F19" s="1">
        <f t="shared" ca="1" si="0"/>
        <v>1.9212299769815833E-3</v>
      </c>
      <c r="G19" s="1">
        <f t="shared" ca="1" si="0"/>
        <v>6.5863367037920645E-2</v>
      </c>
      <c r="H19" s="1">
        <f t="shared" ca="1" si="0"/>
        <v>4.3343245419422853E-2</v>
      </c>
      <c r="I19" s="1">
        <f t="shared" ca="1" si="0"/>
        <v>2.7906673119182226E-2</v>
      </c>
      <c r="J19" s="1">
        <f t="shared" ca="1" si="0"/>
        <v>-9.6966184484408136E-2</v>
      </c>
      <c r="K19" s="1">
        <f t="shared" ca="1" si="0"/>
        <v>2.5036572587447663E-2</v>
      </c>
      <c r="L19" s="1">
        <f t="shared" ca="1" si="0"/>
        <v>1.7704158878237293E-2</v>
      </c>
      <c r="M19" s="1">
        <f t="shared" ca="1" si="0"/>
        <v>6.0090018183265531E-3</v>
      </c>
      <c r="N19" s="1">
        <f t="shared" ca="1" si="0"/>
        <v>7.2995422974624191E-2</v>
      </c>
      <c r="O19" s="1">
        <f t="shared" ca="1" si="0"/>
        <v>-2.8068647532973501E-2</v>
      </c>
      <c r="P19" s="1">
        <f t="shared" ca="1" si="0"/>
        <v>-1.2253389940152855E-2</v>
      </c>
      <c r="Q19" s="1">
        <f t="shared" ca="1" si="0"/>
        <v>-8.8795056690559072E-3</v>
      </c>
      <c r="R19" s="1">
        <f t="shared" ca="1" si="0"/>
        <v>2.0689430470170082E-2</v>
      </c>
      <c r="S19" s="1">
        <f t="shared" ca="1" si="0"/>
        <v>-6.4779130975581051E-2</v>
      </c>
      <c r="T19" s="1">
        <f t="shared" ca="1" si="6"/>
        <v>-6.2524545849088203E-2</v>
      </c>
      <c r="U19" s="1">
        <f t="shared" ca="1" si="6"/>
        <v>-4.5056429146545937E-2</v>
      </c>
      <c r="V19" s="1">
        <f t="shared" ca="1" si="6"/>
        <v>-6.2387265758908819E-3</v>
      </c>
      <c r="W19" s="1">
        <f t="shared" ca="1" si="6"/>
        <v>1.9681011855495315E-2</v>
      </c>
      <c r="X19" s="1">
        <f t="shared" ca="1" si="6"/>
        <v>3.6302304579034612E-2</v>
      </c>
      <c r="Y19" s="1">
        <f t="shared" ca="1" si="6"/>
        <v>2.7974796673226682E-2</v>
      </c>
      <c r="Z19" s="1">
        <f t="shared" ca="1" si="6"/>
        <v>-2.5017620575848748E-2</v>
      </c>
      <c r="AA19" s="1">
        <f t="shared" ca="1" si="6"/>
        <v>6.3624431045736516E-3</v>
      </c>
      <c r="AB19" s="1">
        <f t="shared" ca="1" si="6"/>
        <v>4.9937975612355578E-2</v>
      </c>
      <c r="AC19" s="1">
        <f t="shared" ca="1" si="6"/>
        <v>-3.5305762882280108E-2</v>
      </c>
      <c r="AD19" s="1">
        <f t="shared" ca="1" si="6"/>
        <v>2.8816368108456929E-2</v>
      </c>
      <c r="AE19" s="1">
        <f t="shared" ca="1" si="6"/>
        <v>4.9334448304998425E-2</v>
      </c>
      <c r="AF19" s="1">
        <f t="shared" ca="1" si="6"/>
        <v>7.2910892655529219E-2</v>
      </c>
      <c r="AG19" s="1">
        <f t="shared" ca="1" si="6"/>
        <v>2.1538219210216161E-2</v>
      </c>
      <c r="AH19" s="1">
        <f t="shared" ca="1" si="6"/>
        <v>6.7869146335766573E-2</v>
      </c>
      <c r="AI19" s="1">
        <f t="shared" ca="1" si="6"/>
        <v>1.0024670036097921E-2</v>
      </c>
      <c r="AJ19" s="1">
        <f t="shared" ca="1" si="6"/>
        <v>-4.7501039949896899E-2</v>
      </c>
      <c r="AK19" s="1">
        <f t="shared" ca="1" si="6"/>
        <v>-1.757043819161459E-2</v>
      </c>
      <c r="AL19" s="1">
        <f t="shared" ca="1" si="6"/>
        <v>-7.0045884163856459E-2</v>
      </c>
      <c r="AM19" s="1">
        <f t="shared" ca="1" si="6"/>
        <v>4.3408313155167154E-2</v>
      </c>
      <c r="AN19" s="1">
        <f t="shared" ca="1" si="6"/>
        <v>-9.2533845693186512E-2</v>
      </c>
      <c r="AO19" s="1">
        <f t="shared" ca="1" si="6"/>
        <v>-7.8469622036351994E-2</v>
      </c>
      <c r="AP19" s="1">
        <f t="shared" ca="1" si="6"/>
        <v>-1.83814679843083E-2</v>
      </c>
      <c r="AQ19" s="1">
        <f t="shared" ca="1" si="6"/>
        <v>4.4658738127576189E-2</v>
      </c>
      <c r="AR19" s="1">
        <f t="shared" ca="1" si="6"/>
        <v>8.2141105046900836E-2</v>
      </c>
      <c r="AS19" s="1">
        <f t="shared" ca="1" si="6"/>
        <v>-1.9866491371034974E-2</v>
      </c>
      <c r="AT19" s="1">
        <f t="shared" ca="1" si="6"/>
        <v>6.8606292326298057E-2</v>
      </c>
      <c r="AU19" s="1">
        <f t="shared" ca="1" si="6"/>
        <v>-5.7704212754338673E-2</v>
      </c>
      <c r="AV19" s="1">
        <f t="shared" ca="1" si="6"/>
        <v>4.4610365141663492E-2</v>
      </c>
      <c r="AW19" s="1">
        <f t="shared" ca="1" si="6"/>
        <v>2.1938973865549598E-2</v>
      </c>
      <c r="AX19" s="1">
        <f t="shared" ca="1" si="6"/>
        <v>-1.9713989507220656E-2</v>
      </c>
      <c r="AY19" s="1">
        <f t="shared" ca="1" si="6"/>
        <v>-2.7678456373964822E-2</v>
      </c>
      <c r="AZ19" s="1">
        <f t="shared" ca="1" si="6"/>
        <v>8.5179307138683769E-2</v>
      </c>
      <c r="BA19" s="1">
        <f t="shared" ca="1" si="6"/>
        <v>-0.15116810800207156</v>
      </c>
      <c r="BB19" s="1">
        <f t="shared" ca="1" si="6"/>
        <v>0.10598250366115816</v>
      </c>
      <c r="BC19" s="1">
        <f t="shared" ca="1" si="6"/>
        <v>-3.0917409823114188E-2</v>
      </c>
      <c r="BD19" s="1">
        <f t="shared" ca="1" si="6"/>
        <v>1.6146009040227526E-2</v>
      </c>
      <c r="BE19" s="1">
        <f t="shared" ca="1" si="6"/>
        <v>2.9022884150680311E-2</v>
      </c>
      <c r="BF19" s="1">
        <f t="shared" ca="1" si="6"/>
        <v>-0.11407576131486286</v>
      </c>
      <c r="BG19" s="1">
        <f t="shared" ca="1" si="6"/>
        <v>1.8142171201975126E-2</v>
      </c>
      <c r="BH19" s="1">
        <f t="shared" ca="1" si="6"/>
        <v>2.7757087530665706E-2</v>
      </c>
      <c r="BI19" s="1">
        <f t="shared" ca="1" si="6"/>
        <v>-1.712892258535785E-2</v>
      </c>
      <c r="BJ19" s="1">
        <f t="shared" ca="1" si="6"/>
        <v>-2.3070383423901431E-2</v>
      </c>
      <c r="BK19" s="1">
        <f t="shared" ca="1" si="6"/>
        <v>5.0178444297994111E-2</v>
      </c>
      <c r="BL19" s="1">
        <f t="shared" ca="1" si="6"/>
        <v>5.491484145524099E-2</v>
      </c>
      <c r="BM19" s="1">
        <f t="shared" ca="1" si="6"/>
        <v>-4.8223290587746721E-2</v>
      </c>
      <c r="BN19" s="1">
        <f t="shared" ca="1" si="6"/>
        <v>4.6536740439745386E-2</v>
      </c>
      <c r="BO19" s="1">
        <f t="shared" ca="1" si="6"/>
        <v>-1.4762202679851021E-2</v>
      </c>
      <c r="BP19" s="1">
        <f t="shared" ca="1" si="6"/>
        <v>-2.7291423700223714E-2</v>
      </c>
      <c r="BQ19" s="1">
        <f t="shared" ca="1" si="6"/>
        <v>8.9645122122885196E-2</v>
      </c>
      <c r="BR19" s="1">
        <f t="shared" ca="1" si="6"/>
        <v>-3.7022300311297322E-2</v>
      </c>
      <c r="BS19" s="1">
        <f t="shared" ca="1" si="6"/>
        <v>-1.4686810954895421E-2</v>
      </c>
      <c r="BT19" s="1">
        <f t="shared" ca="1" si="6"/>
        <v>-3.521656919576948E-2</v>
      </c>
      <c r="BU19" s="1">
        <f t="shared" ca="1" si="6"/>
        <v>2.8449121121716762E-2</v>
      </c>
      <c r="BV19" s="1">
        <f t="shared" ca="1" si="6"/>
        <v>3.2426868288493178E-2</v>
      </c>
      <c r="BW19" s="1">
        <f t="shared" ca="1" si="6"/>
        <v>4.8550774654974892E-2</v>
      </c>
      <c r="BX19" s="1">
        <f t="shared" ca="1" si="6"/>
        <v>5.2562233224306365E-2</v>
      </c>
      <c r="BY19" s="1">
        <f t="shared" ca="1" si="6"/>
        <v>3.9017335561777375E-2</v>
      </c>
      <c r="BZ19" s="1">
        <f t="shared" ca="1" si="6"/>
        <v>9.736669256947517E-3</v>
      </c>
      <c r="CA19" s="1">
        <f t="shared" ca="1" si="6"/>
        <v>2.0471250072043395E-2</v>
      </c>
      <c r="CB19" s="1">
        <f t="shared" ca="1" si="6"/>
        <v>3.6671730470626013E-4</v>
      </c>
      <c r="CC19" s="1">
        <f t="shared" ca="1" si="6"/>
        <v>-1.7401950209608198E-3</v>
      </c>
      <c r="CD19" s="1">
        <f t="shared" ca="1" si="6"/>
        <v>6.8733880852811957E-2</v>
      </c>
      <c r="CE19" s="1">
        <f t="shared" ca="1" si="6"/>
        <v>2.7305613625430162E-2</v>
      </c>
      <c r="CF19" s="1">
        <f t="shared" ca="1" si="5"/>
        <v>1.0247105520669889E-2</v>
      </c>
      <c r="CG19" s="1">
        <f t="shared" ca="1" si="5"/>
        <v>-4.0467011012608405E-2</v>
      </c>
      <c r="CH19" s="1">
        <f t="shared" ca="1" si="5"/>
        <v>-1.1678235861734863E-2</v>
      </c>
      <c r="CI19" s="1">
        <f t="shared" ca="1" si="5"/>
        <v>-5.2209741209846908E-3</v>
      </c>
      <c r="CJ19" s="1">
        <f t="shared" ca="1" si="5"/>
        <v>6.7968788226087262E-2</v>
      </c>
      <c r="CK19" s="1">
        <f t="shared" ca="1" si="5"/>
        <v>2.1865632583353299E-2</v>
      </c>
      <c r="CL19" s="1">
        <f t="shared" ca="1" si="5"/>
        <v>2.8893500342859285E-2</v>
      </c>
      <c r="CM19" s="1">
        <f t="shared" ca="1" si="5"/>
        <v>1.7288357362917492E-2</v>
      </c>
      <c r="CN19" s="1">
        <f t="shared" ca="1" si="5"/>
        <v>1.8083004371787715E-2</v>
      </c>
      <c r="CO19" s="1">
        <f t="shared" ca="1" si="5"/>
        <v>4.8599731126799391E-2</v>
      </c>
      <c r="CP19" s="1">
        <f t="shared" ca="1" si="5"/>
        <v>8.781228941311095E-2</v>
      </c>
      <c r="CQ19" s="1">
        <f t="shared" ca="1" si="5"/>
        <v>1.417616603129946E-2</v>
      </c>
      <c r="CR19" s="1">
        <f t="shared" ca="1" si="5"/>
        <v>1.3435196433636623E-2</v>
      </c>
      <c r="CS19" s="1">
        <f t="shared" ca="1" si="5"/>
        <v>-0.1234750298442763</v>
      </c>
      <c r="CT19" s="1">
        <f t="shared" ca="1" si="5"/>
        <v>-5.4453515857575421E-2</v>
      </c>
      <c r="CU19" s="1">
        <f t="shared" ca="1" si="5"/>
        <v>2.0219192981955205E-2</v>
      </c>
      <c r="CV19" s="1">
        <f t="shared" ca="1" si="5"/>
        <v>3.2870515164920796E-3</v>
      </c>
      <c r="CW19" s="1">
        <f t="shared" ca="1" si="5"/>
        <v>-8.0656491423024002E-2</v>
      </c>
      <c r="CX19" s="1">
        <f t="shared" ca="1" si="5"/>
        <v>3.2457642727116718E-3</v>
      </c>
      <c r="CY19" s="39">
        <f t="shared" ca="1" si="5"/>
        <v>3.7439792785025489E-2</v>
      </c>
    </row>
    <row r="20" spans="2:103" x14ac:dyDescent="0.25">
      <c r="B20" s="27">
        <v>45689</v>
      </c>
      <c r="C20" s="28">
        <v>2.0833333333333299</v>
      </c>
      <c r="D20" s="1">
        <f t="shared" ca="1" si="0"/>
        <v>-2.5447327585572402E-2</v>
      </c>
      <c r="E20" s="1">
        <f t="shared" ca="1" si="0"/>
        <v>1.3049992834578104E-2</v>
      </c>
      <c r="F20" s="1">
        <f t="shared" ca="1" si="0"/>
        <v>-6.1148251704701166E-2</v>
      </c>
      <c r="G20" s="1">
        <f t="shared" ca="1" si="0"/>
        <v>-5.4927986850786849E-3</v>
      </c>
      <c r="H20" s="1">
        <f t="shared" ca="1" si="0"/>
        <v>-4.8076094248947432E-2</v>
      </c>
      <c r="I20" s="1">
        <f t="shared" ca="1" si="0"/>
        <v>-5.703730693435511E-2</v>
      </c>
      <c r="J20" s="1">
        <f t="shared" ca="1" si="0"/>
        <v>1.5841704202801128E-2</v>
      </c>
      <c r="K20" s="1">
        <f t="shared" ca="1" si="0"/>
        <v>-4.3963438886305481E-3</v>
      </c>
      <c r="L20" s="1">
        <f t="shared" ca="1" si="0"/>
        <v>-4.2480290291311326E-2</v>
      </c>
      <c r="M20" s="1">
        <f t="shared" ca="1" si="0"/>
        <v>1.0442343485703531E-2</v>
      </c>
      <c r="N20" s="1">
        <f t="shared" ca="1" si="0"/>
        <v>-3.7588712879761343E-2</v>
      </c>
      <c r="O20" s="1">
        <f t="shared" ca="1" si="0"/>
        <v>-2.3030758894530556E-2</v>
      </c>
      <c r="P20" s="1">
        <f t="shared" ca="1" si="0"/>
        <v>7.4901803550787294E-2</v>
      </c>
      <c r="Q20" s="1">
        <f t="shared" ca="1" si="0"/>
        <v>6.7509313232033729E-3</v>
      </c>
      <c r="R20" s="1">
        <f t="shared" ca="1" si="0"/>
        <v>-5.2520184218390886E-5</v>
      </c>
      <c r="S20" s="1">
        <f t="shared" ca="1" si="0"/>
        <v>6.2654004723396934E-3</v>
      </c>
      <c r="T20" s="1">
        <f t="shared" ca="1" si="6"/>
        <v>6.8734186054193694E-2</v>
      </c>
      <c r="U20" s="1">
        <f t="shared" ca="1" si="6"/>
        <v>-1.8672333782588934E-2</v>
      </c>
      <c r="V20" s="1">
        <f t="shared" ca="1" si="6"/>
        <v>-9.3991144447476277E-3</v>
      </c>
      <c r="W20" s="1">
        <f t="shared" ca="1" si="6"/>
        <v>1.7661559498198243E-2</v>
      </c>
      <c r="X20" s="1">
        <f t="shared" ca="1" si="6"/>
        <v>0.12727606222757887</v>
      </c>
      <c r="Y20" s="1">
        <f t="shared" ca="1" si="6"/>
        <v>8.0761878103331131E-2</v>
      </c>
      <c r="Z20" s="1">
        <f t="shared" ca="1" si="6"/>
        <v>1.7786728081953997E-3</v>
      </c>
      <c r="AA20" s="1">
        <f t="shared" ca="1" si="6"/>
        <v>-1.6025251355491477E-2</v>
      </c>
      <c r="AB20" s="1">
        <f t="shared" ca="1" si="6"/>
        <v>-1.9438607619472633E-2</v>
      </c>
      <c r="AC20" s="1">
        <f t="shared" ca="1" si="6"/>
        <v>1.6171779760929358E-2</v>
      </c>
      <c r="AD20" s="1">
        <f t="shared" ca="1" si="6"/>
        <v>-6.2301943256600316E-3</v>
      </c>
      <c r="AE20" s="1">
        <f t="shared" ca="1" si="6"/>
        <v>6.8151425824609008E-2</v>
      </c>
      <c r="AF20" s="1">
        <f t="shared" ca="1" si="6"/>
        <v>3.1019900855670194E-2</v>
      </c>
      <c r="AG20" s="1">
        <f t="shared" ca="1" si="6"/>
        <v>7.0922510346969669E-2</v>
      </c>
      <c r="AH20" s="1">
        <f t="shared" ca="1" si="6"/>
        <v>2.2147543783265361E-2</v>
      </c>
      <c r="AI20" s="1">
        <f t="shared" ca="1" si="6"/>
        <v>-1.2663884518306724E-2</v>
      </c>
      <c r="AJ20" s="1">
        <f t="shared" ca="1" si="6"/>
        <v>-6.1560247363557426E-2</v>
      </c>
      <c r="AK20" s="1">
        <f t="shared" ca="1" si="6"/>
        <v>2.7039220530273109E-2</v>
      </c>
      <c r="AL20" s="1">
        <f t="shared" ca="1" si="6"/>
        <v>1.9765402595281843E-2</v>
      </c>
      <c r="AM20" s="1">
        <f t="shared" ca="1" si="6"/>
        <v>5.1831314911472082E-2</v>
      </c>
      <c r="AN20" s="1">
        <f t="shared" ca="1" si="6"/>
        <v>6.7282590954298199E-2</v>
      </c>
      <c r="AO20" s="1">
        <f t="shared" ca="1" si="6"/>
        <v>-2.1858422942343386E-2</v>
      </c>
      <c r="AP20" s="1">
        <f t="shared" ca="1" si="6"/>
        <v>-3.0197503443319933E-3</v>
      </c>
      <c r="AQ20" s="1">
        <f t="shared" ca="1" si="6"/>
        <v>0.10004652730449676</v>
      </c>
      <c r="AR20" s="1">
        <f t="shared" ca="1" si="6"/>
        <v>4.6834984663668033E-2</v>
      </c>
      <c r="AS20" s="1">
        <f t="shared" ca="1" si="6"/>
        <v>-8.4257349898848394E-2</v>
      </c>
      <c r="AT20" s="1">
        <f t="shared" ca="1" si="6"/>
        <v>-5.1734321444665624E-2</v>
      </c>
      <c r="AU20" s="1">
        <f t="shared" ca="1" si="6"/>
        <v>-2.1767161346276275E-2</v>
      </c>
      <c r="AV20" s="1">
        <f t="shared" ca="1" si="6"/>
        <v>-1.6350978348458122E-2</v>
      </c>
      <c r="AW20" s="1">
        <f t="shared" ca="1" si="6"/>
        <v>6.5453737510892868E-2</v>
      </c>
      <c r="AX20" s="1">
        <f t="shared" ca="1" si="6"/>
        <v>-9.9465760136792786E-2</v>
      </c>
      <c r="AY20" s="1">
        <f t="shared" ca="1" si="6"/>
        <v>-6.9292927468721621E-2</v>
      </c>
      <c r="AZ20" s="1">
        <f t="shared" ca="1" si="6"/>
        <v>7.7099706869019052E-3</v>
      </c>
      <c r="BA20" s="1">
        <f t="shared" ca="1" si="6"/>
        <v>-0.14230766324152885</v>
      </c>
      <c r="BB20" s="1">
        <f t="shared" ca="1" si="6"/>
        <v>1.978213696710733E-2</v>
      </c>
      <c r="BC20" s="1">
        <f t="shared" ca="1" si="6"/>
        <v>3.826748232804536E-2</v>
      </c>
      <c r="BD20" s="1">
        <f t="shared" ca="1" si="6"/>
        <v>3.6312131158908398E-2</v>
      </c>
      <c r="BE20" s="1">
        <f t="shared" ca="1" si="6"/>
        <v>1.6747275855677556E-2</v>
      </c>
      <c r="BF20" s="1">
        <f t="shared" ca="1" si="6"/>
        <v>-7.8138451691537741E-2</v>
      </c>
      <c r="BG20" s="1">
        <f t="shared" ca="1" si="6"/>
        <v>-3.7550615025644565E-2</v>
      </c>
      <c r="BH20" s="1">
        <f t="shared" ca="1" si="6"/>
        <v>1.5139689629939503E-2</v>
      </c>
      <c r="BI20" s="1">
        <f t="shared" ca="1" si="6"/>
        <v>-5.8968262548286236E-2</v>
      </c>
      <c r="BJ20" s="1">
        <f t="shared" ca="1" si="6"/>
        <v>7.6332932367024431E-2</v>
      </c>
      <c r="BK20" s="1">
        <f t="shared" ca="1" si="6"/>
        <v>4.3079611107481708E-2</v>
      </c>
      <c r="BL20" s="1">
        <f t="shared" ca="1" si="6"/>
        <v>-5.157055221206383E-2</v>
      </c>
      <c r="BM20" s="1">
        <f t="shared" ca="1" si="6"/>
        <v>-1.6398914743911603E-2</v>
      </c>
      <c r="BN20" s="1">
        <f t="shared" ca="1" si="6"/>
        <v>-3.7346515242109933E-2</v>
      </c>
      <c r="BO20" s="1">
        <f t="shared" ca="1" si="6"/>
        <v>0.10262137402634244</v>
      </c>
      <c r="BP20" s="1">
        <f t="shared" ca="1" si="6"/>
        <v>-4.1149970270694787E-2</v>
      </c>
      <c r="BQ20" s="1">
        <f t="shared" ca="1" si="6"/>
        <v>-5.3353655207505339E-2</v>
      </c>
      <c r="BR20" s="1">
        <f t="shared" ca="1" si="6"/>
        <v>-2.159365236111372E-2</v>
      </c>
      <c r="BS20" s="1">
        <f t="shared" ca="1" si="6"/>
        <v>4.3954703237703167E-2</v>
      </c>
      <c r="BT20" s="1">
        <f t="shared" ca="1" si="6"/>
        <v>-8.024242823000155E-2</v>
      </c>
      <c r="BU20" s="1">
        <f t="shared" ca="1" si="6"/>
        <v>-2.2830406539154045E-2</v>
      </c>
      <c r="BV20" s="1">
        <f t="shared" ca="1" si="6"/>
        <v>-3.0069104255762445E-2</v>
      </c>
      <c r="BW20" s="1">
        <f t="shared" ca="1" si="6"/>
        <v>2.1072230082812976E-2</v>
      </c>
      <c r="BX20" s="1">
        <f t="shared" ca="1" si="6"/>
        <v>-1.2006184759025307E-2</v>
      </c>
      <c r="BY20" s="1">
        <f t="shared" ca="1" si="6"/>
        <v>8.3351013334280188E-3</v>
      </c>
      <c r="BZ20" s="1">
        <f t="shared" ca="1" si="6"/>
        <v>-5.7001775788900581E-3</v>
      </c>
      <c r="CA20" s="1">
        <f t="shared" ca="1" si="6"/>
        <v>7.5524637817257378E-2</v>
      </c>
      <c r="CB20" s="1">
        <f t="shared" ca="1" si="6"/>
        <v>-2.5006904362566237E-2</v>
      </c>
      <c r="CC20" s="1">
        <f t="shared" ca="1" si="6"/>
        <v>1.0054124803893529E-2</v>
      </c>
      <c r="CD20" s="1">
        <f t="shared" ca="1" si="6"/>
        <v>8.186969227122759E-2</v>
      </c>
      <c r="CE20" s="1">
        <f t="shared" ref="CE20:CY23" ca="1" si="7">_xlfn.NORM.INV(RAND(),$C$2,$C$3)</f>
        <v>-3.6545968992168318E-2</v>
      </c>
      <c r="CF20" s="1">
        <f t="shared" ca="1" si="7"/>
        <v>-6.1624934387374687E-2</v>
      </c>
      <c r="CG20" s="1">
        <f t="shared" ca="1" si="7"/>
        <v>-1.0881777535016374E-2</v>
      </c>
      <c r="CH20" s="1">
        <f t="shared" ca="1" si="7"/>
        <v>-3.9619987562203585E-2</v>
      </c>
      <c r="CI20" s="1">
        <f t="shared" ca="1" si="7"/>
        <v>1.6713178461203244E-2</v>
      </c>
      <c r="CJ20" s="1">
        <f t="shared" ca="1" si="7"/>
        <v>-3.5269831906476451E-2</v>
      </c>
      <c r="CK20" s="1">
        <f t="shared" ca="1" si="7"/>
        <v>1.9470864666751228E-3</v>
      </c>
      <c r="CL20" s="1">
        <f t="shared" ca="1" si="7"/>
        <v>6.9838246915446434E-2</v>
      </c>
      <c r="CM20" s="1">
        <f t="shared" ca="1" si="7"/>
        <v>-3.2219552568890728E-3</v>
      </c>
      <c r="CN20" s="1">
        <f t="shared" ca="1" si="7"/>
        <v>-9.8253340791980365E-2</v>
      </c>
      <c r="CO20" s="1">
        <f t="shared" ca="1" si="7"/>
        <v>3.1668410609108175E-2</v>
      </c>
      <c r="CP20" s="1">
        <f t="shared" ca="1" si="7"/>
        <v>-2.9881576900754339E-2</v>
      </c>
      <c r="CQ20" s="1">
        <f t="shared" ca="1" si="7"/>
        <v>1.42074553020898E-2</v>
      </c>
      <c r="CR20" s="1">
        <f t="shared" ca="1" si="7"/>
        <v>-0.11397306796748183</v>
      </c>
      <c r="CS20" s="1">
        <f t="shared" ca="1" si="7"/>
        <v>-8.962100260125741E-3</v>
      </c>
      <c r="CT20" s="1">
        <f t="shared" ca="1" si="7"/>
        <v>-2.913661382427208E-2</v>
      </c>
      <c r="CU20" s="1">
        <f t="shared" ca="1" si="7"/>
        <v>6.0842433830677507E-3</v>
      </c>
      <c r="CV20" s="1">
        <f t="shared" ca="1" si="7"/>
        <v>4.0387511719020323E-2</v>
      </c>
      <c r="CW20" s="1">
        <f t="shared" ca="1" si="7"/>
        <v>-1.3343275727387891E-2</v>
      </c>
      <c r="CX20" s="1">
        <f t="shared" ca="1" si="7"/>
        <v>9.4745837617564915E-2</v>
      </c>
      <c r="CY20" s="39">
        <f t="shared" ca="1" si="7"/>
        <v>7.2054693991642604E-2</v>
      </c>
    </row>
    <row r="21" spans="2:103" x14ac:dyDescent="0.25">
      <c r="B21" s="27">
        <v>45717</v>
      </c>
      <c r="C21" s="28">
        <v>2.1666666666666701</v>
      </c>
      <c r="D21" s="1">
        <f t="shared" ca="1" si="0"/>
        <v>4.7358413330890928E-2</v>
      </c>
      <c r="E21" s="1">
        <f t="shared" ca="1" si="0"/>
        <v>-6.880115047240563E-3</v>
      </c>
      <c r="F21" s="1">
        <f t="shared" ca="1" si="0"/>
        <v>-1.4508312398201984E-2</v>
      </c>
      <c r="G21" s="1">
        <f t="shared" ca="1" si="0"/>
        <v>2.6225379766240311E-3</v>
      </c>
      <c r="H21" s="1">
        <f t="shared" ca="1" si="0"/>
        <v>-4.4237579619229736E-2</v>
      </c>
      <c r="I21" s="1">
        <f t="shared" ca="1" si="0"/>
        <v>-6.1665018844101402E-3</v>
      </c>
      <c r="J21" s="1">
        <f t="shared" ca="1" si="0"/>
        <v>-3.4896906107715741E-3</v>
      </c>
      <c r="K21" s="1">
        <f t="shared" ca="1" si="0"/>
        <v>-2.4646218032366274E-2</v>
      </c>
      <c r="L21" s="1">
        <f t="shared" ca="1" si="0"/>
        <v>3.2567904911314755E-2</v>
      </c>
      <c r="M21" s="1">
        <f t="shared" ca="1" si="0"/>
        <v>5.7759014782341692E-3</v>
      </c>
      <c r="N21" s="1">
        <f t="shared" ca="1" si="0"/>
        <v>-1.0794922830784402E-2</v>
      </c>
      <c r="O21" s="1">
        <f t="shared" ca="1" si="0"/>
        <v>2.8389016842061538E-2</v>
      </c>
      <c r="P21" s="1">
        <f t="shared" ca="1" si="0"/>
        <v>9.5207025936522055E-2</v>
      </c>
      <c r="Q21" s="1">
        <f t="shared" ca="1" si="0"/>
        <v>-2.8904402915584965E-2</v>
      </c>
      <c r="R21" s="1">
        <f t="shared" ca="1" si="0"/>
        <v>2.45968333087528E-2</v>
      </c>
      <c r="S21" s="1">
        <f t="shared" ca="1" si="0"/>
        <v>6.5923959331843814E-3</v>
      </c>
      <c r="T21" s="1">
        <f t="shared" ref="T21:CE24" ca="1" si="8">_xlfn.NORM.INV(RAND(),$C$2,$C$3)</f>
        <v>-5.5666964841647265E-2</v>
      </c>
      <c r="U21" s="1">
        <f t="shared" ca="1" si="8"/>
        <v>9.9546403757193869E-3</v>
      </c>
      <c r="V21" s="1">
        <f t="shared" ca="1" si="8"/>
        <v>6.8266011207279015E-2</v>
      </c>
      <c r="W21" s="1">
        <f t="shared" ca="1" si="8"/>
        <v>1.7508327065265901E-2</v>
      </c>
      <c r="X21" s="1">
        <f t="shared" ca="1" si="8"/>
        <v>4.2515135105065473E-2</v>
      </c>
      <c r="Y21" s="1">
        <f t="shared" ca="1" si="8"/>
        <v>7.7802955601765755E-2</v>
      </c>
      <c r="Z21" s="1">
        <f t="shared" ca="1" si="8"/>
        <v>3.0480035908077075E-3</v>
      </c>
      <c r="AA21" s="1">
        <f t="shared" ca="1" si="8"/>
        <v>0.10113066405351048</v>
      </c>
      <c r="AB21" s="1">
        <f t="shared" ca="1" si="8"/>
        <v>-1.89391577840585E-2</v>
      </c>
      <c r="AC21" s="1">
        <f t="shared" ca="1" si="8"/>
        <v>4.6555646897525567E-2</v>
      </c>
      <c r="AD21" s="1">
        <f t="shared" ca="1" si="8"/>
        <v>8.2423721259897425E-3</v>
      </c>
      <c r="AE21" s="1">
        <f t="shared" ca="1" si="8"/>
        <v>5.5883683771027294E-2</v>
      </c>
      <c r="AF21" s="1">
        <f t="shared" ca="1" si="8"/>
        <v>9.0897141455424935E-2</v>
      </c>
      <c r="AG21" s="1">
        <f t="shared" ca="1" si="8"/>
        <v>9.5776153215498486E-3</v>
      </c>
      <c r="AH21" s="1">
        <f t="shared" ca="1" si="8"/>
        <v>-2.3217460608614428E-2</v>
      </c>
      <c r="AI21" s="1">
        <f t="shared" ca="1" si="8"/>
        <v>2.3153565536503145E-2</v>
      </c>
      <c r="AJ21" s="1">
        <f t="shared" ca="1" si="8"/>
        <v>0.1183802108005656</v>
      </c>
      <c r="AK21" s="1">
        <f t="shared" ca="1" si="8"/>
        <v>-1.6738976229482359E-2</v>
      </c>
      <c r="AL21" s="1">
        <f t="shared" ca="1" si="8"/>
        <v>8.3097164112128419E-2</v>
      </c>
      <c r="AM21" s="1">
        <f t="shared" ca="1" si="8"/>
        <v>3.2277987446948556E-2</v>
      </c>
      <c r="AN21" s="1">
        <f t="shared" ca="1" si="8"/>
        <v>2.3859775820852934E-2</v>
      </c>
      <c r="AO21" s="1">
        <f t="shared" ca="1" si="8"/>
        <v>1.2240351391233181E-2</v>
      </c>
      <c r="AP21" s="1">
        <f t="shared" ca="1" si="8"/>
        <v>3.3743962238335923E-2</v>
      </c>
      <c r="AQ21" s="1">
        <f t="shared" ca="1" si="8"/>
        <v>-7.9284743467355617E-2</v>
      </c>
      <c r="AR21" s="1">
        <f t="shared" ca="1" si="8"/>
        <v>-4.7076730647035069E-2</v>
      </c>
      <c r="AS21" s="1">
        <f t="shared" ca="1" si="8"/>
        <v>8.8729434443059529E-2</v>
      </c>
      <c r="AT21" s="1">
        <f t="shared" ca="1" si="8"/>
        <v>3.3396863264204046E-2</v>
      </c>
      <c r="AU21" s="1">
        <f t="shared" ca="1" si="8"/>
        <v>-9.0252071487809865E-2</v>
      </c>
      <c r="AV21" s="1">
        <f t="shared" ca="1" si="8"/>
        <v>-4.5447717987383424E-2</v>
      </c>
      <c r="AW21" s="1">
        <f t="shared" ca="1" si="8"/>
        <v>6.9858972865542296E-2</v>
      </c>
      <c r="AX21" s="1">
        <f t="shared" ca="1" si="8"/>
        <v>-3.5249518049574394E-2</v>
      </c>
      <c r="AY21" s="1">
        <f t="shared" ca="1" si="8"/>
        <v>-7.6402065255608942E-2</v>
      </c>
      <c r="AZ21" s="1">
        <f t="shared" ca="1" si="8"/>
        <v>-2.1236242563481274E-2</v>
      </c>
      <c r="BA21" s="1">
        <f t="shared" ca="1" si="8"/>
        <v>-1.5033554795797446E-2</v>
      </c>
      <c r="BB21" s="1">
        <f t="shared" ca="1" si="8"/>
        <v>1.2403912173709302E-2</v>
      </c>
      <c r="BC21" s="1">
        <f t="shared" ca="1" si="8"/>
        <v>-2.7348316991973209E-2</v>
      </c>
      <c r="BD21" s="1">
        <f t="shared" ca="1" si="8"/>
        <v>3.4119868977192325E-2</v>
      </c>
      <c r="BE21" s="1">
        <f t="shared" ca="1" si="8"/>
        <v>-8.3835166857863224E-3</v>
      </c>
      <c r="BF21" s="1">
        <f t="shared" ca="1" si="8"/>
        <v>2.731451963898503E-2</v>
      </c>
      <c r="BG21" s="1">
        <f t="shared" ca="1" si="8"/>
        <v>-4.6126299699884188E-2</v>
      </c>
      <c r="BH21" s="1">
        <f t="shared" ca="1" si="8"/>
        <v>7.6942586326208123E-2</v>
      </c>
      <c r="BI21" s="1">
        <f t="shared" ca="1" si="8"/>
        <v>-1.1217025763079001E-2</v>
      </c>
      <c r="BJ21" s="1">
        <f t="shared" ca="1" si="8"/>
        <v>3.0103939508114238E-2</v>
      </c>
      <c r="BK21" s="1">
        <f t="shared" ca="1" si="8"/>
        <v>5.3842124112894602E-2</v>
      </c>
      <c r="BL21" s="1">
        <f t="shared" ca="1" si="8"/>
        <v>5.7815321948814372E-3</v>
      </c>
      <c r="BM21" s="1">
        <f t="shared" ca="1" si="8"/>
        <v>9.8008225754133635E-3</v>
      </c>
      <c r="BN21" s="1">
        <f t="shared" ca="1" si="8"/>
        <v>1.8063202459052994E-2</v>
      </c>
      <c r="BO21" s="1">
        <f t="shared" ca="1" si="8"/>
        <v>1.1422418120138427E-2</v>
      </c>
      <c r="BP21" s="1">
        <f t="shared" ca="1" si="8"/>
        <v>3.3087589904819206E-2</v>
      </c>
      <c r="BQ21" s="1">
        <f t="shared" ca="1" si="8"/>
        <v>7.4262964468112092E-2</v>
      </c>
      <c r="BR21" s="1">
        <f t="shared" ca="1" si="8"/>
        <v>2.6458893314091469E-2</v>
      </c>
      <c r="BS21" s="1">
        <f t="shared" ca="1" si="8"/>
        <v>-2.2869599327207581E-2</v>
      </c>
      <c r="BT21" s="1">
        <f t="shared" ca="1" si="8"/>
        <v>-3.9839451791349512E-2</v>
      </c>
      <c r="BU21" s="1">
        <f t="shared" ca="1" si="8"/>
        <v>2.941957071356506E-2</v>
      </c>
      <c r="BV21" s="1">
        <f t="shared" ca="1" si="8"/>
        <v>-3.5648895351900349E-2</v>
      </c>
      <c r="BW21" s="1">
        <f t="shared" ca="1" si="8"/>
        <v>1.0021265598396388E-2</v>
      </c>
      <c r="BX21" s="1">
        <f t="shared" ca="1" si="8"/>
        <v>6.4592801102250602E-2</v>
      </c>
      <c r="BY21" s="1">
        <f t="shared" ca="1" si="8"/>
        <v>4.8924258484617351E-2</v>
      </c>
      <c r="BZ21" s="1">
        <f t="shared" ca="1" si="8"/>
        <v>-2.758823627499838E-2</v>
      </c>
      <c r="CA21" s="1">
        <f t="shared" ca="1" si="8"/>
        <v>6.4913955587098893E-2</v>
      </c>
      <c r="CB21" s="1">
        <f t="shared" ca="1" si="8"/>
        <v>3.8746859202865816E-2</v>
      </c>
      <c r="CC21" s="1">
        <f t="shared" ca="1" si="8"/>
        <v>7.4928973854930719E-2</v>
      </c>
      <c r="CD21" s="1">
        <f t="shared" ca="1" si="8"/>
        <v>-7.3575575453622477E-2</v>
      </c>
      <c r="CE21" s="1">
        <f t="shared" ca="1" si="8"/>
        <v>1.3018219398183668E-2</v>
      </c>
      <c r="CF21" s="1">
        <f t="shared" ca="1" si="7"/>
        <v>-2.5551779378250712E-2</v>
      </c>
      <c r="CG21" s="1">
        <f t="shared" ca="1" si="7"/>
        <v>-8.9643215259278625E-2</v>
      </c>
      <c r="CH21" s="1">
        <f t="shared" ca="1" si="7"/>
        <v>-4.6295328683420255E-2</v>
      </c>
      <c r="CI21" s="1">
        <f t="shared" ca="1" si="7"/>
        <v>7.8427439956204794E-3</v>
      </c>
      <c r="CJ21" s="1">
        <f t="shared" ca="1" si="7"/>
        <v>1.3168257189774438E-2</v>
      </c>
      <c r="CK21" s="1">
        <f t="shared" ca="1" si="7"/>
        <v>2.1419236803227777E-2</v>
      </c>
      <c r="CL21" s="1">
        <f t="shared" ca="1" si="7"/>
        <v>6.9483411387435889E-3</v>
      </c>
      <c r="CM21" s="1">
        <f t="shared" ca="1" si="7"/>
        <v>7.8195037498207692E-2</v>
      </c>
      <c r="CN21" s="1">
        <f t="shared" ca="1" si="7"/>
        <v>-4.5615369830302364E-2</v>
      </c>
      <c r="CO21" s="1">
        <f t="shared" ca="1" si="7"/>
        <v>4.5835564585070425E-2</v>
      </c>
      <c r="CP21" s="1">
        <f t="shared" ca="1" si="7"/>
        <v>3.6662372943075283E-2</v>
      </c>
      <c r="CQ21" s="1">
        <f t="shared" ca="1" si="7"/>
        <v>2.6377000077820054E-2</v>
      </c>
      <c r="CR21" s="1">
        <f t="shared" ca="1" si="7"/>
        <v>-0.12287402779929826</v>
      </c>
      <c r="CS21" s="1">
        <f t="shared" ca="1" si="7"/>
        <v>-5.7912142295225028E-3</v>
      </c>
      <c r="CT21" s="1">
        <f t="shared" ca="1" si="7"/>
        <v>-4.3184453928131007E-2</v>
      </c>
      <c r="CU21" s="1">
        <f t="shared" ca="1" si="7"/>
        <v>-3.1365624695674575E-2</v>
      </c>
      <c r="CV21" s="1">
        <f t="shared" ca="1" si="7"/>
        <v>-9.8382638849401245E-3</v>
      </c>
      <c r="CW21" s="1">
        <f t="shared" ca="1" si="7"/>
        <v>1.4919160976962401E-2</v>
      </c>
      <c r="CX21" s="1">
        <f t="shared" ca="1" si="7"/>
        <v>4.6458314190719996E-2</v>
      </c>
      <c r="CY21" s="39">
        <f t="shared" ca="1" si="7"/>
        <v>-3.2353759376117917E-2</v>
      </c>
    </row>
    <row r="22" spans="2:103" x14ac:dyDescent="0.25">
      <c r="B22" s="27">
        <v>45748</v>
      </c>
      <c r="C22" s="28">
        <v>2.25</v>
      </c>
      <c r="D22" s="1">
        <f t="shared" ca="1" si="0"/>
        <v>-3.0905458358347841E-2</v>
      </c>
      <c r="E22" s="1">
        <f t="shared" ca="1" si="0"/>
        <v>-1.9766378954815516E-3</v>
      </c>
      <c r="F22" s="1">
        <f t="shared" ca="1" si="0"/>
        <v>1.2280920251680601E-2</v>
      </c>
      <c r="G22" s="1">
        <f t="shared" ca="1" si="0"/>
        <v>0.11365731019975242</v>
      </c>
      <c r="H22" s="1">
        <f t="shared" ca="1" si="0"/>
        <v>-5.0171044307023668E-2</v>
      </c>
      <c r="I22" s="1">
        <f t="shared" ca="1" si="0"/>
        <v>-8.419875218493747E-2</v>
      </c>
      <c r="J22" s="1">
        <f t="shared" ca="1" si="0"/>
        <v>-2.2345640511608561E-2</v>
      </c>
      <c r="K22" s="1">
        <f t="shared" ca="1" si="0"/>
        <v>7.8094962758647718E-2</v>
      </c>
      <c r="L22" s="1">
        <f t="shared" ca="1" si="0"/>
        <v>6.2208424389768188E-2</v>
      </c>
      <c r="M22" s="1">
        <f t="shared" ca="1" si="0"/>
        <v>1.3787841407325956E-2</v>
      </c>
      <c r="N22" s="1">
        <f t="shared" ca="1" si="0"/>
        <v>7.799789913255856E-3</v>
      </c>
      <c r="O22" s="1">
        <f t="shared" ca="1" si="0"/>
        <v>0.12766562540949764</v>
      </c>
      <c r="P22" s="1">
        <f t="shared" ca="1" si="0"/>
        <v>-5.2441850221251217E-2</v>
      </c>
      <c r="Q22" s="1">
        <f t="shared" ca="1" si="0"/>
        <v>5.5685232599771935E-2</v>
      </c>
      <c r="R22" s="1">
        <f t="shared" ca="1" si="0"/>
        <v>2.2605785642353556E-3</v>
      </c>
      <c r="S22" s="1">
        <f t="shared" ca="1" si="0"/>
        <v>7.7626239728393026E-2</v>
      </c>
      <c r="T22" s="1">
        <f t="shared" ca="1" si="8"/>
        <v>-3.6169611894604228E-2</v>
      </c>
      <c r="U22" s="1">
        <f t="shared" ca="1" si="8"/>
        <v>3.0155032878132919E-2</v>
      </c>
      <c r="V22" s="1">
        <f t="shared" ca="1" si="8"/>
        <v>-3.3115127187890912E-2</v>
      </c>
      <c r="W22" s="1">
        <f t="shared" ca="1" si="8"/>
        <v>1.0155065847499908E-2</v>
      </c>
      <c r="X22" s="1">
        <f t="shared" ca="1" si="8"/>
        <v>4.8264110954423504E-2</v>
      </c>
      <c r="Y22" s="1">
        <f t="shared" ca="1" si="8"/>
        <v>0.11047090415197389</v>
      </c>
      <c r="Z22" s="1">
        <f t="shared" ca="1" si="8"/>
        <v>-4.9955738373352314E-2</v>
      </c>
      <c r="AA22" s="1">
        <f t="shared" ca="1" si="8"/>
        <v>3.0692954775616041E-3</v>
      </c>
      <c r="AB22" s="1">
        <f t="shared" ca="1" si="8"/>
        <v>-3.1213083419737095E-2</v>
      </c>
      <c r="AC22" s="1">
        <f t="shared" ca="1" si="8"/>
        <v>-2.6636478648554965E-2</v>
      </c>
      <c r="AD22" s="1">
        <f t="shared" ca="1" si="8"/>
        <v>5.2311862062875226E-2</v>
      </c>
      <c r="AE22" s="1">
        <f t="shared" ca="1" si="8"/>
        <v>7.400860532861776E-4</v>
      </c>
      <c r="AF22" s="1">
        <f t="shared" ca="1" si="8"/>
        <v>1.2634579121831989E-2</v>
      </c>
      <c r="AG22" s="1">
        <f t="shared" ca="1" si="8"/>
        <v>9.4089906713315657E-2</v>
      </c>
      <c r="AH22" s="1">
        <f t="shared" ca="1" si="8"/>
        <v>1.1625825612817713E-2</v>
      </c>
      <c r="AI22" s="1">
        <f t="shared" ca="1" si="8"/>
        <v>2.6182175584797206E-2</v>
      </c>
      <c r="AJ22" s="1">
        <f t="shared" ca="1" si="8"/>
        <v>-3.7170113644803923E-2</v>
      </c>
      <c r="AK22" s="1">
        <f t="shared" ca="1" si="8"/>
        <v>0.1145222747990004</v>
      </c>
      <c r="AL22" s="1">
        <f t="shared" ca="1" si="8"/>
        <v>-2.3109488996385708E-2</v>
      </c>
      <c r="AM22" s="1">
        <f t="shared" ca="1" si="8"/>
        <v>1.4453775585421873E-2</v>
      </c>
      <c r="AN22" s="1">
        <f t="shared" ca="1" si="8"/>
        <v>3.9755743814955342E-2</v>
      </c>
      <c r="AO22" s="1">
        <f t="shared" ca="1" si="8"/>
        <v>-4.0545893142354815E-2</v>
      </c>
      <c r="AP22" s="1">
        <f t="shared" ca="1" si="8"/>
        <v>5.2369110840863126E-2</v>
      </c>
      <c r="AQ22" s="1">
        <f t="shared" ca="1" si="8"/>
        <v>6.7813045772073801E-3</v>
      </c>
      <c r="AR22" s="1">
        <f t="shared" ca="1" si="8"/>
        <v>5.2351382224616619E-2</v>
      </c>
      <c r="AS22" s="1">
        <f t="shared" ca="1" si="8"/>
        <v>-2.3231708417828324E-2</v>
      </c>
      <c r="AT22" s="1">
        <f t="shared" ca="1" si="8"/>
        <v>-9.8089877317701135E-2</v>
      </c>
      <c r="AU22" s="1">
        <f t="shared" ca="1" si="8"/>
        <v>-6.8963657299891706E-2</v>
      </c>
      <c r="AV22" s="1">
        <f t="shared" ca="1" si="8"/>
        <v>6.4436710026583549E-2</v>
      </c>
      <c r="AW22" s="1">
        <f t="shared" ca="1" si="8"/>
        <v>5.5631891220583832E-2</v>
      </c>
      <c r="AX22" s="1">
        <f t="shared" ca="1" si="8"/>
        <v>-2.0100232173651957E-2</v>
      </c>
      <c r="AY22" s="1">
        <f t="shared" ca="1" si="8"/>
        <v>5.4481664684629484E-2</v>
      </c>
      <c r="AZ22" s="1">
        <f t="shared" ca="1" si="8"/>
        <v>5.5838556952905634E-2</v>
      </c>
      <c r="BA22" s="1">
        <f t="shared" ca="1" si="8"/>
        <v>8.9700215568752854E-3</v>
      </c>
      <c r="BB22" s="1">
        <f t="shared" ca="1" si="8"/>
        <v>4.7115292239444974E-3</v>
      </c>
      <c r="BC22" s="1">
        <f t="shared" ca="1" si="8"/>
        <v>5.8180108272322305E-2</v>
      </c>
      <c r="BD22" s="1">
        <f t="shared" ca="1" si="8"/>
        <v>-5.0869436502689845E-2</v>
      </c>
      <c r="BE22" s="1">
        <f t="shared" ca="1" si="8"/>
        <v>-4.4719027733866878E-3</v>
      </c>
      <c r="BF22" s="1">
        <f t="shared" ca="1" si="8"/>
        <v>-3.9097836966975705E-2</v>
      </c>
      <c r="BG22" s="1">
        <f t="shared" ca="1" si="8"/>
        <v>4.4898874349884581E-3</v>
      </c>
      <c r="BH22" s="1">
        <f t="shared" ca="1" si="8"/>
        <v>-1.172721925787466E-2</v>
      </c>
      <c r="BI22" s="1">
        <f t="shared" ca="1" si="8"/>
        <v>9.5470985119818552E-2</v>
      </c>
      <c r="BJ22" s="1">
        <f t="shared" ca="1" si="8"/>
        <v>7.2794491018770419E-2</v>
      </c>
      <c r="BK22" s="1">
        <f t="shared" ca="1" si="8"/>
        <v>-2.7997005480576584E-2</v>
      </c>
      <c r="BL22" s="1">
        <f t="shared" ca="1" si="8"/>
        <v>2.7588106013609195E-2</v>
      </c>
      <c r="BM22" s="1">
        <f t="shared" ca="1" si="8"/>
        <v>3.0538926366505876E-3</v>
      </c>
      <c r="BN22" s="1">
        <f t="shared" ca="1" si="8"/>
        <v>5.6286908412068681E-2</v>
      </c>
      <c r="BO22" s="1">
        <f t="shared" ca="1" si="8"/>
        <v>5.6131907828306168E-2</v>
      </c>
      <c r="BP22" s="1">
        <f t="shared" ca="1" si="8"/>
        <v>-9.5721124441714323E-2</v>
      </c>
      <c r="BQ22" s="1">
        <f t="shared" ca="1" si="8"/>
        <v>5.8431402390778174E-2</v>
      </c>
      <c r="BR22" s="1">
        <f t="shared" ca="1" si="8"/>
        <v>-6.1332522025628687E-2</v>
      </c>
      <c r="BS22" s="1">
        <f t="shared" ca="1" si="8"/>
        <v>8.5427918228752342E-2</v>
      </c>
      <c r="BT22" s="1">
        <f t="shared" ca="1" si="8"/>
        <v>8.168800112959904E-3</v>
      </c>
      <c r="BU22" s="1">
        <f t="shared" ca="1" si="8"/>
        <v>-2.4974368210447462E-2</v>
      </c>
      <c r="BV22" s="1">
        <f t="shared" ca="1" si="8"/>
        <v>6.2904766288601949E-2</v>
      </c>
      <c r="BW22" s="1">
        <f t="shared" ca="1" si="8"/>
        <v>-4.3513646163612446E-2</v>
      </c>
      <c r="BX22" s="1">
        <f t="shared" ca="1" si="8"/>
        <v>3.606757702916482E-2</v>
      </c>
      <c r="BY22" s="1">
        <f t="shared" ca="1" si="8"/>
        <v>3.5817495348001591E-2</v>
      </c>
      <c r="BZ22" s="1">
        <f t="shared" ca="1" si="8"/>
        <v>1.5882476674260241E-2</v>
      </c>
      <c r="CA22" s="1">
        <f t="shared" ca="1" si="8"/>
        <v>-4.9645706967250486E-2</v>
      </c>
      <c r="CB22" s="1">
        <f t="shared" ca="1" si="8"/>
        <v>-4.6552263317417172E-2</v>
      </c>
      <c r="CC22" s="1">
        <f t="shared" ca="1" si="8"/>
        <v>5.9214968355197566E-2</v>
      </c>
      <c r="CD22" s="1">
        <f t="shared" ca="1" si="8"/>
        <v>-7.9596224465622468E-3</v>
      </c>
      <c r="CE22" s="1">
        <f t="shared" ca="1" si="8"/>
        <v>-2.6773609021434344E-2</v>
      </c>
      <c r="CF22" s="1">
        <f t="shared" ca="1" si="7"/>
        <v>-4.4552202682928845E-2</v>
      </c>
      <c r="CG22" s="1">
        <f t="shared" ca="1" si="7"/>
        <v>-5.3400834205326299E-2</v>
      </c>
      <c r="CH22" s="1">
        <f t="shared" ca="1" si="7"/>
        <v>2.8622541498071221E-2</v>
      </c>
      <c r="CI22" s="1">
        <f t="shared" ca="1" si="7"/>
        <v>2.4507337233362042E-2</v>
      </c>
      <c r="CJ22" s="1">
        <f t="shared" ca="1" si="7"/>
        <v>3.8375238719103581E-2</v>
      </c>
      <c r="CK22" s="1">
        <f t="shared" ca="1" si="7"/>
        <v>4.0388351129297832E-2</v>
      </c>
      <c r="CL22" s="1">
        <f t="shared" ca="1" si="7"/>
        <v>-4.4327804170996837E-3</v>
      </c>
      <c r="CM22" s="1">
        <f t="shared" ca="1" si="7"/>
        <v>-2.7260551319608986E-3</v>
      </c>
      <c r="CN22" s="1">
        <f t="shared" ca="1" si="7"/>
        <v>5.8830054607118348E-2</v>
      </c>
      <c r="CO22" s="1">
        <f t="shared" ca="1" si="7"/>
        <v>3.8937411735677691E-2</v>
      </c>
      <c r="CP22" s="1">
        <f t="shared" ca="1" si="7"/>
        <v>4.6148591199011921E-2</v>
      </c>
      <c r="CQ22" s="1">
        <f t="shared" ca="1" si="7"/>
        <v>7.5583919223701224E-2</v>
      </c>
      <c r="CR22" s="1">
        <f t="shared" ca="1" si="7"/>
        <v>3.2858223062486203E-2</v>
      </c>
      <c r="CS22" s="1">
        <f t="shared" ca="1" si="7"/>
        <v>7.3751698038176022E-2</v>
      </c>
      <c r="CT22" s="1">
        <f t="shared" ca="1" si="7"/>
        <v>-5.5247673619194394E-2</v>
      </c>
      <c r="CU22" s="1">
        <f t="shared" ca="1" si="7"/>
        <v>-6.5948896961318445E-3</v>
      </c>
      <c r="CV22" s="1">
        <f t="shared" ca="1" si="7"/>
        <v>5.6291030848515916E-2</v>
      </c>
      <c r="CW22" s="1">
        <f t="shared" ca="1" si="7"/>
        <v>4.596058913840486E-2</v>
      </c>
      <c r="CX22" s="1">
        <f t="shared" ca="1" si="7"/>
        <v>-8.0713798934062081E-2</v>
      </c>
      <c r="CY22" s="39">
        <f t="shared" ca="1" si="7"/>
        <v>-1.4234983925842406E-2</v>
      </c>
    </row>
    <row r="23" spans="2:103" x14ac:dyDescent="0.25">
      <c r="B23" s="27">
        <v>45778</v>
      </c>
      <c r="C23" s="28">
        <v>2.3333333333333299</v>
      </c>
      <c r="D23" s="1">
        <f t="shared" ca="1" si="0"/>
        <v>-1.6223848675016358E-2</v>
      </c>
      <c r="E23" s="1">
        <f t="shared" ca="1" si="0"/>
        <v>8.4398152679579369E-2</v>
      </c>
      <c r="F23" s="1">
        <f t="shared" ca="1" si="0"/>
        <v>-2.6259096609729547E-2</v>
      </c>
      <c r="G23" s="1">
        <f t="shared" ca="1" si="0"/>
        <v>0.10740126082542628</v>
      </c>
      <c r="H23" s="1">
        <f t="shared" ca="1" si="0"/>
        <v>-5.152867037320373E-2</v>
      </c>
      <c r="I23" s="1">
        <f t="shared" ca="1" si="0"/>
        <v>5.3048246346166894E-2</v>
      </c>
      <c r="J23" s="1">
        <f t="shared" ca="1" si="0"/>
        <v>1.974523225711472E-2</v>
      </c>
      <c r="K23" s="1">
        <f t="shared" ca="1" si="0"/>
        <v>-3.3966529474348098E-2</v>
      </c>
      <c r="L23" s="1">
        <f t="shared" ca="1" si="0"/>
        <v>3.3177800529377952E-2</v>
      </c>
      <c r="M23" s="1">
        <f t="shared" ca="1" si="0"/>
        <v>3.2346442352650169E-2</v>
      </c>
      <c r="N23" s="1">
        <f t="shared" ca="1" si="0"/>
        <v>-6.4036865783351302E-3</v>
      </c>
      <c r="O23" s="1">
        <f t="shared" ca="1" si="0"/>
        <v>-6.7308372238505193E-2</v>
      </c>
      <c r="P23" s="1">
        <f t="shared" ca="1" si="0"/>
        <v>-5.5277421940112034E-3</v>
      </c>
      <c r="Q23" s="1">
        <f t="shared" ca="1" si="0"/>
        <v>3.309640472571039E-2</v>
      </c>
      <c r="R23" s="1">
        <f t="shared" ca="1" si="0"/>
        <v>7.9639758201963173E-2</v>
      </c>
      <c r="S23" s="1">
        <f t="shared" ca="1" si="0"/>
        <v>-4.9686092692400131E-2</v>
      </c>
      <c r="T23" s="1">
        <f t="shared" ca="1" si="8"/>
        <v>1.9615705283633621E-2</v>
      </c>
      <c r="U23" s="1">
        <f t="shared" ca="1" si="8"/>
        <v>-5.0097635857514942E-2</v>
      </c>
      <c r="V23" s="1">
        <f t="shared" ca="1" si="8"/>
        <v>7.9748900667683836E-2</v>
      </c>
      <c r="W23" s="1">
        <f t="shared" ca="1" si="8"/>
        <v>8.7234155672789498E-2</v>
      </c>
      <c r="X23" s="1">
        <f t="shared" ca="1" si="8"/>
        <v>-2.7729598469091295E-2</v>
      </c>
      <c r="Y23" s="1">
        <f t="shared" ca="1" si="8"/>
        <v>1.0454971604799287E-2</v>
      </c>
      <c r="Z23" s="1">
        <f t="shared" ca="1" si="8"/>
        <v>3.5213706584364096E-2</v>
      </c>
      <c r="AA23" s="1">
        <f t="shared" ca="1" si="8"/>
        <v>-9.5256927018463819E-3</v>
      </c>
      <c r="AB23" s="1">
        <f t="shared" ca="1" si="8"/>
        <v>0.10891105434357351</v>
      </c>
      <c r="AC23" s="1">
        <f t="shared" ca="1" si="8"/>
        <v>5.7941532664502284E-2</v>
      </c>
      <c r="AD23" s="1">
        <f t="shared" ca="1" si="8"/>
        <v>5.1498335086706391E-2</v>
      </c>
      <c r="AE23" s="1">
        <f t="shared" ca="1" si="8"/>
        <v>4.821188299888754E-2</v>
      </c>
      <c r="AF23" s="1">
        <f t="shared" ca="1" si="8"/>
        <v>6.381157663761694E-2</v>
      </c>
      <c r="AG23" s="1">
        <f t="shared" ca="1" si="8"/>
        <v>-4.1194248411617569E-2</v>
      </c>
      <c r="AH23" s="1">
        <f t="shared" ca="1" si="8"/>
        <v>-2.6554408987694046E-2</v>
      </c>
      <c r="AI23" s="1">
        <f t="shared" ca="1" si="8"/>
        <v>-5.9433449935822315E-2</v>
      </c>
      <c r="AJ23" s="1">
        <f t="shared" ca="1" si="8"/>
        <v>-1.2686662829465858E-2</v>
      </c>
      <c r="AK23" s="1">
        <f t="shared" ca="1" si="8"/>
        <v>9.7291173649225543E-2</v>
      </c>
      <c r="AL23" s="1">
        <f t="shared" ca="1" si="8"/>
        <v>8.0549972793251944E-3</v>
      </c>
      <c r="AM23" s="1">
        <f t="shared" ca="1" si="8"/>
        <v>1.8591570753751174E-2</v>
      </c>
      <c r="AN23" s="1">
        <f t="shared" ca="1" si="8"/>
        <v>-2.1235821125464762E-2</v>
      </c>
      <c r="AO23" s="1">
        <f t="shared" ca="1" si="8"/>
        <v>5.7318221812856909E-2</v>
      </c>
      <c r="AP23" s="1">
        <f t="shared" ca="1" si="8"/>
        <v>3.3830647638274421E-3</v>
      </c>
      <c r="AQ23" s="1">
        <f t="shared" ca="1" si="8"/>
        <v>-7.7906166134751847E-2</v>
      </c>
      <c r="AR23" s="1">
        <f t="shared" ca="1" si="8"/>
        <v>-2.6746149104261992E-2</v>
      </c>
      <c r="AS23" s="1">
        <f t="shared" ca="1" si="8"/>
        <v>-8.1684616791747287E-3</v>
      </c>
      <c r="AT23" s="1">
        <f t="shared" ca="1" si="8"/>
        <v>4.706949493752749E-2</v>
      </c>
      <c r="AU23" s="1">
        <f t="shared" ca="1" si="8"/>
        <v>-3.6375758159617258E-2</v>
      </c>
      <c r="AV23" s="1">
        <f t="shared" ca="1" si="8"/>
        <v>-8.4274612680439679E-3</v>
      </c>
      <c r="AW23" s="1">
        <f t="shared" ca="1" si="8"/>
        <v>9.4580879328599682E-2</v>
      </c>
      <c r="AX23" s="1">
        <f t="shared" ca="1" si="8"/>
        <v>9.0643257838366631E-2</v>
      </c>
      <c r="AY23" s="1">
        <f t="shared" ca="1" si="8"/>
        <v>1.4531506460724857E-2</v>
      </c>
      <c r="AZ23" s="1">
        <f t="shared" ca="1" si="8"/>
        <v>2.0388132392323476E-2</v>
      </c>
      <c r="BA23" s="1">
        <f t="shared" ca="1" si="8"/>
        <v>-8.3639730928619149E-2</v>
      </c>
      <c r="BB23" s="1">
        <f t="shared" ca="1" si="8"/>
        <v>5.3085224983890192E-2</v>
      </c>
      <c r="BC23" s="1">
        <f t="shared" ca="1" si="8"/>
        <v>-5.0149756597976936E-2</v>
      </c>
      <c r="BD23" s="1">
        <f t="shared" ca="1" si="8"/>
        <v>2.7711792769918572E-2</v>
      </c>
      <c r="BE23" s="1">
        <f t="shared" ca="1" si="8"/>
        <v>3.0928277289534261E-3</v>
      </c>
      <c r="BF23" s="1">
        <f t="shared" ca="1" si="8"/>
        <v>2.5759535993047724E-2</v>
      </c>
      <c r="BG23" s="1">
        <f t="shared" ca="1" si="8"/>
        <v>7.1634985624142389E-2</v>
      </c>
      <c r="BH23" s="1">
        <f t="shared" ca="1" si="8"/>
        <v>-6.6930531666377826E-3</v>
      </c>
      <c r="BI23" s="1">
        <f t="shared" ca="1" si="8"/>
        <v>-6.9701500433353214E-2</v>
      </c>
      <c r="BJ23" s="1">
        <f t="shared" ca="1" si="8"/>
        <v>2.122154648204891E-3</v>
      </c>
      <c r="BK23" s="1">
        <f t="shared" ca="1" si="8"/>
        <v>-5.8529824893249066E-4</v>
      </c>
      <c r="BL23" s="1">
        <f t="shared" ca="1" si="8"/>
        <v>2.8833282105764916E-2</v>
      </c>
      <c r="BM23" s="1">
        <f t="shared" ca="1" si="8"/>
        <v>2.9442046005812169E-3</v>
      </c>
      <c r="BN23" s="1">
        <f t="shared" ca="1" si="8"/>
        <v>-2.9818818652388328E-2</v>
      </c>
      <c r="BO23" s="1">
        <f t="shared" ca="1" si="8"/>
        <v>-0.1051022689116278</v>
      </c>
      <c r="BP23" s="1">
        <f t="shared" ca="1" si="8"/>
        <v>3.0410816074509503E-2</v>
      </c>
      <c r="BQ23" s="1">
        <f t="shared" ca="1" si="8"/>
        <v>6.0114073945637496E-2</v>
      </c>
      <c r="BR23" s="1">
        <f t="shared" ca="1" si="8"/>
        <v>-2.9545068498782225E-3</v>
      </c>
      <c r="BS23" s="1">
        <f t="shared" ca="1" si="8"/>
        <v>-1.3824398313120666E-2</v>
      </c>
      <c r="BT23" s="1">
        <f t="shared" ca="1" si="8"/>
        <v>8.3932580086536562E-2</v>
      </c>
      <c r="BU23" s="1">
        <f t="shared" ca="1" si="8"/>
        <v>-1.5642509260655892E-2</v>
      </c>
      <c r="BV23" s="1">
        <f t="shared" ca="1" si="8"/>
        <v>-8.253305720174714E-2</v>
      </c>
      <c r="BW23" s="1">
        <f t="shared" ca="1" si="8"/>
        <v>3.0566260829801583E-2</v>
      </c>
      <c r="BX23" s="1">
        <f t="shared" ca="1" si="8"/>
        <v>3.5421656266606108E-2</v>
      </c>
      <c r="BY23" s="1">
        <f t="shared" ca="1" si="8"/>
        <v>-5.0282862449317393E-2</v>
      </c>
      <c r="BZ23" s="1">
        <f t="shared" ca="1" si="8"/>
        <v>-5.2136779157058936E-2</v>
      </c>
      <c r="CA23" s="1">
        <f t="shared" ca="1" si="8"/>
        <v>1.8452409535332281E-2</v>
      </c>
      <c r="CB23" s="1">
        <f t="shared" ca="1" si="8"/>
        <v>-1.3300300596322801E-2</v>
      </c>
      <c r="CC23" s="1">
        <f t="shared" ca="1" si="8"/>
        <v>-3.3791452299476582E-2</v>
      </c>
      <c r="CD23" s="1">
        <f t="shared" ca="1" si="8"/>
        <v>7.8185514863504751E-2</v>
      </c>
      <c r="CE23" s="1">
        <f t="shared" ca="1" si="8"/>
        <v>5.6484405665058936E-3</v>
      </c>
      <c r="CF23" s="1">
        <f t="shared" ca="1" si="7"/>
        <v>-0.12634870566346529</v>
      </c>
      <c r="CG23" s="1">
        <f t="shared" ca="1" si="7"/>
        <v>2.0481140960514316E-2</v>
      </c>
      <c r="CH23" s="1">
        <f t="shared" ca="1" si="7"/>
        <v>-4.1856645115050488E-2</v>
      </c>
      <c r="CI23" s="1">
        <f t="shared" ca="1" si="7"/>
        <v>6.2103621785977906E-2</v>
      </c>
      <c r="CJ23" s="1">
        <f t="shared" ca="1" si="7"/>
        <v>-1.9763713995308799E-2</v>
      </c>
      <c r="CK23" s="1">
        <f t="shared" ca="1" si="7"/>
        <v>-4.3114020050677035E-2</v>
      </c>
      <c r="CL23" s="1">
        <f t="shared" ca="1" si="7"/>
        <v>3.2291420287681796E-2</v>
      </c>
      <c r="CM23" s="1">
        <f t="shared" ca="1" si="7"/>
        <v>-8.7826289748070743E-3</v>
      </c>
      <c r="CN23" s="1">
        <f t="shared" ca="1" si="7"/>
        <v>1.911712374137272E-2</v>
      </c>
      <c r="CO23" s="1">
        <f t="shared" ca="1" si="7"/>
        <v>4.3757648240480881E-2</v>
      </c>
      <c r="CP23" s="1">
        <f t="shared" ca="1" si="7"/>
        <v>3.0091186945559636E-2</v>
      </c>
      <c r="CQ23" s="1">
        <f t="shared" ca="1" si="7"/>
        <v>8.6814949226619614E-2</v>
      </c>
      <c r="CR23" s="1">
        <f t="shared" ca="1" si="7"/>
        <v>1.9618484034010029E-2</v>
      </c>
      <c r="CS23" s="1">
        <f t="shared" ca="1" si="7"/>
        <v>1.1847634550348769E-2</v>
      </c>
      <c r="CT23" s="1">
        <f t="shared" ca="1" si="7"/>
        <v>6.2569971536095989E-2</v>
      </c>
      <c r="CU23" s="1">
        <f t="shared" ca="1" si="7"/>
        <v>-3.639842492456296E-2</v>
      </c>
      <c r="CV23" s="1">
        <f t="shared" ca="1" si="7"/>
        <v>6.1139663172544094E-2</v>
      </c>
      <c r="CW23" s="1">
        <f t="shared" ca="1" si="7"/>
        <v>-3.7876676534374779E-2</v>
      </c>
      <c r="CX23" s="1">
        <f t="shared" ca="1" si="7"/>
        <v>2.821395334686894E-2</v>
      </c>
      <c r="CY23" s="39">
        <f t="shared" ca="1" si="7"/>
        <v>2.3871007880197376E-2</v>
      </c>
    </row>
    <row r="24" spans="2:103" x14ac:dyDescent="0.25">
      <c r="B24" s="27">
        <v>45809</v>
      </c>
      <c r="C24" s="28">
        <v>2.4166666666666701</v>
      </c>
      <c r="D24" s="1">
        <f t="shared" ca="1" si="0"/>
        <v>4.8463337274809698E-2</v>
      </c>
      <c r="E24" s="1">
        <f t="shared" ca="1" si="0"/>
        <v>1.5114693274712007E-2</v>
      </c>
      <c r="F24" s="1">
        <f t="shared" ca="1" si="0"/>
        <v>-1.025077899453105E-2</v>
      </c>
      <c r="G24" s="1">
        <f t="shared" ca="1" si="0"/>
        <v>-2.4725865011229586E-2</v>
      </c>
      <c r="H24" s="1">
        <f t="shared" ca="1" si="0"/>
        <v>6.9720743028609644E-2</v>
      </c>
      <c r="I24" s="1">
        <f t="shared" ca="1" si="0"/>
        <v>7.1220151201654203E-2</v>
      </c>
      <c r="J24" s="1">
        <f t="shared" ca="1" si="0"/>
        <v>-3.2972427523389511E-2</v>
      </c>
      <c r="K24" s="1">
        <f t="shared" ca="1" si="0"/>
        <v>9.550292733600052E-2</v>
      </c>
      <c r="L24" s="1">
        <f t="shared" ca="1" si="0"/>
        <v>-7.2622556413265399E-2</v>
      </c>
      <c r="M24" s="1">
        <f t="shared" ca="1" si="0"/>
        <v>1.7676448798524105E-2</v>
      </c>
      <c r="N24" s="1">
        <f t="shared" ca="1" si="0"/>
        <v>-4.7408829806386645E-2</v>
      </c>
      <c r="O24" s="1">
        <f t="shared" ca="1" si="0"/>
        <v>4.3119312229864745E-2</v>
      </c>
      <c r="P24" s="1">
        <f t="shared" ca="1" si="0"/>
        <v>-1.0136108726084073E-2</v>
      </c>
      <c r="Q24" s="1">
        <f t="shared" ca="1" si="0"/>
        <v>4.0635285453386558E-2</v>
      </c>
      <c r="R24" s="1">
        <f t="shared" ca="1" si="0"/>
        <v>5.1502677094251555E-2</v>
      </c>
      <c r="S24" s="1">
        <f t="shared" ca="1" si="0"/>
        <v>-4.7862605931622976E-2</v>
      </c>
      <c r="T24" s="1">
        <f t="shared" ca="1" si="8"/>
        <v>-4.8151116287985504E-2</v>
      </c>
      <c r="U24" s="1">
        <f t="shared" ca="1" si="8"/>
        <v>4.7270733858564049E-2</v>
      </c>
      <c r="V24" s="1">
        <f t="shared" ca="1" si="8"/>
        <v>1.8461972677598713E-2</v>
      </c>
      <c r="W24" s="1">
        <f t="shared" ca="1" si="8"/>
        <v>5.2149738596185706E-2</v>
      </c>
      <c r="X24" s="1">
        <f t="shared" ca="1" si="8"/>
        <v>-7.5664750639437756E-2</v>
      </c>
      <c r="Y24" s="1">
        <f t="shared" ca="1" si="8"/>
        <v>2.5789279619249275E-2</v>
      </c>
      <c r="Z24" s="1">
        <f t="shared" ca="1" si="8"/>
        <v>1.0845594103909046E-2</v>
      </c>
      <c r="AA24" s="1">
        <f t="shared" ca="1" si="8"/>
        <v>-4.2558820479144964E-2</v>
      </c>
      <c r="AB24" s="1">
        <f t="shared" ca="1" si="8"/>
        <v>1.8699153961127021E-2</v>
      </c>
      <c r="AC24" s="1">
        <f t="shared" ca="1" si="8"/>
        <v>4.2220465484555304E-2</v>
      </c>
      <c r="AD24" s="1">
        <f t="shared" ca="1" si="8"/>
        <v>-2.5286781985114762E-2</v>
      </c>
      <c r="AE24" s="1">
        <f t="shared" ca="1" si="8"/>
        <v>7.7149440728694285E-2</v>
      </c>
      <c r="AF24" s="1">
        <f t="shared" ca="1" si="8"/>
        <v>9.7719258803010245E-2</v>
      </c>
      <c r="AG24" s="1">
        <f t="shared" ca="1" si="8"/>
        <v>-3.9899641915014883E-2</v>
      </c>
      <c r="AH24" s="1">
        <f t="shared" ca="1" si="8"/>
        <v>4.1912432362240154E-2</v>
      </c>
      <c r="AI24" s="1">
        <f t="shared" ca="1" si="8"/>
        <v>-4.7565510022155977E-2</v>
      </c>
      <c r="AJ24" s="1">
        <f t="shared" ca="1" si="8"/>
        <v>1.4600834248008914E-2</v>
      </c>
      <c r="AK24" s="1">
        <f t="shared" ca="1" si="8"/>
        <v>3.6653451754308043E-2</v>
      </c>
      <c r="AL24" s="1">
        <f t="shared" ca="1" si="8"/>
        <v>-1.2533229658250308E-2</v>
      </c>
      <c r="AM24" s="1">
        <f t="shared" ca="1" si="8"/>
        <v>-9.0595032737506465E-2</v>
      </c>
      <c r="AN24" s="1">
        <f t="shared" ca="1" si="8"/>
        <v>4.6315917605528133E-2</v>
      </c>
      <c r="AO24" s="1">
        <f t="shared" ca="1" si="8"/>
        <v>7.9103090996239356E-2</v>
      </c>
      <c r="AP24" s="1">
        <f t="shared" ca="1" si="8"/>
        <v>0.11698843864455352</v>
      </c>
      <c r="AQ24" s="1">
        <f t="shared" ca="1" si="8"/>
        <v>-6.538334241295049E-2</v>
      </c>
      <c r="AR24" s="1">
        <f t="shared" ca="1" si="8"/>
        <v>5.4108598607604683E-2</v>
      </c>
      <c r="AS24" s="1">
        <f t="shared" ca="1" si="8"/>
        <v>0.11966664121610152</v>
      </c>
      <c r="AT24" s="1">
        <f t="shared" ca="1" si="8"/>
        <v>2.1861332496944556E-2</v>
      </c>
      <c r="AU24" s="1">
        <f t="shared" ca="1" si="8"/>
        <v>5.4839345456691065E-2</v>
      </c>
      <c r="AV24" s="1">
        <f t="shared" ca="1" si="8"/>
        <v>-1.4458754980748383E-2</v>
      </c>
      <c r="AW24" s="1">
        <f t="shared" ca="1" si="8"/>
        <v>3.4618503924506411E-2</v>
      </c>
      <c r="AX24" s="1">
        <f t="shared" ca="1" si="8"/>
        <v>8.6114451860666269E-2</v>
      </c>
      <c r="AY24" s="1">
        <f t="shared" ca="1" si="8"/>
        <v>7.4123781822132501E-2</v>
      </c>
      <c r="AZ24" s="1">
        <f t="shared" ca="1" si="8"/>
        <v>-9.3330012768076176E-2</v>
      </c>
      <c r="BA24" s="1">
        <f t="shared" ca="1" si="8"/>
        <v>4.6020580868273309E-3</v>
      </c>
      <c r="BB24" s="1">
        <f t="shared" ca="1" si="8"/>
        <v>-6.1600017370315806E-2</v>
      </c>
      <c r="BC24" s="1">
        <f t="shared" ca="1" si="8"/>
        <v>6.0721588802159103E-2</v>
      </c>
      <c r="BD24" s="1">
        <f t="shared" ca="1" si="8"/>
        <v>7.6715557887934369E-3</v>
      </c>
      <c r="BE24" s="1">
        <f t="shared" ca="1" si="8"/>
        <v>1.818003587550035E-3</v>
      </c>
      <c r="BF24" s="1">
        <f t="shared" ca="1" si="8"/>
        <v>4.2203476153558593E-2</v>
      </c>
      <c r="BG24" s="1">
        <f t="shared" ca="1" si="8"/>
        <v>2.8962931571049736E-2</v>
      </c>
      <c r="BH24" s="1">
        <f t="shared" ca="1" si="8"/>
        <v>0.1164669581048064</v>
      </c>
      <c r="BI24" s="1">
        <f t="shared" ca="1" si="8"/>
        <v>1.1879859018979729E-2</v>
      </c>
      <c r="BJ24" s="1">
        <f t="shared" ca="1" si="8"/>
        <v>-2.6464048404119714E-2</v>
      </c>
      <c r="BK24" s="1">
        <f t="shared" ca="1" si="8"/>
        <v>5.4045372048355148E-2</v>
      </c>
      <c r="BL24" s="1">
        <f t="shared" ca="1" si="8"/>
        <v>-3.9552428189979089E-2</v>
      </c>
      <c r="BM24" s="1">
        <f t="shared" ca="1" si="8"/>
        <v>6.0099602218173044E-2</v>
      </c>
      <c r="BN24" s="1">
        <f t="shared" ca="1" si="8"/>
        <v>-2.6852489083060635E-4</v>
      </c>
      <c r="BO24" s="1">
        <f t="shared" ca="1" si="8"/>
        <v>2.1808732316233896E-3</v>
      </c>
      <c r="BP24" s="1">
        <f t="shared" ca="1" si="8"/>
        <v>-2.2829926526230875E-2</v>
      </c>
      <c r="BQ24" s="1">
        <f t="shared" ca="1" si="8"/>
        <v>3.2192879416774303E-2</v>
      </c>
      <c r="BR24" s="1">
        <f t="shared" ca="1" si="8"/>
        <v>-4.5246603289098526E-2</v>
      </c>
      <c r="BS24" s="1">
        <f t="shared" ca="1" si="8"/>
        <v>-3.9185861079104177E-2</v>
      </c>
      <c r="BT24" s="1">
        <f t="shared" ca="1" si="8"/>
        <v>3.3048352670424189E-3</v>
      </c>
      <c r="BU24" s="1">
        <f t="shared" ca="1" si="8"/>
        <v>1.6764099236004616E-2</v>
      </c>
      <c r="BV24" s="1">
        <f t="shared" ca="1" si="8"/>
        <v>-1.670873206728184E-2</v>
      </c>
      <c r="BW24" s="1">
        <f t="shared" ca="1" si="8"/>
        <v>4.6473239881978406E-2</v>
      </c>
      <c r="BX24" s="1">
        <f t="shared" ca="1" si="8"/>
        <v>-1.3045993663223746E-2</v>
      </c>
      <c r="BY24" s="1">
        <f t="shared" ca="1" si="8"/>
        <v>-1.6519021562388797E-2</v>
      </c>
      <c r="BZ24" s="1">
        <f t="shared" ca="1" si="8"/>
        <v>-2.1594420835218599E-2</v>
      </c>
      <c r="CA24" s="1">
        <f t="shared" ca="1" si="8"/>
        <v>-3.3635438437870653E-2</v>
      </c>
      <c r="CB24" s="1">
        <f t="shared" ca="1" si="8"/>
        <v>-4.4627989017778848E-2</v>
      </c>
      <c r="CC24" s="1">
        <f t="shared" ca="1" si="8"/>
        <v>1.7234529820553297E-2</v>
      </c>
      <c r="CD24" s="1">
        <f t="shared" ca="1" si="8"/>
        <v>-5.789807964520733E-2</v>
      </c>
      <c r="CE24" s="1">
        <f t="shared" ref="CE24:CY24" ca="1" si="9">_xlfn.NORM.INV(RAND(),$C$2,$C$3)</f>
        <v>9.399198659329544E-2</v>
      </c>
      <c r="CF24" s="1">
        <f t="shared" ca="1" si="9"/>
        <v>2.7239478950786402E-2</v>
      </c>
      <c r="CG24" s="1">
        <f t="shared" ca="1" si="9"/>
        <v>-2.3724659133661518E-2</v>
      </c>
      <c r="CH24" s="1">
        <f t="shared" ca="1" si="9"/>
        <v>2.6348215715051422E-2</v>
      </c>
      <c r="CI24" s="1">
        <f t="shared" ca="1" si="9"/>
        <v>5.1596149167528242E-2</v>
      </c>
      <c r="CJ24" s="1">
        <f t="shared" ca="1" si="9"/>
        <v>3.0880228463962774E-2</v>
      </c>
      <c r="CK24" s="1">
        <f t="shared" ca="1" si="9"/>
        <v>-2.0518924621779764E-2</v>
      </c>
      <c r="CL24" s="1">
        <f t="shared" ca="1" si="9"/>
        <v>-1.9061353117768489E-2</v>
      </c>
      <c r="CM24" s="1">
        <f t="shared" ca="1" si="9"/>
        <v>-1.2885274015619314E-2</v>
      </c>
      <c r="CN24" s="1">
        <f t="shared" ca="1" si="9"/>
        <v>-5.5951215352002238E-2</v>
      </c>
      <c r="CO24" s="1">
        <f t="shared" ca="1" si="9"/>
        <v>-7.1337845485921342E-2</v>
      </c>
      <c r="CP24" s="1">
        <f t="shared" ca="1" si="9"/>
        <v>2.3026029383231377E-2</v>
      </c>
      <c r="CQ24" s="1">
        <f t="shared" ca="1" si="9"/>
        <v>2.8853616039074031E-2</v>
      </c>
      <c r="CR24" s="1">
        <f t="shared" ca="1" si="9"/>
        <v>-8.0665879099815152E-2</v>
      </c>
      <c r="CS24" s="1">
        <f t="shared" ca="1" si="9"/>
        <v>1.3374297517087555E-2</v>
      </c>
      <c r="CT24" s="1">
        <f t="shared" ca="1" si="9"/>
        <v>5.8802308570651773E-2</v>
      </c>
      <c r="CU24" s="1">
        <f t="shared" ca="1" si="9"/>
        <v>-5.4897456196387112E-2</v>
      </c>
      <c r="CV24" s="1">
        <f t="shared" ca="1" si="9"/>
        <v>3.2481237492296137E-2</v>
      </c>
      <c r="CW24" s="1">
        <f t="shared" ca="1" si="9"/>
        <v>-1.6533287238243925E-2</v>
      </c>
      <c r="CX24" s="1">
        <f t="shared" ca="1" si="9"/>
        <v>3.0826580040347905E-2</v>
      </c>
      <c r="CY24" s="39">
        <f t="shared" ca="1" si="9"/>
        <v>2.2133912409119084E-2</v>
      </c>
    </row>
    <row r="25" spans="2:103" x14ac:dyDescent="0.25">
      <c r="B25" s="27">
        <v>45839</v>
      </c>
      <c r="C25" s="28">
        <v>2.5</v>
      </c>
      <c r="D25" s="1">
        <f t="shared" ca="1" si="0"/>
        <v>3.7085762491724093E-2</v>
      </c>
      <c r="E25" s="1">
        <f t="shared" ca="1" si="0"/>
        <v>-2.7102670896801476E-2</v>
      </c>
      <c r="F25" s="1">
        <f t="shared" ca="1" si="0"/>
        <v>9.5089273008468228E-2</v>
      </c>
      <c r="G25" s="1">
        <f t="shared" ca="1" si="0"/>
        <v>2.6997353263956719E-2</v>
      </c>
      <c r="H25" s="1">
        <f t="shared" ca="1" si="0"/>
        <v>-0.10594442805709897</v>
      </c>
      <c r="I25" s="1">
        <f t="shared" ca="1" si="0"/>
        <v>-8.4808565277309251E-3</v>
      </c>
      <c r="J25" s="1">
        <f t="shared" ca="1" si="0"/>
        <v>3.9846920290633712E-2</v>
      </c>
      <c r="K25" s="1">
        <f t="shared" ca="1" si="0"/>
        <v>1.2644888024295135E-2</v>
      </c>
      <c r="L25" s="1">
        <f t="shared" ca="1" si="0"/>
        <v>-3.0842104230062103E-2</v>
      </c>
      <c r="M25" s="1">
        <f t="shared" ca="1" si="0"/>
        <v>2.2717595485005328E-2</v>
      </c>
      <c r="N25" s="1">
        <f t="shared" ca="1" si="0"/>
        <v>-2.7582928948752562E-2</v>
      </c>
      <c r="O25" s="1">
        <f t="shared" ca="1" si="0"/>
        <v>0.12575989849109401</v>
      </c>
      <c r="P25" s="1">
        <f t="shared" ca="1" si="0"/>
        <v>8.4307027822137226E-2</v>
      </c>
      <c r="Q25" s="1">
        <f t="shared" ref="Q25:CB29" ca="1" si="10">_xlfn.NORM.INV(RAND(),$C$2,$C$3)</f>
        <v>3.9287539534711223E-2</v>
      </c>
      <c r="R25" s="1">
        <f t="shared" ca="1" si="10"/>
        <v>1.9400193162807028E-2</v>
      </c>
      <c r="S25" s="1">
        <f t="shared" ca="1" si="10"/>
        <v>1.9152277399453542E-2</v>
      </c>
      <c r="T25" s="1">
        <f t="shared" ca="1" si="10"/>
        <v>5.7138212905090795E-2</v>
      </c>
      <c r="U25" s="1">
        <f t="shared" ca="1" si="10"/>
        <v>-1.0099253865864877E-3</v>
      </c>
      <c r="V25" s="1">
        <f t="shared" ca="1" si="10"/>
        <v>-3.3809711158761961E-2</v>
      </c>
      <c r="W25" s="1">
        <f t="shared" ca="1" si="10"/>
        <v>-3.4417289655149716E-2</v>
      </c>
      <c r="X25" s="1">
        <f t="shared" ca="1" si="10"/>
        <v>1.1160213797139605E-2</v>
      </c>
      <c r="Y25" s="1">
        <f t="shared" ca="1" si="10"/>
        <v>4.0480712003256231E-2</v>
      </c>
      <c r="Z25" s="1">
        <f t="shared" ca="1" si="10"/>
        <v>-1.4787942094899857E-2</v>
      </c>
      <c r="AA25" s="1">
        <f t="shared" ca="1" si="10"/>
        <v>-5.551707714473935E-2</v>
      </c>
      <c r="AB25" s="1">
        <f t="shared" ca="1" si="10"/>
        <v>-6.9996192113780331E-2</v>
      </c>
      <c r="AC25" s="1">
        <f t="shared" ca="1" si="10"/>
        <v>-6.7706206025921461E-3</v>
      </c>
      <c r="AD25" s="1">
        <f t="shared" ca="1" si="10"/>
        <v>6.6490612325983092E-2</v>
      </c>
      <c r="AE25" s="1">
        <f t="shared" ca="1" si="10"/>
        <v>2.0726834830145986E-2</v>
      </c>
      <c r="AF25" s="1">
        <f t="shared" ca="1" si="10"/>
        <v>2.7875222698707958E-2</v>
      </c>
      <c r="AG25" s="1">
        <f t="shared" ca="1" si="10"/>
        <v>-4.9616434056175787E-2</v>
      </c>
      <c r="AH25" s="1">
        <f t="shared" ca="1" si="10"/>
        <v>-6.5052787195663847E-2</v>
      </c>
      <c r="AI25" s="1">
        <f t="shared" ca="1" si="10"/>
        <v>8.9762061478372457E-2</v>
      </c>
      <c r="AJ25" s="1">
        <f t="shared" ca="1" si="10"/>
        <v>-1.4376822687510556E-2</v>
      </c>
      <c r="AK25" s="1">
        <f t="shared" ca="1" si="10"/>
        <v>0.10690341378656562</v>
      </c>
      <c r="AL25" s="1">
        <f t="shared" ca="1" si="10"/>
        <v>1.7856152509254857E-2</v>
      </c>
      <c r="AM25" s="1">
        <f t="shared" ca="1" si="10"/>
        <v>-8.9139957019381849E-2</v>
      </c>
      <c r="AN25" s="1">
        <f t="shared" ca="1" si="10"/>
        <v>-9.9800374785711909E-2</v>
      </c>
      <c r="AO25" s="1">
        <f t="shared" ca="1" si="10"/>
        <v>4.4183142528244762E-2</v>
      </c>
      <c r="AP25" s="1">
        <f t="shared" ca="1" si="10"/>
        <v>7.985362154706882E-2</v>
      </c>
      <c r="AQ25" s="1">
        <f t="shared" ca="1" si="10"/>
        <v>-2.9759095259913784E-2</v>
      </c>
      <c r="AR25" s="1">
        <f t="shared" ca="1" si="10"/>
        <v>-2.3689017751850241E-2</v>
      </c>
      <c r="AS25" s="1">
        <f t="shared" ca="1" si="10"/>
        <v>1.7236669613731628E-2</v>
      </c>
      <c r="AT25" s="1">
        <f t="shared" ca="1" si="10"/>
        <v>-1.7555325942733346E-2</v>
      </c>
      <c r="AU25" s="1">
        <f t="shared" ca="1" si="10"/>
        <v>3.4838585476859064E-2</v>
      </c>
      <c r="AV25" s="1">
        <f t="shared" ca="1" si="10"/>
        <v>2.232351409072917E-2</v>
      </c>
      <c r="AW25" s="1">
        <f t="shared" ca="1" si="10"/>
        <v>-5.3772567352597812E-2</v>
      </c>
      <c r="AX25" s="1">
        <f t="shared" ca="1" si="10"/>
        <v>-0.10652191811219275</v>
      </c>
      <c r="AY25" s="1">
        <f t="shared" ca="1" si="10"/>
        <v>-5.3609152021522458E-2</v>
      </c>
      <c r="AZ25" s="1">
        <f t="shared" ca="1" si="10"/>
        <v>-2.844390439242785E-3</v>
      </c>
      <c r="BA25" s="1">
        <f t="shared" ca="1" si="10"/>
        <v>-2.1471599384521818E-2</v>
      </c>
      <c r="BB25" s="1">
        <f t="shared" ca="1" si="10"/>
        <v>1.2160006028637633E-2</v>
      </c>
      <c r="BC25" s="1">
        <f t="shared" ca="1" si="10"/>
        <v>-1.0363318468371345E-2</v>
      </c>
      <c r="BD25" s="1">
        <f t="shared" ca="1" si="10"/>
        <v>2.6503463358524645E-2</v>
      </c>
      <c r="BE25" s="1">
        <f t="shared" ca="1" si="10"/>
        <v>6.4839594262983608E-2</v>
      </c>
      <c r="BF25" s="1">
        <f t="shared" ca="1" si="10"/>
        <v>-6.257603056726968E-2</v>
      </c>
      <c r="BG25" s="1">
        <f t="shared" ca="1" si="10"/>
        <v>2.7664163924140523E-2</v>
      </c>
      <c r="BH25" s="1">
        <f t="shared" ca="1" si="10"/>
        <v>-3.7095344842009915E-2</v>
      </c>
      <c r="BI25" s="1">
        <f t="shared" ca="1" si="10"/>
        <v>-3.0541500986198532E-2</v>
      </c>
      <c r="BJ25" s="1">
        <f t="shared" ca="1" si="10"/>
        <v>9.756193570210259E-3</v>
      </c>
      <c r="BK25" s="1">
        <f t="shared" ca="1" si="10"/>
        <v>6.1409202296526466E-2</v>
      </c>
      <c r="BL25" s="1">
        <f t="shared" ca="1" si="10"/>
        <v>-6.2894871959455756E-2</v>
      </c>
      <c r="BM25" s="1">
        <f t="shared" ca="1" si="10"/>
        <v>6.5944579840747503E-2</v>
      </c>
      <c r="BN25" s="1">
        <f t="shared" ca="1" si="10"/>
        <v>-1.5704916575462267E-2</v>
      </c>
      <c r="BO25" s="1">
        <f t="shared" ca="1" si="10"/>
        <v>1.3651560766693993E-2</v>
      </c>
      <c r="BP25" s="1">
        <f t="shared" ca="1" si="10"/>
        <v>-3.0158001080389359E-2</v>
      </c>
      <c r="BQ25" s="1">
        <f t="shared" ca="1" si="10"/>
        <v>-8.1078679063127657E-2</v>
      </c>
      <c r="BR25" s="1">
        <f t="shared" ca="1" si="10"/>
        <v>1.5803422389320199E-2</v>
      </c>
      <c r="BS25" s="1">
        <f t="shared" ca="1" si="10"/>
        <v>7.1912134524559718E-2</v>
      </c>
      <c r="BT25" s="1">
        <f t="shared" ca="1" si="10"/>
        <v>-1.0137026892399273E-2</v>
      </c>
      <c r="BU25" s="1">
        <f t="shared" ca="1" si="10"/>
        <v>1.0803953808621307E-2</v>
      </c>
      <c r="BV25" s="1">
        <f t="shared" ca="1" si="10"/>
        <v>3.3561265242175786E-2</v>
      </c>
      <c r="BW25" s="1">
        <f t="shared" ca="1" si="10"/>
        <v>1.0366255594928769E-2</v>
      </c>
      <c r="BX25" s="1">
        <f t="shared" ca="1" si="10"/>
        <v>0.10465119569694958</v>
      </c>
      <c r="BY25" s="1">
        <f t="shared" ca="1" si="10"/>
        <v>-5.8657663301940575E-2</v>
      </c>
      <c r="BZ25" s="1">
        <f t="shared" ca="1" si="10"/>
        <v>1.5694469129991853E-2</v>
      </c>
      <c r="CA25" s="1">
        <f t="shared" ca="1" si="10"/>
        <v>-5.040991416692283E-2</v>
      </c>
      <c r="CB25" s="1">
        <f t="shared" ca="1" si="10"/>
        <v>-6.9351689022398882E-2</v>
      </c>
      <c r="CC25" s="1">
        <f t="shared" ref="CC25:CY33" ca="1" si="11">_xlfn.NORM.INV(RAND(),$C$2,$C$3)</f>
        <v>-2.4905822103847685E-3</v>
      </c>
      <c r="CD25" s="1">
        <f t="shared" ca="1" si="11"/>
        <v>1.7829696239426873E-2</v>
      </c>
      <c r="CE25" s="1">
        <f t="shared" ca="1" si="11"/>
        <v>-3.3844771650050974E-2</v>
      </c>
      <c r="CF25" s="1">
        <f t="shared" ca="1" si="11"/>
        <v>9.5992475977346475E-2</v>
      </c>
      <c r="CG25" s="1">
        <f t="shared" ca="1" si="11"/>
        <v>7.5048214299681365E-2</v>
      </c>
      <c r="CH25" s="1">
        <f t="shared" ca="1" si="11"/>
        <v>8.7758769142905028E-3</v>
      </c>
      <c r="CI25" s="1">
        <f t="shared" ca="1" si="11"/>
        <v>-1.3144598078794496E-2</v>
      </c>
      <c r="CJ25" s="1">
        <f t="shared" ca="1" si="11"/>
        <v>3.1110028659129197E-2</v>
      </c>
      <c r="CK25" s="1">
        <f t="shared" ca="1" si="11"/>
        <v>1.1886767310718735E-2</v>
      </c>
      <c r="CL25" s="1">
        <f t="shared" ca="1" si="11"/>
        <v>4.4832823206712294E-2</v>
      </c>
      <c r="CM25" s="1">
        <f t="shared" ca="1" si="11"/>
        <v>0.1280875279287701</v>
      </c>
      <c r="CN25" s="1">
        <f t="shared" ca="1" si="11"/>
        <v>6.7252495483132524E-3</v>
      </c>
      <c r="CO25" s="1">
        <f t="shared" ca="1" si="11"/>
        <v>2.9189578961523004E-2</v>
      </c>
      <c r="CP25" s="1">
        <f t="shared" ca="1" si="11"/>
        <v>2.1402881207973439E-2</v>
      </c>
      <c r="CQ25" s="1">
        <f t="shared" ca="1" si="11"/>
        <v>-2.6913761684614755E-2</v>
      </c>
      <c r="CR25" s="1">
        <f t="shared" ca="1" si="11"/>
        <v>0.10089056193389778</v>
      </c>
      <c r="CS25" s="1">
        <f t="shared" ca="1" si="11"/>
        <v>-4.4480491312575136E-2</v>
      </c>
      <c r="CT25" s="1">
        <f t="shared" ca="1" si="11"/>
        <v>-0.11771410724331927</v>
      </c>
      <c r="CU25" s="1">
        <f t="shared" ca="1" si="11"/>
        <v>-3.2301548085823764E-2</v>
      </c>
      <c r="CV25" s="1">
        <f t="shared" ca="1" si="11"/>
        <v>-5.8784406065627785E-2</v>
      </c>
      <c r="CW25" s="1">
        <f t="shared" ca="1" si="11"/>
        <v>-4.2431958859442967E-2</v>
      </c>
      <c r="CX25" s="1">
        <f t="shared" ca="1" si="11"/>
        <v>0.11523343149879628</v>
      </c>
      <c r="CY25" s="39">
        <f t="shared" ca="1" si="11"/>
        <v>2.6295130793197022E-2</v>
      </c>
    </row>
    <row r="26" spans="2:103" x14ac:dyDescent="0.25">
      <c r="B26" s="27">
        <v>45870</v>
      </c>
      <c r="C26" s="28">
        <v>2.5833333333333299</v>
      </c>
      <c r="D26" s="1">
        <f t="shared" ref="D26:S41" ca="1" si="12">_xlfn.NORM.INV(RAND(),$C$2,$C$3)</f>
        <v>-4.4163367406037171E-2</v>
      </c>
      <c r="E26" s="1">
        <f t="shared" ca="1" si="12"/>
        <v>-5.3775931937664168E-2</v>
      </c>
      <c r="F26" s="1">
        <f t="shared" ca="1" si="12"/>
        <v>-2.9602512800926545E-2</v>
      </c>
      <c r="G26" s="1">
        <f t="shared" ca="1" si="12"/>
        <v>4.294369650182904E-2</v>
      </c>
      <c r="H26" s="1">
        <f t="shared" ca="1" si="12"/>
        <v>-6.0127618140269963E-2</v>
      </c>
      <c r="I26" s="1">
        <f t="shared" ca="1" si="12"/>
        <v>3.6045091879649993E-2</v>
      </c>
      <c r="J26" s="1">
        <f t="shared" ca="1" si="12"/>
        <v>2.5271305366449198E-2</v>
      </c>
      <c r="K26" s="1">
        <f t="shared" ca="1" si="12"/>
        <v>4.6557663270110183E-2</v>
      </c>
      <c r="L26" s="1">
        <f t="shared" ca="1" si="12"/>
        <v>4.4444968992443497E-2</v>
      </c>
      <c r="M26" s="1">
        <f t="shared" ca="1" si="12"/>
        <v>2.6394861876129081E-2</v>
      </c>
      <c r="N26" s="1">
        <f t="shared" ca="1" si="12"/>
        <v>-2.08141670904099E-2</v>
      </c>
      <c r="O26" s="1">
        <f t="shared" ca="1" si="12"/>
        <v>-2.8004623269475823E-2</v>
      </c>
      <c r="P26" s="1">
        <f t="shared" ca="1" si="12"/>
        <v>-3.4807388631621188E-2</v>
      </c>
      <c r="Q26" s="1">
        <f t="shared" ca="1" si="12"/>
        <v>1.9305282261906725E-2</v>
      </c>
      <c r="R26" s="1">
        <f t="shared" ca="1" si="12"/>
        <v>6.7036871216499622E-2</v>
      </c>
      <c r="S26" s="1">
        <f t="shared" ca="1" si="12"/>
        <v>-7.7266962948621454E-2</v>
      </c>
      <c r="T26" s="1">
        <f t="shared" ca="1" si="10"/>
        <v>-4.3854407312035458E-2</v>
      </c>
      <c r="U26" s="1">
        <f t="shared" ca="1" si="10"/>
        <v>4.8988553638201787E-2</v>
      </c>
      <c r="V26" s="1">
        <f t="shared" ca="1" si="10"/>
        <v>-4.4700378955227511E-3</v>
      </c>
      <c r="W26" s="1">
        <f t="shared" ca="1" si="10"/>
        <v>5.1108485370085346E-2</v>
      </c>
      <c r="X26" s="1">
        <f t="shared" ca="1" si="10"/>
        <v>9.6431654991705751E-3</v>
      </c>
      <c r="Y26" s="1">
        <f t="shared" ca="1" si="10"/>
        <v>-3.5625809927002552E-2</v>
      </c>
      <c r="Z26" s="1">
        <f t="shared" ca="1" si="10"/>
        <v>8.6659079067568312E-2</v>
      </c>
      <c r="AA26" s="1">
        <f t="shared" ca="1" si="10"/>
        <v>-2.5434630327560326E-2</v>
      </c>
      <c r="AB26" s="1">
        <f t="shared" ca="1" si="10"/>
        <v>-3.4586016750201745E-2</v>
      </c>
      <c r="AC26" s="1">
        <f t="shared" ca="1" si="10"/>
        <v>-5.1455571165625671E-2</v>
      </c>
      <c r="AD26" s="1">
        <f t="shared" ca="1" si="10"/>
        <v>5.9732504743459256E-3</v>
      </c>
      <c r="AE26" s="1">
        <f t="shared" ca="1" si="10"/>
        <v>1.2776941600855848E-2</v>
      </c>
      <c r="AF26" s="1">
        <f t="shared" ca="1" si="10"/>
        <v>-7.1554371656798316E-2</v>
      </c>
      <c r="AG26" s="1">
        <f t="shared" ca="1" si="10"/>
        <v>-5.4879132749976658E-3</v>
      </c>
      <c r="AH26" s="1">
        <f t="shared" ca="1" si="10"/>
        <v>-5.6217993083760652E-2</v>
      </c>
      <c r="AI26" s="1">
        <f t="shared" ca="1" si="10"/>
        <v>6.2696431183077161E-2</v>
      </c>
      <c r="AJ26" s="1">
        <f t="shared" ca="1" si="10"/>
        <v>-0.11543787604734326</v>
      </c>
      <c r="AK26" s="1">
        <f t="shared" ca="1" si="10"/>
        <v>8.5850517762569106E-2</v>
      </c>
      <c r="AL26" s="1">
        <f t="shared" ca="1" si="10"/>
        <v>-7.3805728074297999E-2</v>
      </c>
      <c r="AM26" s="1">
        <f t="shared" ca="1" si="10"/>
        <v>7.6773798916907943E-2</v>
      </c>
      <c r="AN26" s="1">
        <f t="shared" ca="1" si="10"/>
        <v>2.1228036980768812E-2</v>
      </c>
      <c r="AO26" s="1">
        <f t="shared" ca="1" si="10"/>
        <v>1.512240389698718E-2</v>
      </c>
      <c r="AP26" s="1">
        <f t="shared" ca="1" si="10"/>
        <v>1.771315120741767E-2</v>
      </c>
      <c r="AQ26" s="1">
        <f t="shared" ca="1" si="10"/>
        <v>8.803274761790808E-2</v>
      </c>
      <c r="AR26" s="1">
        <f t="shared" ca="1" si="10"/>
        <v>2.9966273985995067E-3</v>
      </c>
      <c r="AS26" s="1">
        <f t="shared" ca="1" si="10"/>
        <v>-4.1852743801294744E-2</v>
      </c>
      <c r="AT26" s="1">
        <f t="shared" ca="1" si="10"/>
        <v>2.9050083889294875E-2</v>
      </c>
      <c r="AU26" s="1">
        <f t="shared" ca="1" si="10"/>
        <v>-1.0582959089468314E-2</v>
      </c>
      <c r="AV26" s="1">
        <f t="shared" ca="1" si="10"/>
        <v>-6.282633588672118E-2</v>
      </c>
      <c r="AW26" s="1">
        <f t="shared" ca="1" si="10"/>
        <v>-9.7783624001110209E-2</v>
      </c>
      <c r="AX26" s="1">
        <f t="shared" ca="1" si="10"/>
        <v>1.2936519276317122E-2</v>
      </c>
      <c r="AY26" s="1">
        <f t="shared" ca="1" si="10"/>
        <v>1.8025396803108711E-2</v>
      </c>
      <c r="AZ26" s="1">
        <f t="shared" ca="1" si="10"/>
        <v>-7.6114570760423966E-2</v>
      </c>
      <c r="BA26" s="1">
        <f t="shared" ca="1" si="10"/>
        <v>6.7492953286286267E-2</v>
      </c>
      <c r="BB26" s="1">
        <f t="shared" ca="1" si="10"/>
        <v>-4.8448772763410239E-3</v>
      </c>
      <c r="BC26" s="1">
        <f t="shared" ca="1" si="10"/>
        <v>-1.2200452767108707E-2</v>
      </c>
      <c r="BD26" s="1">
        <f t="shared" ca="1" si="10"/>
        <v>9.3857732450644896E-4</v>
      </c>
      <c r="BE26" s="1">
        <f t="shared" ca="1" si="10"/>
        <v>1.3166571732946764E-2</v>
      </c>
      <c r="BF26" s="1">
        <f t="shared" ca="1" si="10"/>
        <v>6.7447535569993028E-2</v>
      </c>
      <c r="BG26" s="1">
        <f t="shared" ca="1" si="10"/>
        <v>4.7418713211381296E-2</v>
      </c>
      <c r="BH26" s="1">
        <f t="shared" ca="1" si="10"/>
        <v>-2.7603728152343819E-2</v>
      </c>
      <c r="BI26" s="1">
        <f t="shared" ca="1" si="10"/>
        <v>3.9968562249676612E-2</v>
      </c>
      <c r="BJ26" s="1">
        <f t="shared" ca="1" si="10"/>
        <v>2.2951325526296366E-3</v>
      </c>
      <c r="BK26" s="1">
        <f t="shared" ca="1" si="10"/>
        <v>-4.9142970951329773E-2</v>
      </c>
      <c r="BL26" s="1">
        <f t="shared" ca="1" si="10"/>
        <v>-1.0055457915764864E-2</v>
      </c>
      <c r="BM26" s="1">
        <f t="shared" ca="1" si="10"/>
        <v>-1.6528900268585871E-3</v>
      </c>
      <c r="BN26" s="1">
        <f t="shared" ca="1" si="10"/>
        <v>1.0740974998573082E-2</v>
      </c>
      <c r="BO26" s="1">
        <f t="shared" ca="1" si="10"/>
        <v>-3.710226359267043E-2</v>
      </c>
      <c r="BP26" s="1">
        <f t="shared" ca="1" si="10"/>
        <v>-2.0776800668288607E-2</v>
      </c>
      <c r="BQ26" s="1">
        <f t="shared" ca="1" si="10"/>
        <v>-0.1452956752794044</v>
      </c>
      <c r="BR26" s="1">
        <f t="shared" ca="1" si="10"/>
        <v>7.1802906072296668E-2</v>
      </c>
      <c r="BS26" s="1">
        <f t="shared" ca="1" si="10"/>
        <v>-7.9379166662818551E-2</v>
      </c>
      <c r="BT26" s="1">
        <f t="shared" ca="1" si="10"/>
        <v>-9.2610398763616125E-2</v>
      </c>
      <c r="BU26" s="1">
        <f t="shared" ca="1" si="10"/>
        <v>2.1725933880251604E-2</v>
      </c>
      <c r="BV26" s="1">
        <f t="shared" ca="1" si="10"/>
        <v>2.1162997337214585E-2</v>
      </c>
      <c r="BW26" s="1">
        <f t="shared" ca="1" si="10"/>
        <v>-5.4903696977978748E-2</v>
      </c>
      <c r="BX26" s="1">
        <f t="shared" ca="1" si="10"/>
        <v>-8.8223931361906871E-2</v>
      </c>
      <c r="BY26" s="1">
        <f t="shared" ca="1" si="10"/>
        <v>4.9296725443251838E-2</v>
      </c>
      <c r="BZ26" s="1">
        <f t="shared" ca="1" si="10"/>
        <v>-4.7665514404438301E-2</v>
      </c>
      <c r="CA26" s="1">
        <f t="shared" ca="1" si="10"/>
        <v>-5.9872707246021156E-3</v>
      </c>
      <c r="CB26" s="1">
        <f t="shared" ca="1" si="10"/>
        <v>-6.704492982480123E-2</v>
      </c>
      <c r="CC26" s="1">
        <f t="shared" ca="1" si="11"/>
        <v>4.5935232348573503E-2</v>
      </c>
      <c r="CD26" s="1">
        <f t="shared" ca="1" si="11"/>
        <v>5.1736420585035914E-2</v>
      </c>
      <c r="CE26" s="1">
        <f t="shared" ca="1" si="11"/>
        <v>5.2921392219783162E-2</v>
      </c>
      <c r="CF26" s="1">
        <f t="shared" ca="1" si="11"/>
        <v>2.061236713396072E-2</v>
      </c>
      <c r="CG26" s="1">
        <f t="shared" ca="1" si="11"/>
        <v>-4.3418559051645968E-2</v>
      </c>
      <c r="CH26" s="1">
        <f t="shared" ca="1" si="11"/>
        <v>-7.7795964462484737E-3</v>
      </c>
      <c r="CI26" s="1">
        <f t="shared" ca="1" si="11"/>
        <v>-9.9903088253232936E-2</v>
      </c>
      <c r="CJ26" s="1">
        <f t="shared" ca="1" si="11"/>
        <v>-4.5076400797432453E-4</v>
      </c>
      <c r="CK26" s="1">
        <f t="shared" ca="1" si="11"/>
        <v>-1.9474538918048505E-2</v>
      </c>
      <c r="CL26" s="1">
        <f t="shared" ca="1" si="11"/>
        <v>0.11797212645301239</v>
      </c>
      <c r="CM26" s="1">
        <f t="shared" ca="1" si="11"/>
        <v>-3.6040954333066547E-2</v>
      </c>
      <c r="CN26" s="1">
        <f t="shared" ca="1" si="11"/>
        <v>2.6158785309331783E-2</v>
      </c>
      <c r="CO26" s="1">
        <f t="shared" ca="1" si="11"/>
        <v>1.38170027394707E-2</v>
      </c>
      <c r="CP26" s="1">
        <f t="shared" ca="1" si="11"/>
        <v>7.4222970636434904E-2</v>
      </c>
      <c r="CQ26" s="1">
        <f t="shared" ca="1" si="11"/>
        <v>-4.5566054441646381E-2</v>
      </c>
      <c r="CR26" s="1">
        <f t="shared" ca="1" si="11"/>
        <v>-7.6697509737975664E-4</v>
      </c>
      <c r="CS26" s="1">
        <f t="shared" ca="1" si="11"/>
        <v>-2.3808528040418844E-2</v>
      </c>
      <c r="CT26" s="1">
        <f t="shared" ca="1" si="11"/>
        <v>6.1353470213269548E-2</v>
      </c>
      <c r="CU26" s="1">
        <f t="shared" ca="1" si="11"/>
        <v>-5.5517522971561518E-2</v>
      </c>
      <c r="CV26" s="1">
        <f t="shared" ca="1" si="11"/>
        <v>-2.922366217596014E-2</v>
      </c>
      <c r="CW26" s="1">
        <f t="shared" ca="1" si="11"/>
        <v>-8.6270932966313052E-3</v>
      </c>
      <c r="CX26" s="1">
        <f t="shared" ca="1" si="11"/>
        <v>4.2944594135906214E-3</v>
      </c>
      <c r="CY26" s="39">
        <f t="shared" ca="1" si="11"/>
        <v>-3.3867636171181735E-3</v>
      </c>
    </row>
    <row r="27" spans="2:103" x14ac:dyDescent="0.25">
      <c r="B27" s="27">
        <v>45901</v>
      </c>
      <c r="C27" s="28">
        <v>2.6666666666666701</v>
      </c>
      <c r="D27" s="1">
        <f t="shared" ca="1" si="12"/>
        <v>-1.452254270042239E-2</v>
      </c>
      <c r="E27" s="1">
        <f t="shared" ca="1" si="12"/>
        <v>2.5175243801143318E-2</v>
      </c>
      <c r="F27" s="1">
        <f t="shared" ca="1" si="12"/>
        <v>2.9461268618123908E-2</v>
      </c>
      <c r="G27" s="1">
        <f t="shared" ca="1" si="12"/>
        <v>5.5758853916459378E-2</v>
      </c>
      <c r="H27" s="1">
        <f t="shared" ca="1" si="12"/>
        <v>-3.7654855775766959E-2</v>
      </c>
      <c r="I27" s="1">
        <f t="shared" ca="1" si="12"/>
        <v>4.5058777464322727E-2</v>
      </c>
      <c r="J27" s="1">
        <f t="shared" ca="1" si="12"/>
        <v>-3.7567546515130446E-2</v>
      </c>
      <c r="K27" s="1">
        <f t="shared" ca="1" si="12"/>
        <v>6.6296169194361737E-2</v>
      </c>
      <c r="L27" s="1">
        <f t="shared" ca="1" si="12"/>
        <v>-2.5990776315941766E-2</v>
      </c>
      <c r="M27" s="1">
        <f t="shared" ca="1" si="12"/>
        <v>2.0451438038147897E-2</v>
      </c>
      <c r="N27" s="1">
        <f t="shared" ca="1" si="12"/>
        <v>-8.7068734725754299E-2</v>
      </c>
      <c r="O27" s="1">
        <f t="shared" ca="1" si="12"/>
        <v>-5.5312138084890466E-4</v>
      </c>
      <c r="P27" s="1">
        <f t="shared" ca="1" si="12"/>
        <v>3.2105145656930352E-2</v>
      </c>
      <c r="Q27" s="1">
        <f t="shared" ca="1" si="12"/>
        <v>3.2389142169593141E-2</v>
      </c>
      <c r="R27" s="1">
        <f t="shared" ca="1" si="12"/>
        <v>-6.3381193579085726E-2</v>
      </c>
      <c r="S27" s="1">
        <f t="shared" ca="1" si="12"/>
        <v>4.3861440016861736E-4</v>
      </c>
      <c r="T27" s="1">
        <f t="shared" ca="1" si="10"/>
        <v>1.6905869190347086E-4</v>
      </c>
      <c r="U27" s="1">
        <f t="shared" ca="1" si="10"/>
        <v>2.1598464223611898E-2</v>
      </c>
      <c r="V27" s="1">
        <f t="shared" ca="1" si="10"/>
        <v>4.5334071504500299E-2</v>
      </c>
      <c r="W27" s="1">
        <f t="shared" ca="1" si="10"/>
        <v>0.14370110353411011</v>
      </c>
      <c r="X27" s="1">
        <f t="shared" ca="1" si="10"/>
        <v>8.351484257697701E-4</v>
      </c>
      <c r="Y27" s="1">
        <f t="shared" ca="1" si="10"/>
        <v>6.8152836525483748E-2</v>
      </c>
      <c r="Z27" s="1">
        <f t="shared" ca="1" si="10"/>
        <v>9.8029887021542139E-2</v>
      </c>
      <c r="AA27" s="1">
        <f t="shared" ca="1" si="10"/>
        <v>-6.7666201274743671E-3</v>
      </c>
      <c r="AB27" s="1">
        <f t="shared" ca="1" si="10"/>
        <v>2.8753315756794254E-2</v>
      </c>
      <c r="AC27" s="1">
        <f t="shared" ca="1" si="10"/>
        <v>9.4359808201900597E-2</v>
      </c>
      <c r="AD27" s="1">
        <f t="shared" ca="1" si="10"/>
        <v>-3.8424529997145324E-2</v>
      </c>
      <c r="AE27" s="1">
        <f t="shared" ca="1" si="10"/>
        <v>-1.9752963020199681E-2</v>
      </c>
      <c r="AF27" s="1">
        <f t="shared" ca="1" si="10"/>
        <v>-4.87250959102207E-2</v>
      </c>
      <c r="AG27" s="1">
        <f t="shared" ca="1" si="10"/>
        <v>-7.3663383740049437E-2</v>
      </c>
      <c r="AH27" s="1">
        <f t="shared" ca="1" si="10"/>
        <v>2.2662445561601328E-2</v>
      </c>
      <c r="AI27" s="1">
        <f t="shared" ca="1" si="10"/>
        <v>-8.7623570200044687E-2</v>
      </c>
      <c r="AJ27" s="1">
        <f t="shared" ca="1" si="10"/>
        <v>-9.7645276098106935E-3</v>
      </c>
      <c r="AK27" s="1">
        <f t="shared" ca="1" si="10"/>
        <v>0.11619949622446812</v>
      </c>
      <c r="AL27" s="1">
        <f t="shared" ca="1" si="10"/>
        <v>-2.1497114611891174E-2</v>
      </c>
      <c r="AM27" s="1">
        <f t="shared" ca="1" si="10"/>
        <v>4.4337550386549882E-3</v>
      </c>
      <c r="AN27" s="1">
        <f t="shared" ca="1" si="10"/>
        <v>4.7400781917751433E-2</v>
      </c>
      <c r="AO27" s="1">
        <f t="shared" ca="1" si="10"/>
        <v>4.1840241697758837E-2</v>
      </c>
      <c r="AP27" s="1">
        <f t="shared" ca="1" si="10"/>
        <v>5.1129584293250797E-2</v>
      </c>
      <c r="AQ27" s="1">
        <f t="shared" ca="1" si="10"/>
        <v>5.7738910120697422E-2</v>
      </c>
      <c r="AR27" s="1">
        <f t="shared" ca="1" si="10"/>
        <v>5.9672863168587317E-2</v>
      </c>
      <c r="AS27" s="1">
        <f t="shared" ca="1" si="10"/>
        <v>-1.4932558079880028E-2</v>
      </c>
      <c r="AT27" s="1">
        <f t="shared" ca="1" si="10"/>
        <v>-2.3692206637066098E-2</v>
      </c>
      <c r="AU27" s="1">
        <f t="shared" ca="1" si="10"/>
        <v>8.4200221863743596E-2</v>
      </c>
      <c r="AV27" s="1">
        <f t="shared" ca="1" si="10"/>
        <v>4.3306074998534706E-2</v>
      </c>
      <c r="AW27" s="1">
        <f t="shared" ca="1" si="10"/>
        <v>3.39136787116689E-2</v>
      </c>
      <c r="AX27" s="1">
        <f t="shared" ca="1" si="10"/>
        <v>4.8166435240795884E-2</v>
      </c>
      <c r="AY27" s="1">
        <f t="shared" ca="1" si="10"/>
        <v>3.1141406486791992E-2</v>
      </c>
      <c r="AZ27" s="1">
        <f t="shared" ca="1" si="10"/>
        <v>-5.7469198969211953E-2</v>
      </c>
      <c r="BA27" s="1">
        <f t="shared" ca="1" si="10"/>
        <v>-8.3922218550623422E-3</v>
      </c>
      <c r="BB27" s="1">
        <f t="shared" ca="1" si="10"/>
        <v>-8.5022834460893232E-2</v>
      </c>
      <c r="BC27" s="1">
        <f t="shared" ca="1" si="10"/>
        <v>2.4202209896446645E-2</v>
      </c>
      <c r="BD27" s="1">
        <f t="shared" ca="1" si="10"/>
        <v>3.133604735994594E-2</v>
      </c>
      <c r="BE27" s="1">
        <f t="shared" ca="1" si="10"/>
        <v>2.1497332988831788E-2</v>
      </c>
      <c r="BF27" s="1">
        <f t="shared" ca="1" si="10"/>
        <v>2.4284183421009135E-2</v>
      </c>
      <c r="BG27" s="1">
        <f t="shared" ca="1" si="10"/>
        <v>4.0636417023205092E-2</v>
      </c>
      <c r="BH27" s="1">
        <f t="shared" ca="1" si="10"/>
        <v>3.4681270380572428E-3</v>
      </c>
      <c r="BI27" s="1">
        <f t="shared" ca="1" si="10"/>
        <v>2.4368478132305024E-2</v>
      </c>
      <c r="BJ27" s="1">
        <f t="shared" ca="1" si="10"/>
        <v>4.0939977060462783E-2</v>
      </c>
      <c r="BK27" s="1">
        <f t="shared" ca="1" si="10"/>
        <v>-4.5943766813175635E-2</v>
      </c>
      <c r="BL27" s="1">
        <f t="shared" ca="1" si="10"/>
        <v>4.4733414732621914E-2</v>
      </c>
      <c r="BM27" s="1">
        <f t="shared" ca="1" si="10"/>
        <v>1.8074870123673103E-3</v>
      </c>
      <c r="BN27" s="1">
        <f t="shared" ca="1" si="10"/>
        <v>3.3269067455806101E-2</v>
      </c>
      <c r="BO27" s="1">
        <f t="shared" ca="1" si="10"/>
        <v>0.13961901741879024</v>
      </c>
      <c r="BP27" s="1">
        <f t="shared" ca="1" si="10"/>
        <v>-6.4667887444110478E-2</v>
      </c>
      <c r="BQ27" s="1">
        <f t="shared" ca="1" si="10"/>
        <v>1.5572489851071434E-2</v>
      </c>
      <c r="BR27" s="1">
        <f t="shared" ca="1" si="10"/>
        <v>-4.5105079316151903E-2</v>
      </c>
      <c r="BS27" s="1">
        <f t="shared" ca="1" si="10"/>
        <v>-4.3484647091377743E-3</v>
      </c>
      <c r="BT27" s="1">
        <f t="shared" ca="1" si="10"/>
        <v>5.4639909258754497E-2</v>
      </c>
      <c r="BU27" s="1">
        <f t="shared" ca="1" si="10"/>
        <v>4.6368787806014167E-2</v>
      </c>
      <c r="BV27" s="1">
        <f t="shared" ca="1" si="10"/>
        <v>4.700538830583181E-3</v>
      </c>
      <c r="BW27" s="1">
        <f t="shared" ca="1" si="10"/>
        <v>-4.2118921366752576E-2</v>
      </c>
      <c r="BX27" s="1">
        <f t="shared" ca="1" si="10"/>
        <v>9.0643047894260975E-2</v>
      </c>
      <c r="BY27" s="1">
        <f t="shared" ca="1" si="10"/>
        <v>7.8561519568049899E-3</v>
      </c>
      <c r="BZ27" s="1">
        <f t="shared" ca="1" si="10"/>
        <v>5.8549463488544303E-3</v>
      </c>
      <c r="CA27" s="1">
        <f t="shared" ca="1" si="10"/>
        <v>3.552125997064258E-2</v>
      </c>
      <c r="CB27" s="1">
        <f t="shared" ca="1" si="10"/>
        <v>-5.3029502666790768E-2</v>
      </c>
      <c r="CC27" s="1">
        <f t="shared" ca="1" si="11"/>
        <v>-5.7427483631278954E-2</v>
      </c>
      <c r="CD27" s="1">
        <f t="shared" ca="1" si="11"/>
        <v>4.6542450764352206E-3</v>
      </c>
      <c r="CE27" s="1">
        <f t="shared" ca="1" si="11"/>
        <v>-2.6703070140892654E-2</v>
      </c>
      <c r="CF27" s="1">
        <f t="shared" ca="1" si="11"/>
        <v>-3.6072909441981507E-2</v>
      </c>
      <c r="CG27" s="1">
        <f t="shared" ca="1" si="11"/>
        <v>3.9392525746916089E-2</v>
      </c>
      <c r="CH27" s="1">
        <f t="shared" ca="1" si="11"/>
        <v>0.15756745913536066</v>
      </c>
      <c r="CI27" s="1">
        <f t="shared" ca="1" si="11"/>
        <v>6.1385726083005153E-2</v>
      </c>
      <c r="CJ27" s="1">
        <f t="shared" ca="1" si="11"/>
        <v>-2.5113052197048381E-2</v>
      </c>
      <c r="CK27" s="1">
        <f t="shared" ca="1" si="11"/>
        <v>6.9236549937061992E-2</v>
      </c>
      <c r="CL27" s="1">
        <f t="shared" ca="1" si="11"/>
        <v>-1.9573690623737698E-3</v>
      </c>
      <c r="CM27" s="1">
        <f t="shared" ca="1" si="11"/>
        <v>9.1492432173594547E-3</v>
      </c>
      <c r="CN27" s="1">
        <f t="shared" ca="1" si="11"/>
        <v>-7.601728396490029E-2</v>
      </c>
      <c r="CO27" s="1">
        <f t="shared" ca="1" si="11"/>
        <v>-2.5925363226518942E-2</v>
      </c>
      <c r="CP27" s="1">
        <f t="shared" ca="1" si="11"/>
        <v>-6.2500205665547176E-2</v>
      </c>
      <c r="CQ27" s="1">
        <f t="shared" ca="1" si="11"/>
        <v>-3.5838456306203168E-3</v>
      </c>
      <c r="CR27" s="1">
        <f t="shared" ca="1" si="11"/>
        <v>-2.4920696627958247E-2</v>
      </c>
      <c r="CS27" s="1">
        <f t="shared" ca="1" si="11"/>
        <v>0.13806656433753739</v>
      </c>
      <c r="CT27" s="1">
        <f t="shared" ca="1" si="11"/>
        <v>-4.1348955084741859E-2</v>
      </c>
      <c r="CU27" s="1">
        <f t="shared" ca="1" si="11"/>
        <v>2.4689644774117753E-2</v>
      </c>
      <c r="CV27" s="1">
        <f t="shared" ca="1" si="11"/>
        <v>3.4166372389164278E-2</v>
      </c>
      <c r="CW27" s="1">
        <f t="shared" ca="1" si="11"/>
        <v>-0.15674900074571499</v>
      </c>
      <c r="CX27" s="1">
        <f t="shared" ca="1" si="11"/>
        <v>-1.6860892317421702E-2</v>
      </c>
      <c r="CY27" s="39">
        <f t="shared" ca="1" si="11"/>
        <v>2.3095998120177264E-2</v>
      </c>
    </row>
    <row r="28" spans="2:103" x14ac:dyDescent="0.25">
      <c r="B28" s="27">
        <v>45931</v>
      </c>
      <c r="C28" s="28">
        <v>2.75</v>
      </c>
      <c r="D28" s="1">
        <f t="shared" ca="1" si="12"/>
        <v>7.917969085205781E-2</v>
      </c>
      <c r="E28" s="1">
        <f t="shared" ca="1" si="12"/>
        <v>-4.9816410083020977E-2</v>
      </c>
      <c r="F28" s="1">
        <f t="shared" ca="1" si="12"/>
        <v>2.8040639798213984E-2</v>
      </c>
      <c r="G28" s="1">
        <f t="shared" ca="1" si="12"/>
        <v>5.1960523646549954E-2</v>
      </c>
      <c r="H28" s="1">
        <f t="shared" ca="1" si="12"/>
        <v>-6.3833673727794027E-2</v>
      </c>
      <c r="I28" s="1">
        <f t="shared" ca="1" si="12"/>
        <v>6.1057486712180656E-2</v>
      </c>
      <c r="J28" s="1">
        <f t="shared" ca="1" si="12"/>
        <v>9.4849156347151624E-3</v>
      </c>
      <c r="K28" s="1">
        <f t="shared" ca="1" si="12"/>
        <v>3.7649638897127594E-2</v>
      </c>
      <c r="L28" s="1">
        <f t="shared" ca="1" si="12"/>
        <v>1.4241835322928486E-2</v>
      </c>
      <c r="M28" s="1">
        <f t="shared" ca="1" si="12"/>
        <v>2.9474580136030021E-2</v>
      </c>
      <c r="N28" s="1">
        <f t="shared" ca="1" si="12"/>
        <v>-6.0433379400570992E-3</v>
      </c>
      <c r="O28" s="1">
        <f t="shared" ca="1" si="12"/>
        <v>-3.1018513644167425E-2</v>
      </c>
      <c r="P28" s="1">
        <f t="shared" ca="1" si="12"/>
        <v>-5.5830854739796133E-2</v>
      </c>
      <c r="Q28" s="1">
        <f t="shared" ca="1" si="12"/>
        <v>2.5388281166539392E-2</v>
      </c>
      <c r="R28" s="1">
        <f t="shared" ca="1" si="12"/>
        <v>-2.3864770931546032E-2</v>
      </c>
      <c r="S28" s="1">
        <f t="shared" ca="1" si="12"/>
        <v>9.3042540899318342E-3</v>
      </c>
      <c r="T28" s="1">
        <f t="shared" ca="1" si="10"/>
        <v>-2.2510468252623986E-2</v>
      </c>
      <c r="U28" s="1">
        <f t="shared" ca="1" si="10"/>
        <v>1.7378016386273912E-2</v>
      </c>
      <c r="V28" s="1">
        <f t="shared" ca="1" si="10"/>
        <v>8.3551728221109255E-3</v>
      </c>
      <c r="W28" s="1">
        <f t="shared" ca="1" si="10"/>
        <v>-2.0530129015459982E-2</v>
      </c>
      <c r="X28" s="1">
        <f t="shared" ca="1" si="10"/>
        <v>1.0184720704586739E-3</v>
      </c>
      <c r="Y28" s="1">
        <f t="shared" ca="1" si="10"/>
        <v>4.9203279521403569E-2</v>
      </c>
      <c r="Z28" s="1">
        <f t="shared" ca="1" si="10"/>
        <v>-1.7576643308574644E-2</v>
      </c>
      <c r="AA28" s="1">
        <f t="shared" ca="1" si="10"/>
        <v>1.0501895910880996E-2</v>
      </c>
      <c r="AB28" s="1">
        <f t="shared" ca="1" si="10"/>
        <v>7.0417447537473088E-2</v>
      </c>
      <c r="AC28" s="1">
        <f t="shared" ca="1" si="10"/>
        <v>1.9995765752949875E-2</v>
      </c>
      <c r="AD28" s="1">
        <f t="shared" ca="1" si="10"/>
        <v>-2.4671338253113032E-2</v>
      </c>
      <c r="AE28" s="1">
        <f t="shared" ca="1" si="10"/>
        <v>2.9736693279620963E-2</v>
      </c>
      <c r="AF28" s="1">
        <f t="shared" ca="1" si="10"/>
        <v>5.313946235439751E-3</v>
      </c>
      <c r="AG28" s="1">
        <f t="shared" ca="1" si="10"/>
        <v>-6.2043548982726925E-2</v>
      </c>
      <c r="AH28" s="1">
        <f t="shared" ca="1" si="10"/>
        <v>-5.4420537968674854E-2</v>
      </c>
      <c r="AI28" s="1">
        <f t="shared" ca="1" si="10"/>
        <v>0.10611140795029569</v>
      </c>
      <c r="AJ28" s="1">
        <f t="shared" ca="1" si="10"/>
        <v>-6.6036079443162948E-2</v>
      </c>
      <c r="AK28" s="1">
        <f t="shared" ca="1" si="10"/>
        <v>-7.80697757596579E-2</v>
      </c>
      <c r="AL28" s="1">
        <f t="shared" ca="1" si="10"/>
        <v>4.5286733782881269E-2</v>
      </c>
      <c r="AM28" s="1">
        <f t="shared" ca="1" si="10"/>
        <v>-1.4579500159567674E-2</v>
      </c>
      <c r="AN28" s="1">
        <f t="shared" ca="1" si="10"/>
        <v>6.5807367192388999E-2</v>
      </c>
      <c r="AO28" s="1">
        <f t="shared" ca="1" si="10"/>
        <v>-8.4241993054140124E-2</v>
      </c>
      <c r="AP28" s="1">
        <f t="shared" ca="1" si="10"/>
        <v>0.10772398008954062</v>
      </c>
      <c r="AQ28" s="1">
        <f t="shared" ca="1" si="10"/>
        <v>-1.0986536745443944E-2</v>
      </c>
      <c r="AR28" s="1">
        <f t="shared" ca="1" si="10"/>
        <v>4.9300564973780305E-2</v>
      </c>
      <c r="AS28" s="1">
        <f t="shared" ca="1" si="10"/>
        <v>3.407109190915019E-2</v>
      </c>
      <c r="AT28" s="1">
        <f t="shared" ca="1" si="10"/>
        <v>-3.5017747946783057E-2</v>
      </c>
      <c r="AU28" s="1">
        <f t="shared" ca="1" si="10"/>
        <v>0.11828914956504349</v>
      </c>
      <c r="AV28" s="1">
        <f t="shared" ca="1" si="10"/>
        <v>-5.2342562027786962E-2</v>
      </c>
      <c r="AW28" s="1">
        <f t="shared" ca="1" si="10"/>
        <v>4.5158532001812933E-2</v>
      </c>
      <c r="AX28" s="1">
        <f t="shared" ca="1" si="10"/>
        <v>0.1060891259960019</v>
      </c>
      <c r="AY28" s="1">
        <f t="shared" ca="1" si="10"/>
        <v>4.3131783879181734E-2</v>
      </c>
      <c r="AZ28" s="1">
        <f t="shared" ca="1" si="10"/>
        <v>7.9559290462172166E-2</v>
      </c>
      <c r="BA28" s="1">
        <f t="shared" ca="1" si="10"/>
        <v>1.6587969263457666E-2</v>
      </c>
      <c r="BB28" s="1">
        <f t="shared" ca="1" si="10"/>
        <v>-5.4059274313390013E-2</v>
      </c>
      <c r="BC28" s="1">
        <f t="shared" ca="1" si="10"/>
        <v>4.1551582186475575E-2</v>
      </c>
      <c r="BD28" s="1">
        <f t="shared" ca="1" si="10"/>
        <v>8.004620141119223E-2</v>
      </c>
      <c r="BE28" s="1">
        <f t="shared" ca="1" si="10"/>
        <v>-3.2638485729897908E-2</v>
      </c>
      <c r="BF28" s="1">
        <f t="shared" ca="1" si="10"/>
        <v>-1.2313012118521011E-2</v>
      </c>
      <c r="BG28" s="1">
        <f t="shared" ca="1" si="10"/>
        <v>7.0254611884562543E-3</v>
      </c>
      <c r="BH28" s="1">
        <f t="shared" ca="1" si="10"/>
        <v>-9.8166027163775232E-2</v>
      </c>
      <c r="BI28" s="1">
        <f t="shared" ca="1" si="10"/>
        <v>-2.3923413312172119E-2</v>
      </c>
      <c r="BJ28" s="1">
        <f t="shared" ca="1" si="10"/>
        <v>-8.6864950354314709E-3</v>
      </c>
      <c r="BK28" s="1">
        <f t="shared" ca="1" si="10"/>
        <v>-4.2339288250308721E-2</v>
      </c>
      <c r="BL28" s="1">
        <f t="shared" ca="1" si="10"/>
        <v>-2.0524147666182806E-2</v>
      </c>
      <c r="BM28" s="1">
        <f t="shared" ca="1" si="10"/>
        <v>6.1658669851322005E-2</v>
      </c>
      <c r="BN28" s="1">
        <f t="shared" ca="1" si="10"/>
        <v>-3.31202783728132E-2</v>
      </c>
      <c r="BO28" s="1">
        <f t="shared" ca="1" si="10"/>
        <v>4.3607808139396039E-3</v>
      </c>
      <c r="BP28" s="1">
        <f t="shared" ca="1" si="10"/>
        <v>2.7926760174032037E-2</v>
      </c>
      <c r="BQ28" s="1">
        <f t="shared" ca="1" si="10"/>
        <v>3.1165467345757123E-2</v>
      </c>
      <c r="BR28" s="1">
        <f t="shared" ca="1" si="10"/>
        <v>-3.3843391770406954E-2</v>
      </c>
      <c r="BS28" s="1">
        <f t="shared" ca="1" si="10"/>
        <v>2.0374178206103509E-2</v>
      </c>
      <c r="BT28" s="1">
        <f t="shared" ca="1" si="10"/>
        <v>5.6663588150470699E-2</v>
      </c>
      <c r="BU28" s="1">
        <f t="shared" ca="1" si="10"/>
        <v>3.5546054168196631E-2</v>
      </c>
      <c r="BV28" s="1">
        <f t="shared" ca="1" si="10"/>
        <v>3.2491572620267729E-2</v>
      </c>
      <c r="BW28" s="1">
        <f t="shared" ca="1" si="10"/>
        <v>-1.3456278570203938E-2</v>
      </c>
      <c r="BX28" s="1">
        <f t="shared" ca="1" si="10"/>
        <v>-3.7365883011165196E-2</v>
      </c>
      <c r="BY28" s="1">
        <f t="shared" ca="1" si="10"/>
        <v>2.517440619845113E-2</v>
      </c>
      <c r="BZ28" s="1">
        <f t="shared" ca="1" si="10"/>
        <v>7.8524926287446672E-2</v>
      </c>
      <c r="CA28" s="1">
        <f t="shared" ca="1" si="10"/>
        <v>-3.3935327335027576E-2</v>
      </c>
      <c r="CB28" s="1">
        <f t="shared" ca="1" si="10"/>
        <v>2.5170692723593565E-2</v>
      </c>
      <c r="CC28" s="1">
        <f t="shared" ca="1" si="11"/>
        <v>-6.5342926224556369E-2</v>
      </c>
      <c r="CD28" s="1">
        <f t="shared" ca="1" si="11"/>
        <v>2.635697589921893E-2</v>
      </c>
      <c r="CE28" s="1">
        <f t="shared" ca="1" si="11"/>
        <v>-7.2927251217463934E-2</v>
      </c>
      <c r="CF28" s="1">
        <f t="shared" ca="1" si="11"/>
        <v>1.1061235863310911E-2</v>
      </c>
      <c r="CG28" s="1">
        <f t="shared" ca="1" si="11"/>
        <v>4.3321036577928913E-2</v>
      </c>
      <c r="CH28" s="1">
        <f t="shared" ca="1" si="11"/>
        <v>7.8412881732455031E-2</v>
      </c>
      <c r="CI28" s="1">
        <f t="shared" ca="1" si="11"/>
        <v>-7.8230495688100837E-2</v>
      </c>
      <c r="CJ28" s="1">
        <f t="shared" ca="1" si="11"/>
        <v>-6.181469637940417E-2</v>
      </c>
      <c r="CK28" s="1">
        <f t="shared" ca="1" si="11"/>
        <v>-1.149975634054462E-2</v>
      </c>
      <c r="CL28" s="1">
        <f t="shared" ca="1" si="11"/>
        <v>6.6917349503381332E-3</v>
      </c>
      <c r="CM28" s="1">
        <f t="shared" ca="1" si="11"/>
        <v>-3.5621600618469737E-2</v>
      </c>
      <c r="CN28" s="1">
        <f t="shared" ca="1" si="11"/>
        <v>6.2500401713181164E-2</v>
      </c>
      <c r="CO28" s="1">
        <f t="shared" ca="1" si="11"/>
        <v>-4.472408253581215E-2</v>
      </c>
      <c r="CP28" s="1">
        <f t="shared" ca="1" si="11"/>
        <v>2.3968400492766575E-2</v>
      </c>
      <c r="CQ28" s="1">
        <f t="shared" ca="1" si="11"/>
        <v>7.3977986655916844E-2</v>
      </c>
      <c r="CR28" s="1">
        <f t="shared" ca="1" si="11"/>
        <v>-7.5525227795224276E-2</v>
      </c>
      <c r="CS28" s="1">
        <f t="shared" ca="1" si="11"/>
        <v>0.12867525721929063</v>
      </c>
      <c r="CT28" s="1">
        <f t="shared" ca="1" si="11"/>
        <v>0.10923348329352944</v>
      </c>
      <c r="CU28" s="1">
        <f t="shared" ca="1" si="11"/>
        <v>2.0544019288165336E-2</v>
      </c>
      <c r="CV28" s="1">
        <f t="shared" ca="1" si="11"/>
        <v>-5.0339605688647517E-2</v>
      </c>
      <c r="CW28" s="1">
        <f t="shared" ca="1" si="11"/>
        <v>5.2695514130466997E-2</v>
      </c>
      <c r="CX28" s="1">
        <f t="shared" ca="1" si="11"/>
        <v>3.5793413328758183E-2</v>
      </c>
      <c r="CY28" s="39">
        <f t="shared" ca="1" si="11"/>
        <v>-4.5412032314918457E-2</v>
      </c>
    </row>
    <row r="29" spans="2:103" x14ac:dyDescent="0.25">
      <c r="B29" s="27">
        <v>45962</v>
      </c>
      <c r="C29" s="28">
        <v>2.8333333333333299</v>
      </c>
      <c r="D29" s="1">
        <f t="shared" ca="1" si="12"/>
        <v>4.0448374192229027E-2</v>
      </c>
      <c r="E29" s="1">
        <f t="shared" ca="1" si="12"/>
        <v>1.1123828338964114E-2</v>
      </c>
      <c r="F29" s="1">
        <f t="shared" ca="1" si="12"/>
        <v>4.8718049170179578E-2</v>
      </c>
      <c r="G29" s="1">
        <f t="shared" ca="1" si="12"/>
        <v>3.0124922570826343E-2</v>
      </c>
      <c r="H29" s="1">
        <f t="shared" ca="1" si="12"/>
        <v>-3.8444397304670079E-2</v>
      </c>
      <c r="I29" s="1">
        <f t="shared" ca="1" si="12"/>
        <v>1.5463951792165949E-2</v>
      </c>
      <c r="J29" s="1">
        <f t="shared" ca="1" si="12"/>
        <v>1.2120786565843551E-2</v>
      </c>
      <c r="K29" s="1">
        <f t="shared" ca="1" si="12"/>
        <v>4.5270934288306128E-2</v>
      </c>
      <c r="L29" s="1">
        <f t="shared" ca="1" si="12"/>
        <v>-4.2164621731457241E-2</v>
      </c>
      <c r="M29" s="1">
        <f t="shared" ca="1" si="12"/>
        <v>-8.1486046460021392E-3</v>
      </c>
      <c r="N29" s="1">
        <f t="shared" ca="1" si="12"/>
        <v>-1.5718523567080436E-2</v>
      </c>
      <c r="O29" s="1">
        <f t="shared" ca="1" si="12"/>
        <v>-0.10221742601374847</v>
      </c>
      <c r="P29" s="1">
        <f t="shared" ca="1" si="12"/>
        <v>-2.7271404598162047E-2</v>
      </c>
      <c r="Q29" s="1">
        <f t="shared" ca="1" si="12"/>
        <v>6.7776356676098354E-2</v>
      </c>
      <c r="R29" s="1">
        <f t="shared" ca="1" si="12"/>
        <v>7.9217612746622118E-2</v>
      </c>
      <c r="S29" s="1">
        <f t="shared" ca="1" si="12"/>
        <v>1.2958203674415636E-2</v>
      </c>
      <c r="T29" s="1">
        <f t="shared" ca="1" si="10"/>
        <v>7.3523632730805866E-2</v>
      </c>
      <c r="U29" s="1">
        <f t="shared" ca="1" si="10"/>
        <v>-4.1315224221571245E-2</v>
      </c>
      <c r="V29" s="1">
        <f t="shared" ca="1" si="10"/>
        <v>7.6892293994793082E-2</v>
      </c>
      <c r="W29" s="1">
        <f t="shared" ca="1" si="10"/>
        <v>5.860309100659393E-2</v>
      </c>
      <c r="X29" s="1">
        <f t="shared" ca="1" si="10"/>
        <v>1.1154643411691059E-2</v>
      </c>
      <c r="Y29" s="1">
        <f t="shared" ca="1" si="10"/>
        <v>-1.7075742136997678E-3</v>
      </c>
      <c r="Z29" s="1">
        <f t="shared" ca="1" si="10"/>
        <v>4.7155120565428796E-2</v>
      </c>
      <c r="AA29" s="1">
        <f t="shared" ca="1" si="10"/>
        <v>3.4533237635086311E-2</v>
      </c>
      <c r="AB29" s="1">
        <f t="shared" ref="AB29:CM33" ca="1" si="13">_xlfn.NORM.INV(RAND(),$C$2,$C$3)</f>
        <v>-3.9552198251161637E-2</v>
      </c>
      <c r="AC29" s="1">
        <f t="shared" ca="1" si="13"/>
        <v>7.7260923244372726E-2</v>
      </c>
      <c r="AD29" s="1">
        <f t="shared" ca="1" si="13"/>
        <v>9.372075342965927E-3</v>
      </c>
      <c r="AE29" s="1">
        <f t="shared" ca="1" si="13"/>
        <v>3.4349335681041329E-2</v>
      </c>
      <c r="AF29" s="1">
        <f t="shared" ca="1" si="13"/>
        <v>3.7879429197817255E-2</v>
      </c>
      <c r="AG29" s="1">
        <f t="shared" ca="1" si="13"/>
        <v>-3.1370240312138267E-2</v>
      </c>
      <c r="AH29" s="1">
        <f t="shared" ca="1" si="13"/>
        <v>-3.1412786188144637E-2</v>
      </c>
      <c r="AI29" s="1">
        <f t="shared" ca="1" si="13"/>
        <v>4.9410117088519653E-2</v>
      </c>
      <c r="AJ29" s="1">
        <f t="shared" ca="1" si="13"/>
        <v>-1.5882712289436111E-2</v>
      </c>
      <c r="AK29" s="1">
        <f t="shared" ca="1" si="13"/>
        <v>2.6229771882783155E-2</v>
      </c>
      <c r="AL29" s="1">
        <f t="shared" ca="1" si="13"/>
        <v>-4.2517782976500509E-2</v>
      </c>
      <c r="AM29" s="1">
        <f t="shared" ca="1" si="13"/>
        <v>1.3644684734579528E-2</v>
      </c>
      <c r="AN29" s="1">
        <f t="shared" ca="1" si="13"/>
        <v>-4.3996076539833576E-2</v>
      </c>
      <c r="AO29" s="1">
        <f t="shared" ca="1" si="13"/>
        <v>-3.1953999769424334E-2</v>
      </c>
      <c r="AP29" s="1">
        <f t="shared" ca="1" si="13"/>
        <v>9.6881267728920362E-2</v>
      </c>
      <c r="AQ29" s="1">
        <f t="shared" ca="1" si="13"/>
        <v>-0.12007431234123386</v>
      </c>
      <c r="AR29" s="1">
        <f t="shared" ca="1" si="13"/>
        <v>4.6094780055651582E-2</v>
      </c>
      <c r="AS29" s="1">
        <f t="shared" ca="1" si="13"/>
        <v>3.2761145868080599E-2</v>
      </c>
      <c r="AT29" s="1">
        <f t="shared" ca="1" si="13"/>
        <v>-8.5282658470205636E-2</v>
      </c>
      <c r="AU29" s="1">
        <f t="shared" ca="1" si="13"/>
        <v>2.2046597482763247E-2</v>
      </c>
      <c r="AV29" s="1">
        <f t="shared" ca="1" si="13"/>
        <v>-9.2987044441456307E-2</v>
      </c>
      <c r="AW29" s="1">
        <f t="shared" ca="1" si="13"/>
        <v>-1.4677896382225122E-2</v>
      </c>
      <c r="AX29" s="1">
        <f t="shared" ca="1" si="13"/>
        <v>2.5264786392507402E-2</v>
      </c>
      <c r="AY29" s="1">
        <f t="shared" ca="1" si="13"/>
        <v>3.515679438332419E-2</v>
      </c>
      <c r="AZ29" s="1">
        <f t="shared" ca="1" si="13"/>
        <v>8.7501657151857676E-2</v>
      </c>
      <c r="BA29" s="1">
        <f t="shared" ca="1" si="13"/>
        <v>-3.752925739998933E-2</v>
      </c>
      <c r="BB29" s="1">
        <f t="shared" ca="1" si="13"/>
        <v>0.10806520378024684</v>
      </c>
      <c r="BC29" s="1">
        <f t="shared" ca="1" si="13"/>
        <v>1.4312275877692817E-2</v>
      </c>
      <c r="BD29" s="1">
        <f t="shared" ca="1" si="13"/>
        <v>-9.6950905003370218E-3</v>
      </c>
      <c r="BE29" s="1">
        <f t="shared" ca="1" si="13"/>
        <v>6.0687111154928856E-2</v>
      </c>
      <c r="BF29" s="1">
        <f t="shared" ca="1" si="13"/>
        <v>5.2275216897966298E-2</v>
      </c>
      <c r="BG29" s="1">
        <f t="shared" ca="1" si="13"/>
        <v>9.577584069014633E-2</v>
      </c>
      <c r="BH29" s="1">
        <f t="shared" ca="1" si="13"/>
        <v>-5.7982850170149182E-2</v>
      </c>
      <c r="BI29" s="1">
        <f t="shared" ca="1" si="13"/>
        <v>-3.2909585709285566E-2</v>
      </c>
      <c r="BJ29" s="1">
        <f t="shared" ca="1" si="13"/>
        <v>7.2419906353490299E-2</v>
      </c>
      <c r="BK29" s="1">
        <f t="shared" ca="1" si="13"/>
        <v>-3.3094306572179842E-2</v>
      </c>
      <c r="BL29" s="1">
        <f t="shared" ca="1" si="13"/>
        <v>3.8026243290785662E-3</v>
      </c>
      <c r="BM29" s="1">
        <f t="shared" ca="1" si="13"/>
        <v>3.2855812772711976E-2</v>
      </c>
      <c r="BN29" s="1">
        <f t="shared" ca="1" si="13"/>
        <v>0.10170972944971093</v>
      </c>
      <c r="BO29" s="1">
        <f t="shared" ca="1" si="13"/>
        <v>7.9914222136358098E-2</v>
      </c>
      <c r="BP29" s="1">
        <f t="shared" ca="1" si="13"/>
        <v>1.4382215673679449E-2</v>
      </c>
      <c r="BQ29" s="1">
        <f t="shared" ca="1" si="13"/>
        <v>9.6169756837933013E-3</v>
      </c>
      <c r="BR29" s="1">
        <f t="shared" ca="1" si="13"/>
        <v>8.8267175433296347E-2</v>
      </c>
      <c r="BS29" s="1">
        <f t="shared" ca="1" si="13"/>
        <v>8.3366306005109737E-3</v>
      </c>
      <c r="BT29" s="1">
        <f t="shared" ca="1" si="13"/>
        <v>3.9450934122419547E-2</v>
      </c>
      <c r="BU29" s="1">
        <f t="shared" ca="1" si="13"/>
        <v>-2.6467419978418484E-2</v>
      </c>
      <c r="BV29" s="1">
        <f t="shared" ca="1" si="13"/>
        <v>-1.0024928417591656E-3</v>
      </c>
      <c r="BW29" s="1">
        <f t="shared" ca="1" si="13"/>
        <v>7.0073480514319707E-3</v>
      </c>
      <c r="BX29" s="1">
        <f t="shared" ca="1" si="13"/>
        <v>-8.1859796818973096E-2</v>
      </c>
      <c r="BY29" s="1">
        <f t="shared" ca="1" si="13"/>
        <v>1.6744944903422029E-2</v>
      </c>
      <c r="BZ29" s="1">
        <f t="shared" ca="1" si="13"/>
        <v>-3.2969052841929899E-2</v>
      </c>
      <c r="CA29" s="1">
        <f t="shared" ca="1" si="13"/>
        <v>2.0141847137204353E-2</v>
      </c>
      <c r="CB29" s="1">
        <f t="shared" ca="1" si="13"/>
        <v>4.5297725773971786E-2</v>
      </c>
      <c r="CC29" s="1">
        <f t="shared" ca="1" si="13"/>
        <v>1.1753652816398688E-2</v>
      </c>
      <c r="CD29" s="1">
        <f t="shared" ca="1" si="13"/>
        <v>6.4396710238052352E-2</v>
      </c>
      <c r="CE29" s="1">
        <f t="shared" ca="1" si="13"/>
        <v>2.4142627098956877E-2</v>
      </c>
      <c r="CF29" s="1">
        <f t="shared" ca="1" si="13"/>
        <v>-2.8577858431069712E-2</v>
      </c>
      <c r="CG29" s="1">
        <f t="shared" ca="1" si="13"/>
        <v>-3.4445486605966268E-2</v>
      </c>
      <c r="CH29" s="1">
        <f t="shared" ca="1" si="13"/>
        <v>1.639151645283863E-2</v>
      </c>
      <c r="CI29" s="1">
        <f t="shared" ca="1" si="13"/>
        <v>-4.1522086195851508E-2</v>
      </c>
      <c r="CJ29" s="1">
        <f t="shared" ca="1" si="13"/>
        <v>-2.7391721860936517E-2</v>
      </c>
      <c r="CK29" s="1">
        <f t="shared" ca="1" si="13"/>
        <v>-1.9713415589313575E-2</v>
      </c>
      <c r="CL29" s="1">
        <f t="shared" ca="1" si="13"/>
        <v>-4.9101727463169126E-2</v>
      </c>
      <c r="CM29" s="1">
        <f t="shared" ca="1" si="13"/>
        <v>-6.960841193160236E-2</v>
      </c>
      <c r="CN29" s="1">
        <f t="shared" ca="1" si="11"/>
        <v>-3.6004278072237557E-2</v>
      </c>
      <c r="CO29" s="1">
        <f t="shared" ca="1" si="11"/>
        <v>-3.5428287568163942E-2</v>
      </c>
      <c r="CP29" s="1">
        <f t="shared" ca="1" si="11"/>
        <v>1.6615112413501228E-2</v>
      </c>
      <c r="CQ29" s="1">
        <f t="shared" ca="1" si="11"/>
        <v>0.11350530052921715</v>
      </c>
      <c r="CR29" s="1">
        <f t="shared" ca="1" si="11"/>
        <v>3.5052392786018433E-2</v>
      </c>
      <c r="CS29" s="1">
        <f t="shared" ca="1" si="11"/>
        <v>-1.4895410429120074E-2</v>
      </c>
      <c r="CT29" s="1">
        <f t="shared" ca="1" si="11"/>
        <v>5.5973320025647505E-2</v>
      </c>
      <c r="CU29" s="1">
        <f t="shared" ca="1" si="11"/>
        <v>4.3875738612432214E-3</v>
      </c>
      <c r="CV29" s="1">
        <f t="shared" ca="1" si="11"/>
        <v>-2.2132385308684319E-2</v>
      </c>
      <c r="CW29" s="1">
        <f t="shared" ca="1" si="11"/>
        <v>-0.10137643929748855</v>
      </c>
      <c r="CX29" s="1">
        <f t="shared" ca="1" si="11"/>
        <v>1.7603611151773696E-4</v>
      </c>
      <c r="CY29" s="39">
        <f t="shared" ca="1" si="11"/>
        <v>6.4776251454495976E-2</v>
      </c>
    </row>
    <row r="30" spans="2:103" x14ac:dyDescent="0.25">
      <c r="B30" s="27">
        <v>45992</v>
      </c>
      <c r="C30" s="28">
        <v>2.9166666666666599</v>
      </c>
      <c r="D30" s="1">
        <f t="shared" ca="1" si="12"/>
        <v>4.6824004270188124E-2</v>
      </c>
      <c r="E30" s="1">
        <f t="shared" ca="1" si="12"/>
        <v>-3.9931061743125558E-2</v>
      </c>
      <c r="F30" s="1">
        <f t="shared" ca="1" si="12"/>
        <v>2.9768121558022925E-2</v>
      </c>
      <c r="G30" s="1">
        <f t="shared" ca="1" si="12"/>
        <v>2.9127408183424814E-2</v>
      </c>
      <c r="H30" s="1">
        <f t="shared" ca="1" si="12"/>
        <v>1.1293331440594315E-2</v>
      </c>
      <c r="I30" s="1">
        <f t="shared" ca="1" si="12"/>
        <v>5.5590319975140808E-2</v>
      </c>
      <c r="J30" s="1">
        <f t="shared" ca="1" si="12"/>
        <v>2.0029757774390936E-2</v>
      </c>
      <c r="K30" s="1">
        <f t="shared" ca="1" si="12"/>
        <v>-6.6619487816291623E-2</v>
      </c>
      <c r="L30" s="1">
        <f t="shared" ca="1" si="12"/>
        <v>3.833778655304846E-2</v>
      </c>
      <c r="M30" s="1">
        <f t="shared" ca="1" si="12"/>
        <v>-0.1203662826825927</v>
      </c>
      <c r="N30" s="1">
        <f t="shared" ca="1" si="12"/>
        <v>5.6791106220963082E-2</v>
      </c>
      <c r="O30" s="1">
        <f t="shared" ca="1" si="12"/>
        <v>-8.5858609030349097E-3</v>
      </c>
      <c r="P30" s="1">
        <f t="shared" ca="1" si="12"/>
        <v>0.10100324532887034</v>
      </c>
      <c r="Q30" s="1">
        <f t="shared" ca="1" si="12"/>
        <v>3.2586744057543929E-2</v>
      </c>
      <c r="R30" s="1">
        <f t="shared" ca="1" si="12"/>
        <v>5.5196465299575823E-2</v>
      </c>
      <c r="S30" s="1">
        <f t="shared" ca="1" si="12"/>
        <v>3.5021209518392271E-2</v>
      </c>
      <c r="T30" s="1">
        <f t="shared" ref="T30:CE34" ca="1" si="14">_xlfn.NORM.INV(RAND(),$C$2,$C$3)</f>
        <v>5.1108149644236829E-2</v>
      </c>
      <c r="U30" s="1">
        <f t="shared" ca="1" si="14"/>
        <v>-6.7743672068899474E-2</v>
      </c>
      <c r="V30" s="1">
        <f t="shared" ca="1" si="14"/>
        <v>1.521179160777456E-2</v>
      </c>
      <c r="W30" s="1">
        <f t="shared" ca="1" si="14"/>
        <v>7.8347248275474041E-2</v>
      </c>
      <c r="X30" s="1">
        <f t="shared" ca="1" si="14"/>
        <v>7.5732657513873751E-3</v>
      </c>
      <c r="Y30" s="1">
        <f t="shared" ca="1" si="14"/>
        <v>1.6700518366078086E-2</v>
      </c>
      <c r="Z30" s="1">
        <f t="shared" ca="1" si="14"/>
        <v>-3.6312039897411837E-2</v>
      </c>
      <c r="AA30" s="1">
        <f t="shared" ca="1" si="14"/>
        <v>-3.8329850426005542E-2</v>
      </c>
      <c r="AB30" s="1">
        <f t="shared" ca="1" si="14"/>
        <v>-8.6222196359230716E-3</v>
      </c>
      <c r="AC30" s="1">
        <f t="shared" ca="1" si="14"/>
        <v>5.2654793456446795E-2</v>
      </c>
      <c r="AD30" s="1">
        <f t="shared" ca="1" si="14"/>
        <v>-6.4198568664022487E-2</v>
      </c>
      <c r="AE30" s="1">
        <f t="shared" ca="1" si="14"/>
        <v>2.8484452869578437E-2</v>
      </c>
      <c r="AF30" s="1">
        <f t="shared" ca="1" si="14"/>
        <v>1.6835896276014534E-2</v>
      </c>
      <c r="AG30" s="1">
        <f t="shared" ca="1" si="14"/>
        <v>-7.3683540713832194E-3</v>
      </c>
      <c r="AH30" s="1">
        <f t="shared" ca="1" si="14"/>
        <v>3.5743134725582063E-2</v>
      </c>
      <c r="AI30" s="1">
        <f t="shared" ca="1" si="14"/>
        <v>-1.6892761088800848E-2</v>
      </c>
      <c r="AJ30" s="1">
        <f t="shared" ca="1" si="14"/>
        <v>-6.2794512615943182E-2</v>
      </c>
      <c r="AK30" s="1">
        <f t="shared" ca="1" si="14"/>
        <v>-5.6995253257687582E-2</v>
      </c>
      <c r="AL30" s="1">
        <f t="shared" ca="1" si="14"/>
        <v>4.8371719094586998E-2</v>
      </c>
      <c r="AM30" s="1">
        <f t="shared" ca="1" si="14"/>
        <v>-6.7679949661599043E-2</v>
      </c>
      <c r="AN30" s="1">
        <f t="shared" ca="1" si="14"/>
        <v>-6.2376527433736929E-2</v>
      </c>
      <c r="AO30" s="1">
        <f t="shared" ca="1" si="14"/>
        <v>-2.276046723942764E-2</v>
      </c>
      <c r="AP30" s="1">
        <f t="shared" ca="1" si="14"/>
        <v>1.6908480677821077E-2</v>
      </c>
      <c r="AQ30" s="1">
        <f t="shared" ca="1" si="14"/>
        <v>-5.8328870255063843E-2</v>
      </c>
      <c r="AR30" s="1">
        <f t="shared" ca="1" si="14"/>
        <v>3.6879078315263596E-2</v>
      </c>
      <c r="AS30" s="1">
        <f t="shared" ca="1" si="14"/>
        <v>1.6957704304687824E-2</v>
      </c>
      <c r="AT30" s="1">
        <f t="shared" ca="1" si="14"/>
        <v>2.8414907071319644E-3</v>
      </c>
      <c r="AU30" s="1">
        <f t="shared" ca="1" si="14"/>
        <v>2.0235093020718586E-2</v>
      </c>
      <c r="AV30" s="1">
        <f t="shared" ca="1" si="14"/>
        <v>4.0114996728818228E-2</v>
      </c>
      <c r="AW30" s="1">
        <f t="shared" ca="1" si="14"/>
        <v>6.071509030644387E-2</v>
      </c>
      <c r="AX30" s="1">
        <f t="shared" ca="1" si="14"/>
        <v>-1.856044098872844E-2</v>
      </c>
      <c r="AY30" s="1">
        <f t="shared" ca="1" si="14"/>
        <v>0.18874166466034006</v>
      </c>
      <c r="AZ30" s="1">
        <f t="shared" ca="1" si="14"/>
        <v>-1.4605919707958128E-2</v>
      </c>
      <c r="BA30" s="1">
        <f t="shared" ca="1" si="14"/>
        <v>-4.0990440160372732E-2</v>
      </c>
      <c r="BB30" s="1">
        <f t="shared" ca="1" si="14"/>
        <v>2.9658129226471618E-2</v>
      </c>
      <c r="BC30" s="1">
        <f t="shared" ca="1" si="14"/>
        <v>4.1829167377941921E-2</v>
      </c>
      <c r="BD30" s="1">
        <f t="shared" ca="1" si="14"/>
        <v>5.7114338406085395E-2</v>
      </c>
      <c r="BE30" s="1">
        <f t="shared" ca="1" si="14"/>
        <v>-1.0343101267354042E-2</v>
      </c>
      <c r="BF30" s="1">
        <f t="shared" ca="1" si="14"/>
        <v>3.7866781536368604E-2</v>
      </c>
      <c r="BG30" s="1">
        <f t="shared" ca="1" si="14"/>
        <v>-2.2303788613671705E-2</v>
      </c>
      <c r="BH30" s="1">
        <f t="shared" ca="1" si="14"/>
        <v>2.3246179072312773E-2</v>
      </c>
      <c r="BI30" s="1">
        <f t="shared" ca="1" si="14"/>
        <v>9.2030226809052235E-2</v>
      </c>
      <c r="BJ30" s="1">
        <f t="shared" ca="1" si="14"/>
        <v>-3.6465873154742277E-2</v>
      </c>
      <c r="BK30" s="1">
        <f t="shared" ca="1" si="14"/>
        <v>-7.240756647732785E-2</v>
      </c>
      <c r="BL30" s="1">
        <f t="shared" ca="1" si="14"/>
        <v>-7.7242741278250926E-2</v>
      </c>
      <c r="BM30" s="1">
        <f t="shared" ca="1" si="14"/>
        <v>3.4691163948664776E-2</v>
      </c>
      <c r="BN30" s="1">
        <f t="shared" ca="1" si="14"/>
        <v>7.5735685260339292E-3</v>
      </c>
      <c r="BO30" s="1">
        <f t="shared" ca="1" si="14"/>
        <v>-1.8915677247351534E-2</v>
      </c>
      <c r="BP30" s="1">
        <f t="shared" ca="1" si="14"/>
        <v>7.3953463433473355E-3</v>
      </c>
      <c r="BQ30" s="1">
        <f t="shared" ca="1" si="13"/>
        <v>-4.6552883520436954E-2</v>
      </c>
      <c r="BR30" s="1">
        <f t="shared" ca="1" si="13"/>
        <v>3.7871772841592882E-3</v>
      </c>
      <c r="BS30" s="1">
        <f t="shared" ca="1" si="13"/>
        <v>2.3616471510577792E-2</v>
      </c>
      <c r="BT30" s="1">
        <f t="shared" ca="1" si="13"/>
        <v>4.434932218895362E-2</v>
      </c>
      <c r="BU30" s="1">
        <f t="shared" ca="1" si="13"/>
        <v>7.4806743450410024E-2</v>
      </c>
      <c r="BV30" s="1">
        <f t="shared" ca="1" si="13"/>
        <v>2.1593804156431914E-2</v>
      </c>
      <c r="BW30" s="1">
        <f t="shared" ca="1" si="13"/>
        <v>0.11442928654898912</v>
      </c>
      <c r="BX30" s="1">
        <f t="shared" ca="1" si="13"/>
        <v>1.4180272339405629E-2</v>
      </c>
      <c r="BY30" s="1">
        <f t="shared" ca="1" si="13"/>
        <v>5.2616636341899468E-2</v>
      </c>
      <c r="BZ30" s="1">
        <f t="shared" ca="1" si="13"/>
        <v>-5.9867724653349101E-2</v>
      </c>
      <c r="CA30" s="1">
        <f t="shared" ca="1" si="13"/>
        <v>9.0860428157637386E-3</v>
      </c>
      <c r="CB30" s="1">
        <f t="shared" ca="1" si="13"/>
        <v>-4.5636788177916714E-2</v>
      </c>
      <c r="CC30" s="1">
        <f t="shared" ca="1" si="13"/>
        <v>3.5621894749675916E-3</v>
      </c>
      <c r="CD30" s="1">
        <f t="shared" ca="1" si="13"/>
        <v>4.9019235045619176E-2</v>
      </c>
      <c r="CE30" s="1">
        <f t="shared" ca="1" si="13"/>
        <v>1.96983709327672E-2</v>
      </c>
      <c r="CF30" s="1">
        <f t="shared" ca="1" si="13"/>
        <v>2.4885104560730367E-2</v>
      </c>
      <c r="CG30" s="1">
        <f t="shared" ca="1" si="13"/>
        <v>-1.8516630974779218E-2</v>
      </c>
      <c r="CH30" s="1">
        <f t="shared" ca="1" si="13"/>
        <v>4.5329387888987958E-2</v>
      </c>
      <c r="CI30" s="1">
        <f t="shared" ca="1" si="13"/>
        <v>-6.5312428674187573E-2</v>
      </c>
      <c r="CJ30" s="1">
        <f t="shared" ca="1" si="13"/>
        <v>4.9914591754166071E-2</v>
      </c>
      <c r="CK30" s="1">
        <f t="shared" ca="1" si="13"/>
        <v>6.0181684892555799E-2</v>
      </c>
      <c r="CL30" s="1">
        <f t="shared" ca="1" si="13"/>
        <v>5.6944175321463564E-2</v>
      </c>
      <c r="CM30" s="1">
        <f t="shared" ca="1" si="13"/>
        <v>-5.2200414425086383E-2</v>
      </c>
      <c r="CN30" s="1">
        <f t="shared" ca="1" si="11"/>
        <v>-2.5313185816828454E-2</v>
      </c>
      <c r="CO30" s="1">
        <f t="shared" ca="1" si="11"/>
        <v>-7.2237594280186914E-3</v>
      </c>
      <c r="CP30" s="1">
        <f t="shared" ca="1" si="11"/>
        <v>-3.7815249751574423E-3</v>
      </c>
      <c r="CQ30" s="1">
        <f t="shared" ca="1" si="11"/>
        <v>2.8123533152601816E-2</v>
      </c>
      <c r="CR30" s="1">
        <f t="shared" ca="1" si="11"/>
        <v>4.0144150941734791E-2</v>
      </c>
      <c r="CS30" s="1">
        <f t="shared" ca="1" si="11"/>
        <v>6.6923706835230801E-2</v>
      </c>
      <c r="CT30" s="1">
        <f t="shared" ca="1" si="11"/>
        <v>4.7560572084960472E-2</v>
      </c>
      <c r="CU30" s="1">
        <f t="shared" ca="1" si="11"/>
        <v>-2.9016631094082909E-2</v>
      </c>
      <c r="CV30" s="1">
        <f t="shared" ca="1" si="11"/>
        <v>5.0176308473512822E-2</v>
      </c>
      <c r="CW30" s="1">
        <f t="shared" ca="1" si="11"/>
        <v>-2.054490503626389E-2</v>
      </c>
      <c r="CX30" s="1">
        <f t="shared" ca="1" si="11"/>
        <v>-2.8432077837828272E-3</v>
      </c>
      <c r="CY30" s="39">
        <f t="shared" ca="1" si="11"/>
        <v>-2.381535555957728E-2</v>
      </c>
    </row>
    <row r="31" spans="2:103" x14ac:dyDescent="0.25">
      <c r="B31" s="27">
        <v>46023</v>
      </c>
      <c r="C31" s="28">
        <v>3</v>
      </c>
      <c r="D31" s="1">
        <f t="shared" ca="1" si="12"/>
        <v>4.0899354865979613E-2</v>
      </c>
      <c r="E31" s="1">
        <f t="shared" ca="1" si="12"/>
        <v>-2.0871948674077042E-2</v>
      </c>
      <c r="F31" s="1">
        <f t="shared" ca="1" si="12"/>
        <v>2.357170784297501E-2</v>
      </c>
      <c r="G31" s="1">
        <f t="shared" ca="1" si="12"/>
        <v>7.6731909141469351E-3</v>
      </c>
      <c r="H31" s="1">
        <f t="shared" ca="1" si="12"/>
        <v>4.6689026905003136E-2</v>
      </c>
      <c r="I31" s="1">
        <f t="shared" ca="1" si="12"/>
        <v>-5.5545875112105819E-2</v>
      </c>
      <c r="J31" s="1">
        <f t="shared" ca="1" si="12"/>
        <v>7.1948032937967088E-2</v>
      </c>
      <c r="K31" s="1">
        <f t="shared" ca="1" si="12"/>
        <v>-4.26969813929809E-2</v>
      </c>
      <c r="L31" s="1">
        <f t="shared" ca="1" si="12"/>
        <v>9.3272698917888308E-2</v>
      </c>
      <c r="M31" s="1">
        <f t="shared" ca="1" si="12"/>
        <v>2.1051800496396066E-2</v>
      </c>
      <c r="N31" s="1">
        <f t="shared" ca="1" si="12"/>
        <v>-4.8616749377380468E-2</v>
      </c>
      <c r="O31" s="1">
        <f t="shared" ca="1" si="12"/>
        <v>-4.0519213390143208E-2</v>
      </c>
      <c r="P31" s="1">
        <f t="shared" ca="1" si="12"/>
        <v>4.0366850506581904E-2</v>
      </c>
      <c r="Q31" s="1">
        <f t="shared" ca="1" si="12"/>
        <v>-1.1852453620433714E-2</v>
      </c>
      <c r="R31" s="1">
        <f t="shared" ca="1" si="12"/>
        <v>5.7823661642443978E-2</v>
      </c>
      <c r="S31" s="1">
        <f t="shared" ca="1" si="12"/>
        <v>-3.1632438462935356E-2</v>
      </c>
      <c r="T31" s="1">
        <f t="shared" ca="1" si="14"/>
        <v>7.5077701917812878E-2</v>
      </c>
      <c r="U31" s="1">
        <f t="shared" ca="1" si="14"/>
        <v>4.0105180018342275E-3</v>
      </c>
      <c r="V31" s="1">
        <f t="shared" ca="1" si="14"/>
        <v>6.8018196639827277E-2</v>
      </c>
      <c r="W31" s="1">
        <f t="shared" ca="1" si="14"/>
        <v>-2.0900314457086476E-2</v>
      </c>
      <c r="X31" s="1">
        <f t="shared" ca="1" si="14"/>
        <v>9.7229953275453085E-2</v>
      </c>
      <c r="Y31" s="1">
        <f t="shared" ca="1" si="14"/>
        <v>3.818770413826407E-2</v>
      </c>
      <c r="Z31" s="1">
        <f t="shared" ca="1" si="14"/>
        <v>-4.8979261675857609E-2</v>
      </c>
      <c r="AA31" s="1">
        <f t="shared" ca="1" si="14"/>
        <v>2.2484574349771219E-2</v>
      </c>
      <c r="AB31" s="1">
        <f t="shared" ca="1" si="14"/>
        <v>-6.6039257921809091E-2</v>
      </c>
      <c r="AC31" s="1">
        <f t="shared" ca="1" si="14"/>
        <v>1.3177448943564705E-2</v>
      </c>
      <c r="AD31" s="1">
        <f t="shared" ca="1" si="14"/>
        <v>6.697570658149668E-2</v>
      </c>
      <c r="AE31" s="1">
        <f t="shared" ca="1" si="14"/>
        <v>1.5123182768212711E-3</v>
      </c>
      <c r="AF31" s="1">
        <f t="shared" ca="1" si="14"/>
        <v>3.7235391683904787E-2</v>
      </c>
      <c r="AG31" s="1">
        <f t="shared" ca="1" si="14"/>
        <v>2.6327246493984286E-3</v>
      </c>
      <c r="AH31" s="1">
        <f t="shared" ca="1" si="14"/>
        <v>1.746557481257763E-3</v>
      </c>
      <c r="AI31" s="1">
        <f t="shared" ca="1" si="14"/>
        <v>-1.7225280444950329E-2</v>
      </c>
      <c r="AJ31" s="1">
        <f t="shared" ca="1" si="14"/>
        <v>4.1760466547333484E-3</v>
      </c>
      <c r="AK31" s="1">
        <f t="shared" ca="1" si="14"/>
        <v>3.5382424673240431E-2</v>
      </c>
      <c r="AL31" s="1">
        <f t="shared" ca="1" si="14"/>
        <v>5.0148382299502206E-2</v>
      </c>
      <c r="AM31" s="1">
        <f t="shared" ca="1" si="14"/>
        <v>-3.620434604837771E-2</v>
      </c>
      <c r="AN31" s="1">
        <f t="shared" ca="1" si="14"/>
        <v>-2.8866501851064701E-2</v>
      </c>
      <c r="AO31" s="1">
        <f t="shared" ca="1" si="14"/>
        <v>-3.223633004069807E-3</v>
      </c>
      <c r="AP31" s="1">
        <f t="shared" ca="1" si="14"/>
        <v>-2.861546264095724E-2</v>
      </c>
      <c r="AQ31" s="1">
        <f t="shared" ca="1" si="14"/>
        <v>1.4991869618337511E-2</v>
      </c>
      <c r="AR31" s="1">
        <f t="shared" ca="1" si="14"/>
        <v>-5.0203724545224628E-2</v>
      </c>
      <c r="AS31" s="1">
        <f t="shared" ca="1" si="14"/>
        <v>-3.4800075363689648E-2</v>
      </c>
      <c r="AT31" s="1">
        <f t="shared" ca="1" si="14"/>
        <v>-2.9359673505162283E-2</v>
      </c>
      <c r="AU31" s="1">
        <f t="shared" ca="1" si="14"/>
        <v>2.5552566661086341E-3</v>
      </c>
      <c r="AV31" s="1">
        <f t="shared" ca="1" si="14"/>
        <v>8.3544165774232459E-2</v>
      </c>
      <c r="AW31" s="1">
        <f t="shared" ca="1" si="14"/>
        <v>-2.3776279818814791E-3</v>
      </c>
      <c r="AX31" s="1">
        <f t="shared" ca="1" si="14"/>
        <v>3.5500621858211588E-2</v>
      </c>
      <c r="AY31" s="1">
        <f t="shared" ca="1" si="14"/>
        <v>-2.8392046564314009E-2</v>
      </c>
      <c r="AZ31" s="1">
        <f t="shared" ca="1" si="14"/>
        <v>-2.2849206617763119E-3</v>
      </c>
      <c r="BA31" s="1">
        <f t="shared" ca="1" si="14"/>
        <v>4.7122252906591257E-3</v>
      </c>
      <c r="BB31" s="1">
        <f t="shared" ca="1" si="14"/>
        <v>-1.1145010637440587E-2</v>
      </c>
      <c r="BC31" s="1">
        <f t="shared" ca="1" si="14"/>
        <v>5.647530471200056E-2</v>
      </c>
      <c r="BD31" s="1">
        <f t="shared" ca="1" si="14"/>
        <v>8.1320832451047015E-2</v>
      </c>
      <c r="BE31" s="1">
        <f t="shared" ca="1" si="14"/>
        <v>1.5982806236269444E-2</v>
      </c>
      <c r="BF31" s="1">
        <f t="shared" ca="1" si="14"/>
        <v>1.3331288218034944E-2</v>
      </c>
      <c r="BG31" s="1">
        <f t="shared" ca="1" si="14"/>
        <v>1.4874301115232072E-2</v>
      </c>
      <c r="BH31" s="1">
        <f t="shared" ca="1" si="14"/>
        <v>1.2960081387741488E-2</v>
      </c>
      <c r="BI31" s="1">
        <f t="shared" ca="1" si="14"/>
        <v>-3.5499222884751359E-2</v>
      </c>
      <c r="BJ31" s="1">
        <f t="shared" ca="1" si="14"/>
        <v>1.0840224043925943E-2</v>
      </c>
      <c r="BK31" s="1">
        <f t="shared" ca="1" si="14"/>
        <v>6.7257872630087423E-2</v>
      </c>
      <c r="BL31" s="1">
        <f t="shared" ca="1" si="14"/>
        <v>-2.2868214666582735E-2</v>
      </c>
      <c r="BM31" s="1">
        <f t="shared" ca="1" si="14"/>
        <v>7.7078961047203354E-2</v>
      </c>
      <c r="BN31" s="1">
        <f t="shared" ca="1" si="14"/>
        <v>3.5874287180654947E-2</v>
      </c>
      <c r="BO31" s="1">
        <f t="shared" ca="1" si="14"/>
        <v>2.7166661978398635E-2</v>
      </c>
      <c r="BP31" s="1">
        <f t="shared" ca="1" si="14"/>
        <v>9.6525007340274915E-2</v>
      </c>
      <c r="BQ31" s="1">
        <f t="shared" ca="1" si="13"/>
        <v>7.0474352860222883E-2</v>
      </c>
      <c r="BR31" s="1">
        <f t="shared" ca="1" si="13"/>
        <v>5.4062762686050085E-2</v>
      </c>
      <c r="BS31" s="1">
        <f t="shared" ca="1" si="13"/>
        <v>-9.0599980087050676E-3</v>
      </c>
      <c r="BT31" s="1">
        <f t="shared" ca="1" si="13"/>
        <v>-4.8050836143609325E-2</v>
      </c>
      <c r="BU31" s="1">
        <f t="shared" ca="1" si="13"/>
        <v>0.1321863421777312</v>
      </c>
      <c r="BV31" s="1">
        <f t="shared" ca="1" si="13"/>
        <v>-1.2600498264955556E-2</v>
      </c>
      <c r="BW31" s="1">
        <f t="shared" ca="1" si="13"/>
        <v>5.4326582129156892E-2</v>
      </c>
      <c r="BX31" s="1">
        <f t="shared" ca="1" si="13"/>
        <v>-4.1330213100388105E-2</v>
      </c>
      <c r="BY31" s="1">
        <f t="shared" ca="1" si="13"/>
        <v>4.8914961341827483E-2</v>
      </c>
      <c r="BZ31" s="1">
        <f t="shared" ca="1" si="13"/>
        <v>2.5917908812941131E-2</v>
      </c>
      <c r="CA31" s="1">
        <f t="shared" ca="1" si="13"/>
        <v>-6.4533727860885404E-2</v>
      </c>
      <c r="CB31" s="1">
        <f t="shared" ca="1" si="13"/>
        <v>3.8619132494143595E-2</v>
      </c>
      <c r="CC31" s="1">
        <f t="shared" ca="1" si="13"/>
        <v>-4.8885214932995989E-2</v>
      </c>
      <c r="CD31" s="1">
        <f t="shared" ca="1" si="13"/>
        <v>3.0174173962277569E-2</v>
      </c>
      <c r="CE31" s="1">
        <f t="shared" ca="1" si="13"/>
        <v>-4.8679793323079742E-2</v>
      </c>
      <c r="CF31" s="1">
        <f t="shared" ca="1" si="13"/>
        <v>4.5355647672097828E-2</v>
      </c>
      <c r="CG31" s="1">
        <f t="shared" ca="1" si="13"/>
        <v>0.13081605639419006</v>
      </c>
      <c r="CH31" s="1">
        <f t="shared" ca="1" si="13"/>
        <v>0.12426991026299833</v>
      </c>
      <c r="CI31" s="1">
        <f t="shared" ca="1" si="13"/>
        <v>-3.534305936261057E-2</v>
      </c>
      <c r="CJ31" s="1">
        <f t="shared" ca="1" si="13"/>
        <v>5.1149436476630016E-3</v>
      </c>
      <c r="CK31" s="1">
        <f t="shared" ca="1" si="13"/>
        <v>-3.9820450862863128E-2</v>
      </c>
      <c r="CL31" s="1">
        <f t="shared" ca="1" si="13"/>
        <v>-8.6076065252075028E-3</v>
      </c>
      <c r="CM31" s="1">
        <f t="shared" ca="1" si="13"/>
        <v>-4.2195468531881497E-2</v>
      </c>
      <c r="CN31" s="1">
        <f t="shared" ca="1" si="11"/>
        <v>-2.2651355601480995E-3</v>
      </c>
      <c r="CO31" s="1">
        <f t="shared" ca="1" si="11"/>
        <v>1.5230022892780821E-2</v>
      </c>
      <c r="CP31" s="1">
        <f t="shared" ca="1" si="11"/>
        <v>4.8851566582237368E-2</v>
      </c>
      <c r="CQ31" s="1">
        <f t="shared" ca="1" si="11"/>
        <v>-1.1118294308869549E-2</v>
      </c>
      <c r="CR31" s="1">
        <f t="shared" ca="1" si="11"/>
        <v>-6.3351355087034017E-2</v>
      </c>
      <c r="CS31" s="1">
        <f t="shared" ca="1" si="11"/>
        <v>1.2935721310445061E-2</v>
      </c>
      <c r="CT31" s="1">
        <f t="shared" ca="1" si="11"/>
        <v>-7.0893882240114989E-3</v>
      </c>
      <c r="CU31" s="1">
        <f t="shared" ca="1" si="11"/>
        <v>-2.391927731757602E-2</v>
      </c>
      <c r="CV31" s="1">
        <f t="shared" ca="1" si="11"/>
        <v>5.3599793690981201E-3</v>
      </c>
      <c r="CW31" s="1">
        <f t="shared" ca="1" si="11"/>
        <v>-9.1128217665184807E-2</v>
      </c>
      <c r="CX31" s="1">
        <f t="shared" ca="1" si="11"/>
        <v>7.0837429829423227E-3</v>
      </c>
      <c r="CY31" s="39">
        <f t="shared" ca="1" si="11"/>
        <v>8.5255433542508197E-2</v>
      </c>
    </row>
    <row r="32" spans="2:103" x14ac:dyDescent="0.25">
      <c r="B32" s="27">
        <v>46054</v>
      </c>
      <c r="C32" s="28">
        <v>3.0833333333333299</v>
      </c>
      <c r="D32" s="1">
        <f t="shared" ca="1" si="12"/>
        <v>1.8187582733262941E-2</v>
      </c>
      <c r="E32" s="1">
        <f t="shared" ca="1" si="12"/>
        <v>1.954895291582065E-2</v>
      </c>
      <c r="F32" s="1">
        <f t="shared" ca="1" si="12"/>
        <v>-1.6827554383639046E-2</v>
      </c>
      <c r="G32" s="1">
        <f t="shared" ca="1" si="12"/>
        <v>-2.2704073956862258E-2</v>
      </c>
      <c r="H32" s="1">
        <f t="shared" ca="1" si="12"/>
        <v>-2.748070378938057E-2</v>
      </c>
      <c r="I32" s="1">
        <f t="shared" ca="1" si="12"/>
        <v>-2.1152913052904378E-2</v>
      </c>
      <c r="J32" s="1">
        <f t="shared" ca="1" si="12"/>
        <v>4.2718613202894926E-2</v>
      </c>
      <c r="K32" s="1">
        <f t="shared" ca="1" si="12"/>
        <v>8.5257075737088489E-2</v>
      </c>
      <c r="L32" s="1">
        <f t="shared" ca="1" si="12"/>
        <v>6.3803975951296166E-2</v>
      </c>
      <c r="M32" s="1">
        <f t="shared" ca="1" si="12"/>
        <v>-9.4177649966481036E-2</v>
      </c>
      <c r="N32" s="1">
        <f t="shared" ca="1" si="12"/>
        <v>3.9812586618860397E-2</v>
      </c>
      <c r="O32" s="1">
        <f t="shared" ca="1" si="12"/>
        <v>4.2379780398124622E-2</v>
      </c>
      <c r="P32" s="1">
        <f t="shared" ca="1" si="12"/>
        <v>-6.0184362276295429E-2</v>
      </c>
      <c r="Q32" s="1">
        <f t="shared" ca="1" si="12"/>
        <v>-5.0285014991003928E-2</v>
      </c>
      <c r="R32" s="1">
        <f t="shared" ca="1" si="12"/>
        <v>7.3628488260072011E-2</v>
      </c>
      <c r="S32" s="1">
        <f t="shared" ca="1" si="12"/>
        <v>5.6453384476750489E-2</v>
      </c>
      <c r="T32" s="1">
        <f t="shared" ca="1" si="14"/>
        <v>6.5606705905112403E-2</v>
      </c>
      <c r="U32" s="1">
        <f t="shared" ca="1" si="14"/>
        <v>7.3180803346960061E-2</v>
      </c>
      <c r="V32" s="1">
        <f t="shared" ca="1" si="14"/>
        <v>-0.11327250556358603</v>
      </c>
      <c r="W32" s="1">
        <f t="shared" ca="1" si="14"/>
        <v>6.7206177046890525E-2</v>
      </c>
      <c r="X32" s="1">
        <f t="shared" ca="1" si="14"/>
        <v>-2.9300758836769185E-2</v>
      </c>
      <c r="Y32" s="1">
        <f t="shared" ca="1" si="14"/>
        <v>-4.4017267365404615E-2</v>
      </c>
      <c r="Z32" s="1">
        <f t="shared" ca="1" si="14"/>
        <v>-8.0023925811029323E-2</v>
      </c>
      <c r="AA32" s="1">
        <f t="shared" ca="1" si="14"/>
        <v>1.4747789447253795E-2</v>
      </c>
      <c r="AB32" s="1">
        <f t="shared" ca="1" si="14"/>
        <v>-6.1999158943994458E-2</v>
      </c>
      <c r="AC32" s="1">
        <f t="shared" ca="1" si="14"/>
        <v>8.3599791673241632E-3</v>
      </c>
      <c r="AD32" s="1">
        <f t="shared" ca="1" si="14"/>
        <v>5.2018971651386491E-2</v>
      </c>
      <c r="AE32" s="1">
        <f t="shared" ca="1" si="14"/>
        <v>-2.8924045300560586E-2</v>
      </c>
      <c r="AF32" s="1">
        <f t="shared" ca="1" si="14"/>
        <v>2.2597095197255664E-2</v>
      </c>
      <c r="AG32" s="1">
        <f t="shared" ca="1" si="14"/>
        <v>-1.6086212254066128E-2</v>
      </c>
      <c r="AH32" s="1">
        <f t="shared" ca="1" si="14"/>
        <v>2.2985456118435322E-2</v>
      </c>
      <c r="AI32" s="1">
        <f t="shared" ca="1" si="14"/>
        <v>-2.0525497235082471E-3</v>
      </c>
      <c r="AJ32" s="1">
        <f t="shared" ca="1" si="14"/>
        <v>-1.7989407501018066E-2</v>
      </c>
      <c r="AK32" s="1">
        <f t="shared" ca="1" si="14"/>
        <v>-2.1086442725796215E-2</v>
      </c>
      <c r="AL32" s="1">
        <f t="shared" ca="1" si="14"/>
        <v>-3.4468937553567322E-2</v>
      </c>
      <c r="AM32" s="1">
        <f t="shared" ca="1" si="14"/>
        <v>-1.614655522987455E-3</v>
      </c>
      <c r="AN32" s="1">
        <f t="shared" ca="1" si="14"/>
        <v>-1.7082969184251978E-2</v>
      </c>
      <c r="AO32" s="1">
        <f t="shared" ca="1" si="14"/>
        <v>-4.251523313570478E-2</v>
      </c>
      <c r="AP32" s="1">
        <f t="shared" ca="1" si="14"/>
        <v>-4.5875779548400619E-3</v>
      </c>
      <c r="AQ32" s="1">
        <f t="shared" ca="1" si="14"/>
        <v>-2.160176408611128E-2</v>
      </c>
      <c r="AR32" s="1">
        <f t="shared" ca="1" si="14"/>
        <v>-3.6596018644589598E-2</v>
      </c>
      <c r="AS32" s="1">
        <f t="shared" ca="1" si="14"/>
        <v>7.0425965348640651E-2</v>
      </c>
      <c r="AT32" s="1">
        <f t="shared" ca="1" si="14"/>
        <v>3.5937224604675182E-2</v>
      </c>
      <c r="AU32" s="1">
        <f t="shared" ca="1" si="14"/>
        <v>3.3823152239026992E-3</v>
      </c>
      <c r="AV32" s="1">
        <f t="shared" ca="1" si="14"/>
        <v>-5.8228262473295576E-3</v>
      </c>
      <c r="AW32" s="1">
        <f t="shared" ca="1" si="14"/>
        <v>-5.9585390721793703E-2</v>
      </c>
      <c r="AX32" s="1">
        <f t="shared" ca="1" si="14"/>
        <v>3.3738019081481024E-2</v>
      </c>
      <c r="AY32" s="1">
        <f t="shared" ca="1" si="14"/>
        <v>1.7335861347058851E-2</v>
      </c>
      <c r="AZ32" s="1">
        <f t="shared" ca="1" si="14"/>
        <v>6.7625994462560304E-2</v>
      </c>
      <c r="BA32" s="1">
        <f t="shared" ca="1" si="14"/>
        <v>9.9003292975178292E-2</v>
      </c>
      <c r="BB32" s="1">
        <f t="shared" ca="1" si="14"/>
        <v>-6.7698346508453966E-2</v>
      </c>
      <c r="BC32" s="1">
        <f t="shared" ca="1" si="14"/>
        <v>6.0086569785270895E-3</v>
      </c>
      <c r="BD32" s="1">
        <f t="shared" ca="1" si="14"/>
        <v>9.2975150575936555E-2</v>
      </c>
      <c r="BE32" s="1">
        <f t="shared" ca="1" si="14"/>
        <v>-4.5308892000860489E-2</v>
      </c>
      <c r="BF32" s="1">
        <f t="shared" ca="1" si="14"/>
        <v>4.0551728048729002E-2</v>
      </c>
      <c r="BG32" s="1">
        <f t="shared" ca="1" si="14"/>
        <v>1.5445090281356152E-2</v>
      </c>
      <c r="BH32" s="1">
        <f t="shared" ca="1" si="14"/>
        <v>-1.9373736864122484E-2</v>
      </c>
      <c r="BI32" s="1">
        <f t="shared" ca="1" si="14"/>
        <v>3.4395302959870963E-2</v>
      </c>
      <c r="BJ32" s="1">
        <f t="shared" ca="1" si="14"/>
        <v>-4.1647677987264119E-2</v>
      </c>
      <c r="BK32" s="1">
        <f t="shared" ca="1" si="14"/>
        <v>-1.4182318953177193E-2</v>
      </c>
      <c r="BL32" s="1">
        <f t="shared" ca="1" si="14"/>
        <v>3.5446154404483343E-2</v>
      </c>
      <c r="BM32" s="1">
        <f t="shared" ca="1" si="14"/>
        <v>8.9049422122921912E-2</v>
      </c>
      <c r="BN32" s="1">
        <f t="shared" ca="1" si="14"/>
        <v>4.118472698783919E-2</v>
      </c>
      <c r="BO32" s="1">
        <f t="shared" ca="1" si="14"/>
        <v>2.2165697624023758E-2</v>
      </c>
      <c r="BP32" s="1">
        <f t="shared" ca="1" si="14"/>
        <v>-1.4379383115377651E-2</v>
      </c>
      <c r="BQ32" s="1">
        <f t="shared" ca="1" si="14"/>
        <v>-3.4769780005031586E-2</v>
      </c>
      <c r="BR32" s="1">
        <f t="shared" ca="1" si="14"/>
        <v>5.8420149710920667E-2</v>
      </c>
      <c r="BS32" s="1">
        <f t="shared" ca="1" si="14"/>
        <v>2.0216413937193811E-2</v>
      </c>
      <c r="BT32" s="1">
        <f t="shared" ca="1" si="14"/>
        <v>7.9266894555499647E-3</v>
      </c>
      <c r="BU32" s="1">
        <f t="shared" ca="1" si="14"/>
        <v>8.1892127469527648E-2</v>
      </c>
      <c r="BV32" s="1">
        <f t="shared" ca="1" si="14"/>
        <v>-6.3685754574740211E-2</v>
      </c>
      <c r="BW32" s="1">
        <f t="shared" ca="1" si="14"/>
        <v>-8.3759948061178924E-2</v>
      </c>
      <c r="BX32" s="1">
        <f t="shared" ca="1" si="14"/>
        <v>5.1205772547243192E-2</v>
      </c>
      <c r="BY32" s="1">
        <f t="shared" ca="1" si="14"/>
        <v>-4.4886263961975141E-2</v>
      </c>
      <c r="BZ32" s="1">
        <f t="shared" ca="1" si="14"/>
        <v>-1.7467696236505518E-3</v>
      </c>
      <c r="CA32" s="1">
        <f t="shared" ca="1" si="14"/>
        <v>-5.7476288665924281E-2</v>
      </c>
      <c r="CB32" s="1">
        <f t="shared" ca="1" si="14"/>
        <v>-7.8184441160736751E-2</v>
      </c>
      <c r="CC32" s="1">
        <f t="shared" ca="1" si="14"/>
        <v>-7.2284208755551527E-2</v>
      </c>
      <c r="CD32" s="1">
        <f t="shared" ca="1" si="14"/>
        <v>5.223075304828026E-2</v>
      </c>
      <c r="CE32" s="1">
        <f t="shared" ca="1" si="14"/>
        <v>5.6569826855910964E-2</v>
      </c>
      <c r="CF32" s="1">
        <f t="shared" ca="1" si="13"/>
        <v>0.10548611524527124</v>
      </c>
      <c r="CG32" s="1">
        <f t="shared" ca="1" si="13"/>
        <v>-3.1978651739953443E-2</v>
      </c>
      <c r="CH32" s="1">
        <f t="shared" ca="1" si="13"/>
        <v>1.8952490791913919E-2</v>
      </c>
      <c r="CI32" s="1">
        <f t="shared" ca="1" si="13"/>
        <v>-7.3092729672616458E-2</v>
      </c>
      <c r="CJ32" s="1">
        <f t="shared" ca="1" si="13"/>
        <v>-1.8462166632904831E-2</v>
      </c>
      <c r="CK32" s="1">
        <f t="shared" ca="1" si="13"/>
        <v>0.10320877612088958</v>
      </c>
      <c r="CL32" s="1">
        <f t="shared" ca="1" si="13"/>
        <v>2.4469130008738519E-2</v>
      </c>
      <c r="CM32" s="1">
        <f t="shared" ca="1" si="13"/>
        <v>-3.7987259178743592E-2</v>
      </c>
      <c r="CN32" s="1">
        <f t="shared" ca="1" si="11"/>
        <v>-1.2974932152599202E-2</v>
      </c>
      <c r="CO32" s="1">
        <f t="shared" ca="1" si="11"/>
        <v>6.9681453491740902E-2</v>
      </c>
      <c r="CP32" s="1">
        <f t="shared" ca="1" si="11"/>
        <v>1.5768650149424142E-2</v>
      </c>
      <c r="CQ32" s="1">
        <f t="shared" ca="1" si="11"/>
        <v>5.8780789294349163E-3</v>
      </c>
      <c r="CR32" s="1">
        <f t="shared" ca="1" si="11"/>
        <v>-8.3084728219663395E-2</v>
      </c>
      <c r="CS32" s="1">
        <f t="shared" ca="1" si="11"/>
        <v>5.0919813637027092E-2</v>
      </c>
      <c r="CT32" s="1">
        <f t="shared" ca="1" si="11"/>
        <v>-9.7498750619107958E-4</v>
      </c>
      <c r="CU32" s="1">
        <f t="shared" ca="1" si="11"/>
        <v>-1.1720402822453246E-2</v>
      </c>
      <c r="CV32" s="1">
        <f t="shared" ca="1" si="11"/>
        <v>8.7668776180507592E-3</v>
      </c>
      <c r="CW32" s="1">
        <f t="shared" ca="1" si="11"/>
        <v>1.0177112641450469E-2</v>
      </c>
      <c r="CX32" s="1">
        <f t="shared" ca="1" si="11"/>
        <v>4.7169182649945997E-3</v>
      </c>
      <c r="CY32" s="39">
        <f t="shared" ca="1" si="11"/>
        <v>1.6589950575808164E-2</v>
      </c>
    </row>
    <row r="33" spans="2:103" x14ac:dyDescent="0.25">
      <c r="B33" s="27">
        <v>46082</v>
      </c>
      <c r="C33" s="28">
        <v>3.1666666666666599</v>
      </c>
      <c r="D33" s="1">
        <f t="shared" ca="1" si="12"/>
        <v>8.3298308045751564E-3</v>
      </c>
      <c r="E33" s="1">
        <f t="shared" ca="1" si="12"/>
        <v>6.0922091847506028E-2</v>
      </c>
      <c r="F33" s="1">
        <f t="shared" ca="1" si="12"/>
        <v>-4.1086805098752184E-2</v>
      </c>
      <c r="G33" s="1">
        <f t="shared" ca="1" si="12"/>
        <v>4.6123018906621273E-2</v>
      </c>
      <c r="H33" s="1">
        <f t="shared" ca="1" si="12"/>
        <v>1.4795488353543905E-2</v>
      </c>
      <c r="I33" s="1">
        <f t="shared" ca="1" si="12"/>
        <v>5.1041648128203242E-2</v>
      </c>
      <c r="J33" s="1">
        <f t="shared" ca="1" si="12"/>
        <v>-4.8330338114500979E-2</v>
      </c>
      <c r="K33" s="1">
        <f t="shared" ca="1" si="12"/>
        <v>4.073837405162567E-2</v>
      </c>
      <c r="L33" s="1">
        <f t="shared" ca="1" si="12"/>
        <v>-9.4552760474063309E-3</v>
      </c>
      <c r="M33" s="1">
        <f t="shared" ca="1" si="12"/>
        <v>4.9090506916353686E-2</v>
      </c>
      <c r="N33" s="1">
        <f t="shared" ca="1" si="12"/>
        <v>6.0184097484826941E-2</v>
      </c>
      <c r="O33" s="1">
        <f t="shared" ca="1" si="12"/>
        <v>3.8189954812995169E-2</v>
      </c>
      <c r="P33" s="1">
        <f t="shared" ca="1" si="12"/>
        <v>-5.1146565855397005E-3</v>
      </c>
      <c r="Q33" s="1">
        <f t="shared" ca="1" si="12"/>
        <v>8.1142032205676173E-2</v>
      </c>
      <c r="R33" s="1">
        <f t="shared" ca="1" si="12"/>
        <v>-4.3066765040176203E-2</v>
      </c>
      <c r="S33" s="1">
        <f t="shared" ca="1" si="12"/>
        <v>-1.3143533232627017E-2</v>
      </c>
      <c r="T33" s="1">
        <f t="shared" ca="1" si="14"/>
        <v>-7.4206655042245884E-2</v>
      </c>
      <c r="U33" s="1">
        <f t="shared" ca="1" si="14"/>
        <v>3.7758128347634895E-2</v>
      </c>
      <c r="V33" s="1">
        <f t="shared" ca="1" si="14"/>
        <v>6.3610781122735924E-2</v>
      </c>
      <c r="W33" s="1">
        <f t="shared" ca="1" si="14"/>
        <v>2.8204922688605274E-2</v>
      </c>
      <c r="X33" s="1">
        <f t="shared" ca="1" si="14"/>
        <v>-2.2117743321336005E-2</v>
      </c>
      <c r="Y33" s="1">
        <f t="shared" ca="1" si="14"/>
        <v>9.1544148536429948E-2</v>
      </c>
      <c r="Z33" s="1">
        <f t="shared" ca="1" si="14"/>
        <v>-2.6863859168130257E-2</v>
      </c>
      <c r="AA33" s="1">
        <f t="shared" ca="1" si="14"/>
        <v>-1.9207371440957407E-2</v>
      </c>
      <c r="AB33" s="1">
        <f t="shared" ca="1" si="14"/>
        <v>-9.1830615588468556E-2</v>
      </c>
      <c r="AC33" s="1">
        <f t="shared" ca="1" si="14"/>
        <v>2.1640262515499803E-2</v>
      </c>
      <c r="AD33" s="1">
        <f t="shared" ca="1" si="14"/>
        <v>7.9592467130581324E-2</v>
      </c>
      <c r="AE33" s="1">
        <f t="shared" ca="1" si="14"/>
        <v>8.2777088499820628E-2</v>
      </c>
      <c r="AF33" s="1">
        <f t="shared" ca="1" si="14"/>
        <v>8.6980680843233311E-3</v>
      </c>
      <c r="AG33" s="1">
        <f t="shared" ca="1" si="14"/>
        <v>4.5933228146551472E-2</v>
      </c>
      <c r="AH33" s="1">
        <f t="shared" ca="1" si="14"/>
        <v>5.0836514687321539E-2</v>
      </c>
      <c r="AI33" s="1">
        <f t="shared" ca="1" si="14"/>
        <v>-6.8926517223929701E-2</v>
      </c>
      <c r="AJ33" s="1">
        <f t="shared" ca="1" si="14"/>
        <v>1.7748313951616357E-2</v>
      </c>
      <c r="AK33" s="1">
        <f t="shared" ca="1" si="14"/>
        <v>1.5338136254146848E-2</v>
      </c>
      <c r="AL33" s="1">
        <f t="shared" ca="1" si="14"/>
        <v>3.2115976072282004E-2</v>
      </c>
      <c r="AM33" s="1">
        <f t="shared" ca="1" si="14"/>
        <v>-6.0180875439776495E-3</v>
      </c>
      <c r="AN33" s="1">
        <f t="shared" ca="1" si="14"/>
        <v>-5.8483188417611017E-3</v>
      </c>
      <c r="AO33" s="1">
        <f t="shared" ca="1" si="14"/>
        <v>3.1786869858595974E-2</v>
      </c>
      <c r="AP33" s="1">
        <f t="shared" ca="1" si="14"/>
        <v>3.1093431443107271E-2</v>
      </c>
      <c r="AQ33" s="1">
        <f t="shared" ca="1" si="14"/>
        <v>-3.5700815566848489E-2</v>
      </c>
      <c r="AR33" s="1">
        <f t="shared" ca="1" si="14"/>
        <v>-2.0677918229004947E-2</v>
      </c>
      <c r="AS33" s="1">
        <f t="shared" ca="1" si="14"/>
        <v>-3.4735719942202349E-2</v>
      </c>
      <c r="AT33" s="1">
        <f t="shared" ca="1" si="14"/>
        <v>6.9005604015201366E-2</v>
      </c>
      <c r="AU33" s="1">
        <f t="shared" ca="1" si="14"/>
        <v>-9.2880120302250874E-2</v>
      </c>
      <c r="AV33" s="1">
        <f t="shared" ca="1" si="14"/>
        <v>-5.3766085633851594E-2</v>
      </c>
      <c r="AW33" s="1">
        <f t="shared" ca="1" si="14"/>
        <v>-2.4085586670037996E-2</v>
      </c>
      <c r="AX33" s="1">
        <f t="shared" ca="1" si="14"/>
        <v>-3.88917211176922E-2</v>
      </c>
      <c r="AY33" s="1">
        <f t="shared" ca="1" si="14"/>
        <v>8.0511159724449333E-2</v>
      </c>
      <c r="AZ33" s="1">
        <f t="shared" ca="1" si="14"/>
        <v>1.7767657187676884E-2</v>
      </c>
      <c r="BA33" s="1">
        <f t="shared" ca="1" si="14"/>
        <v>5.3337383291748516E-2</v>
      </c>
      <c r="BB33" s="1">
        <f t="shared" ca="1" si="14"/>
        <v>-1.8193475728665951E-2</v>
      </c>
      <c r="BC33" s="1">
        <f t="shared" ca="1" si="14"/>
        <v>-7.873254423042382E-3</v>
      </c>
      <c r="BD33" s="1">
        <f t="shared" ca="1" si="14"/>
        <v>-9.7923320024453225E-3</v>
      </c>
      <c r="BE33" s="1">
        <f t="shared" ca="1" si="14"/>
        <v>3.6247038524684055E-2</v>
      </c>
      <c r="BF33" s="1">
        <f t="shared" ca="1" si="14"/>
        <v>8.6818920373706848E-3</v>
      </c>
      <c r="BG33" s="1">
        <f t="shared" ca="1" si="14"/>
        <v>9.0348796702101358E-2</v>
      </c>
      <c r="BH33" s="1">
        <f t="shared" ca="1" si="14"/>
        <v>5.5390447607517688E-3</v>
      </c>
      <c r="BI33" s="1">
        <f t="shared" ca="1" si="14"/>
        <v>-3.8908685153044256E-2</v>
      </c>
      <c r="BJ33" s="1">
        <f t="shared" ca="1" si="14"/>
        <v>5.8272260760056052E-2</v>
      </c>
      <c r="BK33" s="1">
        <f t="shared" ca="1" si="14"/>
        <v>8.0704705116281528E-2</v>
      </c>
      <c r="BL33" s="1">
        <f t="shared" ca="1" si="14"/>
        <v>2.4969775942418653E-2</v>
      </c>
      <c r="BM33" s="1">
        <f t="shared" ca="1" si="14"/>
        <v>-5.787091321256909E-2</v>
      </c>
      <c r="BN33" s="1">
        <f t="shared" ca="1" si="14"/>
        <v>9.0005784436350302E-3</v>
      </c>
      <c r="BO33" s="1">
        <f t="shared" ca="1" si="14"/>
        <v>2.2557515210136912E-2</v>
      </c>
      <c r="BP33" s="1">
        <f t="shared" ca="1" si="14"/>
        <v>8.3625709395446279E-2</v>
      </c>
      <c r="BQ33" s="1">
        <f t="shared" ca="1" si="14"/>
        <v>-6.538421071595673E-3</v>
      </c>
      <c r="BR33" s="1">
        <f t="shared" ca="1" si="14"/>
        <v>1.8032552323400067E-3</v>
      </c>
      <c r="BS33" s="1">
        <f t="shared" ca="1" si="14"/>
        <v>3.0201706899810023E-2</v>
      </c>
      <c r="BT33" s="1">
        <f t="shared" ca="1" si="14"/>
        <v>4.6988744359992028E-2</v>
      </c>
      <c r="BU33" s="1">
        <f t="shared" ca="1" si="14"/>
        <v>-2.0949222227793642E-2</v>
      </c>
      <c r="BV33" s="1">
        <f t="shared" ca="1" si="14"/>
        <v>-4.5707211923420615E-2</v>
      </c>
      <c r="BW33" s="1">
        <f t="shared" ca="1" si="14"/>
        <v>8.8954138886508632E-2</v>
      </c>
      <c r="BX33" s="1">
        <f t="shared" ca="1" si="14"/>
        <v>1.4252716116871476E-3</v>
      </c>
      <c r="BY33" s="1">
        <f t="shared" ca="1" si="14"/>
        <v>-2.999595539424342E-2</v>
      </c>
      <c r="BZ33" s="1">
        <f t="shared" ca="1" si="14"/>
        <v>-3.3398668938815622E-2</v>
      </c>
      <c r="CA33" s="1">
        <f t="shared" ca="1" si="14"/>
        <v>1.331730027746553E-2</v>
      </c>
      <c r="CB33" s="1">
        <f t="shared" ca="1" si="14"/>
        <v>-3.3384812310030508E-2</v>
      </c>
      <c r="CC33" s="1">
        <f t="shared" ca="1" si="14"/>
        <v>3.2216636426082766E-2</v>
      </c>
      <c r="CD33" s="1">
        <f t="shared" ca="1" si="14"/>
        <v>3.8488252550213466E-2</v>
      </c>
      <c r="CE33" s="1">
        <f t="shared" ca="1" si="14"/>
        <v>-0.13330030347804511</v>
      </c>
      <c r="CF33" s="1">
        <f t="shared" ca="1" si="13"/>
        <v>-7.010334664227718E-3</v>
      </c>
      <c r="CG33" s="1">
        <f t="shared" ca="1" si="13"/>
        <v>4.6138756990110115E-2</v>
      </c>
      <c r="CH33" s="1">
        <f t="shared" ca="1" si="13"/>
        <v>-1.6677073713928188E-2</v>
      </c>
      <c r="CI33" s="1">
        <f t="shared" ca="1" si="13"/>
        <v>8.6441738661236528E-2</v>
      </c>
      <c r="CJ33" s="1">
        <f t="shared" ca="1" si="13"/>
        <v>6.9304644261890425E-2</v>
      </c>
      <c r="CK33" s="1">
        <f t="shared" ca="1" si="13"/>
        <v>-1.1095750669024469E-2</v>
      </c>
      <c r="CL33" s="1">
        <f t="shared" ca="1" si="13"/>
        <v>1.5375315681330562E-2</v>
      </c>
      <c r="CM33" s="1">
        <f t="shared" ca="1" si="13"/>
        <v>1.2005559770482246E-2</v>
      </c>
      <c r="CN33" s="1">
        <f t="shared" ca="1" si="11"/>
        <v>-2.7623862414607875E-2</v>
      </c>
      <c r="CO33" s="1">
        <f t="shared" ca="1" si="11"/>
        <v>-3.9031480287547382E-2</v>
      </c>
      <c r="CP33" s="1">
        <f t="shared" ca="1" si="11"/>
        <v>-5.7262295859290734E-2</v>
      </c>
      <c r="CQ33" s="1">
        <f t="shared" ca="1" si="11"/>
        <v>2.3092240519456571E-2</v>
      </c>
      <c r="CR33" s="1">
        <f t="shared" ca="1" si="11"/>
        <v>6.19124517191409E-2</v>
      </c>
      <c r="CS33" s="1">
        <f t="shared" ca="1" si="11"/>
        <v>-1.1994021735109477E-2</v>
      </c>
      <c r="CT33" s="1">
        <f t="shared" ca="1" si="11"/>
        <v>-6.0196365131699174E-2</v>
      </c>
      <c r="CU33" s="1">
        <f t="shared" ca="1" si="11"/>
        <v>4.8268852592283383E-2</v>
      </c>
      <c r="CV33" s="1">
        <f t="shared" ca="1" si="11"/>
        <v>4.1715440050417205E-2</v>
      </c>
      <c r="CW33" s="1">
        <f t="shared" ca="1" si="11"/>
        <v>4.8253803240297162E-2</v>
      </c>
      <c r="CX33" s="1">
        <f t="shared" ca="1" si="11"/>
        <v>3.7452816344556675E-2</v>
      </c>
      <c r="CY33" s="39">
        <f t="shared" ca="1" si="11"/>
        <v>1.7802074515219361E-2</v>
      </c>
    </row>
    <row r="34" spans="2:103" x14ac:dyDescent="0.25">
      <c r="B34" s="27">
        <v>46113</v>
      </c>
      <c r="C34" s="28">
        <v>3.25</v>
      </c>
      <c r="D34" s="1">
        <f t="shared" ca="1" si="12"/>
        <v>7.5897077645953936E-2</v>
      </c>
      <c r="E34" s="1">
        <f t="shared" ca="1" si="12"/>
        <v>2.7608464721967971E-2</v>
      </c>
      <c r="F34" s="1">
        <f t="shared" ca="1" si="12"/>
        <v>-0.11934204491598402</v>
      </c>
      <c r="G34" s="1">
        <f t="shared" ca="1" si="12"/>
        <v>4.1932161895195316E-2</v>
      </c>
      <c r="H34" s="1">
        <f t="shared" ca="1" si="12"/>
        <v>7.3780436605868222E-2</v>
      </c>
      <c r="I34" s="1">
        <f t="shared" ca="1" si="12"/>
        <v>-0.17717897745503036</v>
      </c>
      <c r="J34" s="1">
        <f t="shared" ca="1" si="12"/>
        <v>2.9405497889911831E-2</v>
      </c>
      <c r="K34" s="1">
        <f t="shared" ca="1" si="12"/>
        <v>-5.4840553705823216E-3</v>
      </c>
      <c r="L34" s="1">
        <f t="shared" ca="1" si="12"/>
        <v>-3.1027870440272137E-2</v>
      </c>
      <c r="M34" s="1">
        <f t="shared" ca="1" si="12"/>
        <v>3.226398512996978E-2</v>
      </c>
      <c r="N34" s="1">
        <f t="shared" ca="1" si="12"/>
        <v>7.5490666392975136E-2</v>
      </c>
      <c r="O34" s="1">
        <f t="shared" ca="1" si="12"/>
        <v>5.7521350551182467E-2</v>
      </c>
      <c r="P34" s="1">
        <f t="shared" ca="1" si="12"/>
        <v>6.6016882609835542E-2</v>
      </c>
      <c r="Q34" s="1">
        <f t="shared" ca="1" si="12"/>
        <v>6.0454187878114553E-2</v>
      </c>
      <c r="R34" s="1">
        <f t="shared" ca="1" si="12"/>
        <v>1.6753223749709487E-2</v>
      </c>
      <c r="S34" s="1">
        <f t="shared" ca="1" si="12"/>
        <v>-2.1520248705322941E-2</v>
      </c>
      <c r="T34" s="1">
        <f t="shared" ca="1" si="14"/>
        <v>2.9729227787870061E-2</v>
      </c>
      <c r="U34" s="1">
        <f t="shared" ca="1" si="14"/>
        <v>4.4959249755273455E-2</v>
      </c>
      <c r="V34" s="1">
        <f t="shared" ca="1" si="14"/>
        <v>3.7582409840418059E-2</v>
      </c>
      <c r="W34" s="1">
        <f t="shared" ca="1" si="14"/>
        <v>4.6364265983538544E-2</v>
      </c>
      <c r="X34" s="1">
        <f t="shared" ca="1" si="14"/>
        <v>2.5260295458725122E-2</v>
      </c>
      <c r="Y34" s="1">
        <f t="shared" ca="1" si="14"/>
        <v>-0.11539047266033381</v>
      </c>
      <c r="Z34" s="1">
        <f t="shared" ca="1" si="14"/>
        <v>1.4782833984076418E-2</v>
      </c>
      <c r="AA34" s="1">
        <f t="shared" ca="1" si="14"/>
        <v>2.429670086735625E-2</v>
      </c>
      <c r="AB34" s="1">
        <f t="shared" ca="1" si="14"/>
        <v>-1.9035956023456681E-2</v>
      </c>
      <c r="AC34" s="1">
        <f t="shared" ca="1" si="14"/>
        <v>4.5438908588322932E-2</v>
      </c>
      <c r="AD34" s="1">
        <f t="shared" ca="1" si="14"/>
        <v>-0.14840645942982067</v>
      </c>
      <c r="AE34" s="1">
        <f t="shared" ca="1" si="14"/>
        <v>0.10617142409478217</v>
      </c>
      <c r="AF34" s="1">
        <f t="shared" ca="1" si="14"/>
        <v>5.2448317789634928E-2</v>
      </c>
      <c r="AG34" s="1">
        <f t="shared" ca="1" si="14"/>
        <v>-2.1606392842919334E-2</v>
      </c>
      <c r="AH34" s="1">
        <f t="shared" ca="1" si="14"/>
        <v>5.9392169950427114E-2</v>
      </c>
      <c r="AI34" s="1">
        <f t="shared" ca="1" si="14"/>
        <v>-1.4525306307610196E-2</v>
      </c>
      <c r="AJ34" s="1">
        <f t="shared" ca="1" si="14"/>
        <v>2.9269869048643853E-2</v>
      </c>
      <c r="AK34" s="1">
        <f t="shared" ca="1" si="14"/>
        <v>3.9960641939908996E-2</v>
      </c>
      <c r="AL34" s="1">
        <f t="shared" ca="1" si="14"/>
        <v>4.5439369624556254E-2</v>
      </c>
      <c r="AM34" s="1">
        <f t="shared" ca="1" si="14"/>
        <v>7.603706004110522E-2</v>
      </c>
      <c r="AN34" s="1">
        <f t="shared" ca="1" si="14"/>
        <v>6.0333372091198115E-2</v>
      </c>
      <c r="AO34" s="1">
        <f t="shared" ca="1" si="14"/>
        <v>2.1915675613591062E-2</v>
      </c>
      <c r="AP34" s="1">
        <f t="shared" ca="1" si="14"/>
        <v>1.3985989969184598E-2</v>
      </c>
      <c r="AQ34" s="1">
        <f t="shared" ca="1" si="14"/>
        <v>8.9383507007607582E-2</v>
      </c>
      <c r="AR34" s="1">
        <f t="shared" ca="1" si="14"/>
        <v>6.0442069550056057E-2</v>
      </c>
      <c r="AS34" s="1">
        <f t="shared" ca="1" si="14"/>
        <v>8.4229249576283138E-2</v>
      </c>
      <c r="AT34" s="1">
        <f t="shared" ca="1" si="14"/>
        <v>2.4128592472710559E-3</v>
      </c>
      <c r="AU34" s="1">
        <f t="shared" ca="1" si="14"/>
        <v>-7.2938427337322476E-2</v>
      </c>
      <c r="AV34" s="1">
        <f t="shared" ca="1" si="14"/>
        <v>2.7690221515433603E-2</v>
      </c>
      <c r="AW34" s="1">
        <f t="shared" ref="AW34:CY39" ca="1" si="15">_xlfn.NORM.INV(RAND(),$C$2,$C$3)</f>
        <v>-2.5717519691735156E-2</v>
      </c>
      <c r="AX34" s="1">
        <f t="shared" ca="1" si="15"/>
        <v>-3.1637536876165297E-3</v>
      </c>
      <c r="AY34" s="1">
        <f t="shared" ca="1" si="15"/>
        <v>7.168130112137916E-2</v>
      </c>
      <c r="AZ34" s="1">
        <f t="shared" ca="1" si="15"/>
        <v>-3.6534581139538606E-2</v>
      </c>
      <c r="BA34" s="1">
        <f t="shared" ca="1" si="15"/>
        <v>5.0683915011075019E-2</v>
      </c>
      <c r="BB34" s="1">
        <f t="shared" ca="1" si="15"/>
        <v>-8.3286891211362873E-2</v>
      </c>
      <c r="BC34" s="1">
        <f t="shared" ca="1" si="15"/>
        <v>-8.4993215043259213E-2</v>
      </c>
      <c r="BD34" s="1">
        <f t="shared" ca="1" si="15"/>
        <v>3.6255958104881053E-2</v>
      </c>
      <c r="BE34" s="1">
        <f t="shared" ca="1" si="15"/>
        <v>4.9162245352299946E-2</v>
      </c>
      <c r="BF34" s="1">
        <f t="shared" ca="1" si="15"/>
        <v>-7.1972504627460972E-3</v>
      </c>
      <c r="BG34" s="1">
        <f t="shared" ca="1" si="15"/>
        <v>-3.778664928529317E-3</v>
      </c>
      <c r="BH34" s="1">
        <f t="shared" ca="1" si="15"/>
        <v>-1.3562190363674412E-2</v>
      </c>
      <c r="BI34" s="1">
        <f t="shared" ca="1" si="15"/>
        <v>9.4747493576576775E-2</v>
      </c>
      <c r="BJ34" s="1">
        <f t="shared" ca="1" si="15"/>
        <v>-2.9333996528861948E-2</v>
      </c>
      <c r="BK34" s="1">
        <f t="shared" ca="1" si="15"/>
        <v>1.1678559768099435E-3</v>
      </c>
      <c r="BL34" s="1">
        <f t="shared" ca="1" si="15"/>
        <v>4.3429339115988931E-2</v>
      </c>
      <c r="BM34" s="1">
        <f t="shared" ca="1" si="15"/>
        <v>0.12389263537795411</v>
      </c>
      <c r="BN34" s="1">
        <f t="shared" ca="1" si="15"/>
        <v>2.1364491484084796E-2</v>
      </c>
      <c r="BO34" s="1">
        <f t="shared" ca="1" si="15"/>
        <v>7.7309684076246471E-2</v>
      </c>
      <c r="BP34" s="1">
        <f t="shared" ca="1" si="15"/>
        <v>2.8719891891943591E-3</v>
      </c>
      <c r="BQ34" s="1">
        <f t="shared" ca="1" si="15"/>
        <v>-0.10567302580830334</v>
      </c>
      <c r="BR34" s="1">
        <f t="shared" ca="1" si="15"/>
        <v>-5.0566718987506837E-2</v>
      </c>
      <c r="BS34" s="1">
        <f t="shared" ca="1" si="15"/>
        <v>-2.8692670209272769E-2</v>
      </c>
      <c r="BT34" s="1">
        <f t="shared" ca="1" si="15"/>
        <v>3.5591784068983598E-2</v>
      </c>
      <c r="BU34" s="1">
        <f t="shared" ca="1" si="15"/>
        <v>-6.0619756020246544E-2</v>
      </c>
      <c r="BV34" s="1">
        <f t="shared" ca="1" si="15"/>
        <v>7.9889678145426638E-3</v>
      </c>
      <c r="BW34" s="1">
        <f t="shared" ca="1" si="15"/>
        <v>6.907656347710564E-2</v>
      </c>
      <c r="BX34" s="1">
        <f t="shared" ca="1" si="15"/>
        <v>-4.7009893028859953E-2</v>
      </c>
      <c r="BY34" s="1">
        <f t="shared" ca="1" si="15"/>
        <v>3.7296020629663355E-2</v>
      </c>
      <c r="BZ34" s="1">
        <f t="shared" ca="1" si="15"/>
        <v>-4.474385276771186E-2</v>
      </c>
      <c r="CA34" s="1">
        <f t="shared" ca="1" si="15"/>
        <v>-3.5090683675628641E-2</v>
      </c>
      <c r="CB34" s="1">
        <f t="shared" ca="1" si="15"/>
        <v>7.6652961410872689E-2</v>
      </c>
      <c r="CC34" s="1">
        <f t="shared" ca="1" si="15"/>
        <v>1.181159836443329E-2</v>
      </c>
      <c r="CD34" s="1">
        <f t="shared" ca="1" si="15"/>
        <v>-3.934353358073886E-2</v>
      </c>
      <c r="CE34" s="1">
        <f t="shared" ca="1" si="15"/>
        <v>7.8796532155337405E-3</v>
      </c>
      <c r="CF34" s="1">
        <f t="shared" ca="1" si="15"/>
        <v>2.8249830622107616E-2</v>
      </c>
      <c r="CG34" s="1">
        <f t="shared" ca="1" si="15"/>
        <v>3.0091035680800737E-2</v>
      </c>
      <c r="CH34" s="1">
        <f t="shared" ca="1" si="15"/>
        <v>9.8485128897017549E-2</v>
      </c>
      <c r="CI34" s="1">
        <f t="shared" ca="1" si="15"/>
        <v>3.484492798508268E-2</v>
      </c>
      <c r="CJ34" s="1">
        <f t="shared" ca="1" si="15"/>
        <v>1.2989519361767149E-2</v>
      </c>
      <c r="CK34" s="1">
        <f t="shared" ca="1" si="15"/>
        <v>-0.1003058773230559</v>
      </c>
      <c r="CL34" s="1">
        <f t="shared" ca="1" si="15"/>
        <v>0.1820239961486641</v>
      </c>
      <c r="CM34" s="1">
        <f t="shared" ca="1" si="15"/>
        <v>-2.1937409179571214E-2</v>
      </c>
      <c r="CN34" s="1">
        <f t="shared" ca="1" si="15"/>
        <v>-4.5371101413428983E-2</v>
      </c>
      <c r="CO34" s="1">
        <f t="shared" ca="1" si="15"/>
        <v>9.2784296204436095E-2</v>
      </c>
      <c r="CP34" s="1">
        <f t="shared" ca="1" si="15"/>
        <v>-2.0271515080995343E-3</v>
      </c>
      <c r="CQ34" s="1">
        <f t="shared" ca="1" si="15"/>
        <v>5.7222096713673808E-2</v>
      </c>
      <c r="CR34" s="1">
        <f t="shared" ca="1" si="15"/>
        <v>-2.5198789778547719E-2</v>
      </c>
      <c r="CS34" s="1">
        <f t="shared" ca="1" si="15"/>
        <v>4.5892753751425312E-2</v>
      </c>
      <c r="CT34" s="1">
        <f t="shared" ca="1" si="15"/>
        <v>-2.8713678329956513E-2</v>
      </c>
      <c r="CU34" s="1">
        <f t="shared" ca="1" si="15"/>
        <v>5.1347652479197467E-2</v>
      </c>
      <c r="CV34" s="1">
        <f t="shared" ca="1" si="15"/>
        <v>3.6773084692799385E-2</v>
      </c>
      <c r="CW34" s="1">
        <f t="shared" ca="1" si="15"/>
        <v>4.970766459220928E-2</v>
      </c>
      <c r="CX34" s="1">
        <f t="shared" ca="1" si="15"/>
        <v>7.0808535583138654E-2</v>
      </c>
      <c r="CY34" s="39">
        <f t="shared" ca="1" si="15"/>
        <v>-1.0056773341250751E-2</v>
      </c>
    </row>
    <row r="35" spans="2:103" x14ac:dyDescent="0.25">
      <c r="B35" s="27">
        <v>46143</v>
      </c>
      <c r="C35" s="28">
        <v>3.3333333333333299</v>
      </c>
      <c r="D35" s="1">
        <f t="shared" ca="1" si="12"/>
        <v>1.0800895017220478E-2</v>
      </c>
      <c r="E35" s="1">
        <f t="shared" ca="1" si="12"/>
        <v>-2.8051070809000697E-2</v>
      </c>
      <c r="F35" s="1">
        <f t="shared" ca="1" si="12"/>
        <v>4.7405511511537733E-2</v>
      </c>
      <c r="G35" s="1">
        <f t="shared" ca="1" si="12"/>
        <v>-0.10928761694052661</v>
      </c>
      <c r="H35" s="1">
        <f t="shared" ca="1" si="12"/>
        <v>0.10195431847448821</v>
      </c>
      <c r="I35" s="1">
        <f t="shared" ca="1" si="12"/>
        <v>-2.1459203521869571E-2</v>
      </c>
      <c r="J35" s="1">
        <f t="shared" ca="1" si="12"/>
        <v>2.1074872978210847E-2</v>
      </c>
      <c r="K35" s="1">
        <f t="shared" ca="1" si="12"/>
        <v>-1.968865949733449E-2</v>
      </c>
      <c r="L35" s="1">
        <f t="shared" ca="1" si="12"/>
        <v>-9.6988791518090922E-2</v>
      </c>
      <c r="M35" s="1">
        <f t="shared" ca="1" si="12"/>
        <v>3.8764325707336587E-2</v>
      </c>
      <c r="N35" s="1">
        <f t="shared" ca="1" si="12"/>
        <v>-9.3436808484678446E-3</v>
      </c>
      <c r="O35" s="1">
        <f t="shared" ca="1" si="12"/>
        <v>8.1851120057405913E-2</v>
      </c>
      <c r="P35" s="1">
        <f t="shared" ca="1" si="12"/>
        <v>-9.1336770010927326E-2</v>
      </c>
      <c r="Q35" s="1">
        <f t="shared" ca="1" si="12"/>
        <v>5.2035241566594302E-2</v>
      </c>
      <c r="R35" s="1">
        <f t="shared" ca="1" si="12"/>
        <v>0.11047611933892801</v>
      </c>
      <c r="S35" s="1">
        <f t="shared" ca="1" si="12"/>
        <v>3.7454401957739453E-3</v>
      </c>
      <c r="T35" s="1">
        <f t="shared" ref="T35:CE39" ca="1" si="16">_xlfn.NORM.INV(RAND(),$C$2,$C$3)</f>
        <v>-1.5144104713697495E-2</v>
      </c>
      <c r="U35" s="1">
        <f t="shared" ca="1" si="16"/>
        <v>2.149163780871384E-2</v>
      </c>
      <c r="V35" s="1">
        <f t="shared" ca="1" si="16"/>
        <v>-4.5816696625914949E-2</v>
      </c>
      <c r="W35" s="1">
        <f t="shared" ca="1" si="16"/>
        <v>-5.0182261498084982E-2</v>
      </c>
      <c r="X35" s="1">
        <f t="shared" ca="1" si="16"/>
        <v>4.3981179342009118E-2</v>
      </c>
      <c r="Y35" s="1">
        <f t="shared" ca="1" si="16"/>
        <v>-8.6281024319003526E-4</v>
      </c>
      <c r="Z35" s="1">
        <f t="shared" ca="1" si="16"/>
        <v>3.6599686496585265E-2</v>
      </c>
      <c r="AA35" s="1">
        <f t="shared" ca="1" si="16"/>
        <v>6.3290716186004556E-2</v>
      </c>
      <c r="AB35" s="1">
        <f t="shared" ca="1" si="16"/>
        <v>2.7999741429579027E-2</v>
      </c>
      <c r="AC35" s="1">
        <f t="shared" ca="1" si="16"/>
        <v>-4.9836138847645407E-3</v>
      </c>
      <c r="AD35" s="1">
        <f t="shared" ca="1" si="16"/>
        <v>1.449499530671629E-2</v>
      </c>
      <c r="AE35" s="1">
        <f t="shared" ca="1" si="16"/>
        <v>2.6547233899840948E-2</v>
      </c>
      <c r="AF35" s="1">
        <f t="shared" ca="1" si="16"/>
        <v>-2.2438384209581285E-2</v>
      </c>
      <c r="AG35" s="1">
        <f t="shared" ca="1" si="16"/>
        <v>-2.5212178452807037E-2</v>
      </c>
      <c r="AH35" s="1">
        <f t="shared" ca="1" si="16"/>
        <v>0.15008902236708799</v>
      </c>
      <c r="AI35" s="1">
        <f t="shared" ca="1" si="16"/>
        <v>8.0971764750870701E-2</v>
      </c>
      <c r="AJ35" s="1">
        <f t="shared" ca="1" si="16"/>
        <v>3.9201588078680023E-2</v>
      </c>
      <c r="AK35" s="1">
        <f t="shared" ca="1" si="16"/>
        <v>3.5556819770034026E-2</v>
      </c>
      <c r="AL35" s="1">
        <f t="shared" ca="1" si="16"/>
        <v>-1.9906574106396468E-2</v>
      </c>
      <c r="AM35" s="1">
        <f t="shared" ca="1" si="16"/>
        <v>-2.1602856663794457E-2</v>
      </c>
      <c r="AN35" s="1">
        <f t="shared" ca="1" si="16"/>
        <v>-2.2478451975557874E-2</v>
      </c>
      <c r="AO35" s="1">
        <f t="shared" ca="1" si="16"/>
        <v>2.9508090922635767E-2</v>
      </c>
      <c r="AP35" s="1">
        <f t="shared" ca="1" si="16"/>
        <v>4.7729736902070448E-2</v>
      </c>
      <c r="AQ35" s="1">
        <f t="shared" ca="1" si="16"/>
        <v>8.7608665487277949E-3</v>
      </c>
      <c r="AR35" s="1">
        <f t="shared" ca="1" si="16"/>
        <v>5.829705706083551E-2</v>
      </c>
      <c r="AS35" s="1">
        <f t="shared" ca="1" si="16"/>
        <v>7.4060921462351825E-2</v>
      </c>
      <c r="AT35" s="1">
        <f t="shared" ca="1" si="16"/>
        <v>-0.10972429319354965</v>
      </c>
      <c r="AU35" s="1">
        <f t="shared" ca="1" si="16"/>
        <v>6.9858973151575521E-2</v>
      </c>
      <c r="AV35" s="1">
        <f t="shared" ca="1" si="16"/>
        <v>-7.4238807520001331E-3</v>
      </c>
      <c r="AW35" s="1">
        <f t="shared" ca="1" si="16"/>
        <v>-2.5327885073384623E-3</v>
      </c>
      <c r="AX35" s="1">
        <f t="shared" ca="1" si="16"/>
        <v>-5.7657799290348428E-2</v>
      </c>
      <c r="AY35" s="1">
        <f t="shared" ca="1" si="16"/>
        <v>6.0847857067666704E-2</v>
      </c>
      <c r="AZ35" s="1">
        <f t="shared" ca="1" si="16"/>
        <v>-1.6002292210904715E-2</v>
      </c>
      <c r="BA35" s="1">
        <f t="shared" ca="1" si="16"/>
        <v>8.2944029915602534E-3</v>
      </c>
      <c r="BB35" s="1">
        <f t="shared" ca="1" si="16"/>
        <v>-2.1615400080126159E-2</v>
      </c>
      <c r="BC35" s="1">
        <f t="shared" ca="1" si="16"/>
        <v>-7.3439785644723699E-2</v>
      </c>
      <c r="BD35" s="1">
        <f t="shared" ca="1" si="16"/>
        <v>-0.10638198712888933</v>
      </c>
      <c r="BE35" s="1">
        <f t="shared" ca="1" si="16"/>
        <v>5.6689837068304959E-2</v>
      </c>
      <c r="BF35" s="1">
        <f t="shared" ca="1" si="16"/>
        <v>7.2178984955930435E-3</v>
      </c>
      <c r="BG35" s="1">
        <f t="shared" ca="1" si="16"/>
        <v>-7.0066214367102309E-2</v>
      </c>
      <c r="BH35" s="1">
        <f t="shared" ca="1" si="16"/>
        <v>-2.9849193473439159E-2</v>
      </c>
      <c r="BI35" s="1">
        <f t="shared" ca="1" si="16"/>
        <v>2.8120804959805276E-2</v>
      </c>
      <c r="BJ35" s="1">
        <f t="shared" ca="1" si="16"/>
        <v>3.027099682155704E-3</v>
      </c>
      <c r="BK35" s="1">
        <f t="shared" ca="1" si="16"/>
        <v>1.5255948223815404E-2</v>
      </c>
      <c r="BL35" s="1">
        <f t="shared" ca="1" si="16"/>
        <v>1.3264673953265744E-2</v>
      </c>
      <c r="BM35" s="1">
        <f t="shared" ca="1" si="16"/>
        <v>-2.1336246121219819E-2</v>
      </c>
      <c r="BN35" s="1">
        <f t="shared" ca="1" si="16"/>
        <v>3.6118074573188788E-2</v>
      </c>
      <c r="BO35" s="1">
        <f t="shared" ca="1" si="16"/>
        <v>-0.10637990892805416</v>
      </c>
      <c r="BP35" s="1">
        <f t="shared" ca="1" si="16"/>
        <v>-0.10158638275230242</v>
      </c>
      <c r="BQ35" s="1">
        <f t="shared" ca="1" si="15"/>
        <v>6.2272856750456691E-2</v>
      </c>
      <c r="BR35" s="1">
        <f t="shared" ca="1" si="15"/>
        <v>3.8771192890422426E-2</v>
      </c>
      <c r="BS35" s="1">
        <f t="shared" ca="1" si="15"/>
        <v>3.910384973900026E-2</v>
      </c>
      <c r="BT35" s="1">
        <f t="shared" ca="1" si="15"/>
        <v>-1.4442392940114748E-2</v>
      </c>
      <c r="BU35" s="1">
        <f t="shared" ca="1" si="15"/>
        <v>1.6326116231446582E-2</v>
      </c>
      <c r="BV35" s="1">
        <f t="shared" ca="1" si="15"/>
        <v>3.9579772398421358E-2</v>
      </c>
      <c r="BW35" s="1">
        <f t="shared" ca="1" si="15"/>
        <v>-5.1865596157542968E-3</v>
      </c>
      <c r="BX35" s="1">
        <f t="shared" ca="1" si="15"/>
        <v>4.2682223945724053E-2</v>
      </c>
      <c r="BY35" s="1">
        <f t="shared" ca="1" si="15"/>
        <v>1.8429347370677779E-2</v>
      </c>
      <c r="BZ35" s="1">
        <f t="shared" ca="1" si="15"/>
        <v>-5.5174211396109694E-2</v>
      </c>
      <c r="CA35" s="1">
        <f t="shared" ca="1" si="15"/>
        <v>6.705272695572707E-3</v>
      </c>
      <c r="CB35" s="1">
        <f t="shared" ca="1" si="15"/>
        <v>6.1853925176836549E-2</v>
      </c>
      <c r="CC35" s="1">
        <f t="shared" ca="1" si="15"/>
        <v>3.2819105257324496E-2</v>
      </c>
      <c r="CD35" s="1">
        <f t="shared" ca="1" si="15"/>
        <v>7.0307533744141504E-2</v>
      </c>
      <c r="CE35" s="1">
        <f t="shared" ca="1" si="15"/>
        <v>3.9216500764088072E-2</v>
      </c>
      <c r="CF35" s="1">
        <f t="shared" ca="1" si="15"/>
        <v>6.6588501639618047E-2</v>
      </c>
      <c r="CG35" s="1">
        <f t="shared" ca="1" si="15"/>
        <v>4.8602802733590286E-2</v>
      </c>
      <c r="CH35" s="1">
        <f t="shared" ca="1" si="15"/>
        <v>4.1611056606337245E-2</v>
      </c>
      <c r="CI35" s="1">
        <f t="shared" ca="1" si="15"/>
        <v>-3.1783402873068967E-2</v>
      </c>
      <c r="CJ35" s="1">
        <f t="shared" ca="1" si="15"/>
        <v>2.03904241704089E-2</v>
      </c>
      <c r="CK35" s="1">
        <f t="shared" ca="1" si="15"/>
        <v>1.2035479180557414E-2</v>
      </c>
      <c r="CL35" s="1">
        <f t="shared" ca="1" si="15"/>
        <v>-2.6455551542855692E-2</v>
      </c>
      <c r="CM35" s="1">
        <f t="shared" ca="1" si="15"/>
        <v>-8.8151007344303769E-3</v>
      </c>
      <c r="CN35" s="1">
        <f t="shared" ca="1" si="15"/>
        <v>-1.3489933479456036E-2</v>
      </c>
      <c r="CO35" s="1">
        <f t="shared" ca="1" si="15"/>
        <v>-2.8868022405834151E-3</v>
      </c>
      <c r="CP35" s="1">
        <f t="shared" ca="1" si="15"/>
        <v>5.6319980145717492E-3</v>
      </c>
      <c r="CQ35" s="1">
        <f t="shared" ca="1" si="15"/>
        <v>-6.405017950498551E-2</v>
      </c>
      <c r="CR35" s="1">
        <f t="shared" ca="1" si="15"/>
        <v>4.4929044366404179E-2</v>
      </c>
      <c r="CS35" s="1">
        <f t="shared" ca="1" si="15"/>
        <v>1.0699983340377212E-2</v>
      </c>
      <c r="CT35" s="1">
        <f t="shared" ca="1" si="15"/>
        <v>1.8285017567647631E-2</v>
      </c>
      <c r="CU35" s="1">
        <f t="shared" ca="1" si="15"/>
        <v>-0.12468344896422132</v>
      </c>
      <c r="CV35" s="1">
        <f t="shared" ca="1" si="15"/>
        <v>-1.6009237155803654E-2</v>
      </c>
      <c r="CW35" s="1">
        <f t="shared" ca="1" si="15"/>
        <v>-7.5730823209293977E-3</v>
      </c>
      <c r="CX35" s="1">
        <f t="shared" ca="1" si="15"/>
        <v>-5.1960987533822396E-2</v>
      </c>
      <c r="CY35" s="39">
        <f t="shared" ca="1" si="15"/>
        <v>-4.0997380039636613E-2</v>
      </c>
    </row>
    <row r="36" spans="2:103" x14ac:dyDescent="0.25">
      <c r="B36" s="27">
        <v>46174</v>
      </c>
      <c r="C36" s="28">
        <v>3.4166666666666599</v>
      </c>
      <c r="D36" s="1">
        <f t="shared" ca="1" si="12"/>
        <v>5.4812139645621323E-2</v>
      </c>
      <c r="E36" s="1">
        <f t="shared" ca="1" si="12"/>
        <v>-7.9428508263766434E-2</v>
      </c>
      <c r="F36" s="1">
        <f t="shared" ca="1" si="12"/>
        <v>4.0905160292074888E-2</v>
      </c>
      <c r="G36" s="1">
        <f t="shared" ca="1" si="12"/>
        <v>2.244167875383914E-2</v>
      </c>
      <c r="H36" s="1">
        <f t="shared" ca="1" si="12"/>
        <v>-3.2484664740762392E-2</v>
      </c>
      <c r="I36" s="1">
        <f t="shared" ca="1" si="12"/>
        <v>6.1561230104155854E-3</v>
      </c>
      <c r="J36" s="1">
        <f t="shared" ca="1" si="12"/>
        <v>-1.0608105400946876E-2</v>
      </c>
      <c r="K36" s="1">
        <f t="shared" ca="1" si="12"/>
        <v>-2.9339644257625794E-2</v>
      </c>
      <c r="L36" s="1">
        <f t="shared" ca="1" si="12"/>
        <v>2.3026756969326868E-2</v>
      </c>
      <c r="M36" s="1">
        <f t="shared" ca="1" si="12"/>
        <v>-5.8272046007419177E-2</v>
      </c>
      <c r="N36" s="1">
        <f t="shared" ca="1" si="12"/>
        <v>1.9284998823326932E-2</v>
      </c>
      <c r="O36" s="1">
        <f t="shared" ca="1" si="12"/>
        <v>3.0616369609559539E-2</v>
      </c>
      <c r="P36" s="1">
        <f t="shared" ca="1" si="12"/>
        <v>-3.2802519936822504E-2</v>
      </c>
      <c r="Q36" s="1">
        <f t="shared" ca="1" si="12"/>
        <v>-3.6250253794661368E-2</v>
      </c>
      <c r="R36" s="1">
        <f t="shared" ca="1" si="12"/>
        <v>2.6110245870890735E-2</v>
      </c>
      <c r="S36" s="1">
        <f t="shared" ca="1" si="12"/>
        <v>1.5298577150845771E-2</v>
      </c>
      <c r="T36" s="1">
        <f t="shared" ca="1" si="16"/>
        <v>-5.6238240298591473E-2</v>
      </c>
      <c r="U36" s="1">
        <f t="shared" ca="1" si="16"/>
        <v>8.5692564029276219E-2</v>
      </c>
      <c r="V36" s="1">
        <f t="shared" ca="1" si="16"/>
        <v>-4.9445293935400911E-2</v>
      </c>
      <c r="W36" s="1">
        <f t="shared" ca="1" si="16"/>
        <v>9.5175778524398714E-3</v>
      </c>
      <c r="X36" s="1">
        <f t="shared" ca="1" si="16"/>
        <v>2.5601669175365774E-2</v>
      </c>
      <c r="Y36" s="1">
        <f t="shared" ca="1" si="16"/>
        <v>1.6772871752985745E-2</v>
      </c>
      <c r="Z36" s="1">
        <f t="shared" ca="1" si="16"/>
        <v>7.8515726216454113E-2</v>
      </c>
      <c r="AA36" s="1">
        <f t="shared" ca="1" si="16"/>
        <v>1.4142818581764615E-2</v>
      </c>
      <c r="AB36" s="1">
        <f t="shared" ca="1" si="16"/>
        <v>-1.3178629109939985E-3</v>
      </c>
      <c r="AC36" s="1">
        <f t="shared" ca="1" si="16"/>
        <v>-2.157647828526138E-2</v>
      </c>
      <c r="AD36" s="1">
        <f t="shared" ca="1" si="16"/>
        <v>3.6906045468320145E-2</v>
      </c>
      <c r="AE36" s="1">
        <f t="shared" ca="1" si="16"/>
        <v>-5.3270335325803865E-2</v>
      </c>
      <c r="AF36" s="1">
        <f t="shared" ca="1" si="16"/>
        <v>3.337189139079904E-2</v>
      </c>
      <c r="AG36" s="1">
        <f t="shared" ca="1" si="16"/>
        <v>9.672585177893895E-3</v>
      </c>
      <c r="AH36" s="1">
        <f t="shared" ca="1" si="16"/>
        <v>4.2268781244442478E-2</v>
      </c>
      <c r="AI36" s="1">
        <f t="shared" ca="1" si="16"/>
        <v>9.087759793815911E-2</v>
      </c>
      <c r="AJ36" s="1">
        <f t="shared" ca="1" si="16"/>
        <v>-6.0875035267878193E-2</v>
      </c>
      <c r="AK36" s="1">
        <f t="shared" ca="1" si="16"/>
        <v>8.3339484875259606E-2</v>
      </c>
      <c r="AL36" s="1">
        <f t="shared" ca="1" si="16"/>
        <v>9.6722218303194364E-3</v>
      </c>
      <c r="AM36" s="1">
        <f t="shared" ca="1" si="16"/>
        <v>1.4707517986232611E-2</v>
      </c>
      <c r="AN36" s="1">
        <f t="shared" ca="1" si="16"/>
        <v>-1.27759143870468E-2</v>
      </c>
      <c r="AO36" s="1">
        <f t="shared" ca="1" si="16"/>
        <v>-5.6034197909406856E-2</v>
      </c>
      <c r="AP36" s="1">
        <f t="shared" ca="1" si="16"/>
        <v>-3.6397002720142436E-3</v>
      </c>
      <c r="AQ36" s="1">
        <f t="shared" ca="1" si="16"/>
        <v>1.6356148896039081E-2</v>
      </c>
      <c r="AR36" s="1">
        <f t="shared" ca="1" si="16"/>
        <v>-4.0303296424941626E-2</v>
      </c>
      <c r="AS36" s="1">
        <f t="shared" ca="1" si="16"/>
        <v>-1.7328177839348469E-2</v>
      </c>
      <c r="AT36" s="1">
        <f t="shared" ca="1" si="16"/>
        <v>0.10034553993598708</v>
      </c>
      <c r="AU36" s="1">
        <f t="shared" ca="1" si="16"/>
        <v>8.8247425284705468E-3</v>
      </c>
      <c r="AV36" s="1">
        <f t="shared" ca="1" si="16"/>
        <v>-6.0123431893777064E-2</v>
      </c>
      <c r="AW36" s="1">
        <f t="shared" ca="1" si="16"/>
        <v>2.7781772119579766E-2</v>
      </c>
      <c r="AX36" s="1">
        <f t="shared" ca="1" si="16"/>
        <v>3.9207938345572943E-2</v>
      </c>
      <c r="AY36" s="1">
        <f t="shared" ca="1" si="16"/>
        <v>-5.399641723442412E-3</v>
      </c>
      <c r="AZ36" s="1">
        <f t="shared" ca="1" si="16"/>
        <v>9.3506528557480179E-2</v>
      </c>
      <c r="BA36" s="1">
        <f t="shared" ca="1" si="16"/>
        <v>3.3554389449101517E-2</v>
      </c>
      <c r="BB36" s="1">
        <f t="shared" ca="1" si="16"/>
        <v>2.4227729864921506E-2</v>
      </c>
      <c r="BC36" s="1">
        <f t="shared" ca="1" si="16"/>
        <v>2.0409099320356953E-2</v>
      </c>
      <c r="BD36" s="1">
        <f t="shared" ca="1" si="16"/>
        <v>2.775620028750644E-2</v>
      </c>
      <c r="BE36" s="1">
        <f t="shared" ca="1" si="16"/>
        <v>2.5733045998367284E-2</v>
      </c>
      <c r="BF36" s="1">
        <f t="shared" ca="1" si="16"/>
        <v>-8.3309617693851146E-2</v>
      </c>
      <c r="BG36" s="1">
        <f t="shared" ca="1" si="16"/>
        <v>-1.1764703509543645E-2</v>
      </c>
      <c r="BH36" s="1">
        <f t="shared" ca="1" si="16"/>
        <v>5.2166222537362326E-2</v>
      </c>
      <c r="BI36" s="1">
        <f t="shared" ca="1" si="16"/>
        <v>-5.7321077511620806E-2</v>
      </c>
      <c r="BJ36" s="1">
        <f t="shared" ca="1" si="16"/>
        <v>3.0391364884319134E-3</v>
      </c>
      <c r="BK36" s="1">
        <f t="shared" ca="1" si="16"/>
        <v>-2.320200219658921E-4</v>
      </c>
      <c r="BL36" s="1">
        <f t="shared" ca="1" si="16"/>
        <v>-4.5861891150588557E-2</v>
      </c>
      <c r="BM36" s="1">
        <f t="shared" ca="1" si="16"/>
        <v>7.764414186056387E-2</v>
      </c>
      <c r="BN36" s="1">
        <f t="shared" ca="1" si="16"/>
        <v>-1.9460846307523538E-3</v>
      </c>
      <c r="BO36" s="1">
        <f t="shared" ca="1" si="16"/>
        <v>5.6946027101983709E-2</v>
      </c>
      <c r="BP36" s="1">
        <f t="shared" ca="1" si="16"/>
        <v>2.9694107195828805E-2</v>
      </c>
      <c r="BQ36" s="1">
        <f t="shared" ca="1" si="16"/>
        <v>7.7691687107857621E-2</v>
      </c>
      <c r="BR36" s="1">
        <f t="shared" ca="1" si="16"/>
        <v>-4.7136668489800956E-2</v>
      </c>
      <c r="BS36" s="1">
        <f t="shared" ca="1" si="16"/>
        <v>-4.6656887453963077E-2</v>
      </c>
      <c r="BT36" s="1">
        <f t="shared" ca="1" si="16"/>
        <v>2.6218151595585115E-2</v>
      </c>
      <c r="BU36" s="1">
        <f t="shared" ca="1" si="16"/>
        <v>-6.6031761985665405E-2</v>
      </c>
      <c r="BV36" s="1">
        <f t="shared" ca="1" si="16"/>
        <v>3.4586822349976287E-2</v>
      </c>
      <c r="BW36" s="1">
        <f t="shared" ca="1" si="16"/>
        <v>-1.2036738315994718E-2</v>
      </c>
      <c r="BX36" s="1">
        <f t="shared" ca="1" si="16"/>
        <v>-6.2634007949267823E-2</v>
      </c>
      <c r="BY36" s="1">
        <f t="shared" ca="1" si="16"/>
        <v>-1.5277919703469575E-2</v>
      </c>
      <c r="BZ36" s="1">
        <f t="shared" ca="1" si="16"/>
        <v>4.0735138673249516E-2</v>
      </c>
      <c r="CA36" s="1">
        <f t="shared" ca="1" si="16"/>
        <v>-1.1143746590415626E-2</v>
      </c>
      <c r="CB36" s="1">
        <f t="shared" ca="1" si="16"/>
        <v>-2.547847662690049E-2</v>
      </c>
      <c r="CC36" s="1">
        <f t="shared" ca="1" si="16"/>
        <v>8.1933315638908571E-2</v>
      </c>
      <c r="CD36" s="1">
        <f t="shared" ca="1" si="16"/>
        <v>2.5760655750690795E-2</v>
      </c>
      <c r="CE36" s="1">
        <f t="shared" ca="1" si="16"/>
        <v>-1.7249895887387786E-2</v>
      </c>
      <c r="CF36" s="1">
        <f t="shared" ca="1" si="15"/>
        <v>-5.1930787077947647E-2</v>
      </c>
      <c r="CG36" s="1">
        <f t="shared" ca="1" si="15"/>
        <v>3.8965677070402854E-2</v>
      </c>
      <c r="CH36" s="1">
        <f t="shared" ca="1" si="15"/>
        <v>-9.5166219303029799E-3</v>
      </c>
      <c r="CI36" s="1">
        <f t="shared" ca="1" si="15"/>
        <v>-4.9967610272946751E-2</v>
      </c>
      <c r="CJ36" s="1">
        <f t="shared" ca="1" si="15"/>
        <v>6.5882146093872246E-2</v>
      </c>
      <c r="CK36" s="1">
        <f t="shared" ca="1" si="15"/>
        <v>-3.8592477614242976E-2</v>
      </c>
      <c r="CL36" s="1">
        <f t="shared" ca="1" si="15"/>
        <v>-4.6645226965780516E-2</v>
      </c>
      <c r="CM36" s="1">
        <f t="shared" ca="1" si="15"/>
        <v>1.6569279786698504E-2</v>
      </c>
      <c r="CN36" s="1">
        <f t="shared" ca="1" si="15"/>
        <v>3.4491700871697617E-2</v>
      </c>
      <c r="CO36" s="1">
        <f t="shared" ca="1" si="15"/>
        <v>-6.0441192529820643E-2</v>
      </c>
      <c r="CP36" s="1">
        <f t="shared" ca="1" si="15"/>
        <v>9.0931478594611759E-2</v>
      </c>
      <c r="CQ36" s="1">
        <f t="shared" ca="1" si="15"/>
        <v>5.027941335374294E-2</v>
      </c>
      <c r="CR36" s="1">
        <f t="shared" ca="1" si="15"/>
        <v>-5.3099443286497447E-2</v>
      </c>
      <c r="CS36" s="1">
        <f t="shared" ca="1" si="15"/>
        <v>4.4432390329636404E-2</v>
      </c>
      <c r="CT36" s="1">
        <f t="shared" ca="1" si="15"/>
        <v>2.6892719212098523E-3</v>
      </c>
      <c r="CU36" s="1">
        <f t="shared" ca="1" si="15"/>
        <v>-2.6866169991018742E-2</v>
      </c>
      <c r="CV36" s="1">
        <f t="shared" ca="1" si="15"/>
        <v>-8.6271808456114041E-2</v>
      </c>
      <c r="CW36" s="1">
        <f t="shared" ca="1" si="15"/>
        <v>-2.6901203371009909E-2</v>
      </c>
      <c r="CX36" s="1">
        <f t="shared" ca="1" si="15"/>
        <v>2.69897762917501E-2</v>
      </c>
      <c r="CY36" s="39">
        <f t="shared" ca="1" si="15"/>
        <v>2.3614813862032433E-2</v>
      </c>
    </row>
    <row r="37" spans="2:103" x14ac:dyDescent="0.25">
      <c r="B37" s="27">
        <v>46204</v>
      </c>
      <c r="C37" s="28">
        <v>3.5</v>
      </c>
      <c r="D37" s="1">
        <f t="shared" ca="1" si="12"/>
        <v>3.5258321734040872E-2</v>
      </c>
      <c r="E37" s="1">
        <f t="shared" ca="1" si="12"/>
        <v>2.2838227799008761E-4</v>
      </c>
      <c r="F37" s="1">
        <f t="shared" ca="1" si="12"/>
        <v>9.1697731557822348E-2</v>
      </c>
      <c r="G37" s="1">
        <f t="shared" ca="1" si="12"/>
        <v>-1.9975050210882039E-2</v>
      </c>
      <c r="H37" s="1">
        <f t="shared" ca="1" si="12"/>
        <v>1.8325582705429186E-3</v>
      </c>
      <c r="I37" s="1">
        <f t="shared" ca="1" si="12"/>
        <v>6.7947738413640199E-2</v>
      </c>
      <c r="J37" s="1">
        <f t="shared" ca="1" si="12"/>
        <v>4.9567723953790735E-2</v>
      </c>
      <c r="K37" s="1">
        <f t="shared" ca="1" si="12"/>
        <v>-5.7091174003878441E-2</v>
      </c>
      <c r="L37" s="1">
        <f t="shared" ca="1" si="12"/>
        <v>-1.2937706068542342E-2</v>
      </c>
      <c r="M37" s="1">
        <f t="shared" ca="1" si="12"/>
        <v>4.7322667238046519E-2</v>
      </c>
      <c r="N37" s="1">
        <f t="shared" ca="1" si="12"/>
        <v>-2.4765476829347786E-2</v>
      </c>
      <c r="O37" s="1">
        <f t="shared" ca="1" si="12"/>
        <v>4.0597622156163721E-2</v>
      </c>
      <c r="P37" s="1">
        <f t="shared" ca="1" si="12"/>
        <v>-4.3715471639615179E-2</v>
      </c>
      <c r="Q37" s="1">
        <f t="shared" ca="1" si="12"/>
        <v>1.2898285375175594E-2</v>
      </c>
      <c r="R37" s="1">
        <f t="shared" ca="1" si="12"/>
        <v>-1.3431017391817429E-3</v>
      </c>
      <c r="S37" s="1">
        <f t="shared" ca="1" si="12"/>
        <v>5.8520799363952228E-2</v>
      </c>
      <c r="T37" s="1">
        <f t="shared" ca="1" si="16"/>
        <v>-2.4417892193610236E-2</v>
      </c>
      <c r="U37" s="1">
        <f t="shared" ca="1" si="16"/>
        <v>2.8633698425885097E-2</v>
      </c>
      <c r="V37" s="1">
        <f t="shared" ca="1" si="16"/>
        <v>1.9814166889243125E-2</v>
      </c>
      <c r="W37" s="1">
        <f t="shared" ca="1" si="16"/>
        <v>0.1136869366452686</v>
      </c>
      <c r="X37" s="1">
        <f t="shared" ca="1" si="16"/>
        <v>-7.6223950598061363E-2</v>
      </c>
      <c r="Y37" s="1">
        <f t="shared" ca="1" si="16"/>
        <v>-1.092176661249597E-2</v>
      </c>
      <c r="Z37" s="1">
        <f t="shared" ca="1" si="16"/>
        <v>1.3162787894166365E-2</v>
      </c>
      <c r="AA37" s="1">
        <f t="shared" ca="1" si="16"/>
        <v>-6.7704940282035497E-2</v>
      </c>
      <c r="AB37" s="1">
        <f t="shared" ca="1" si="16"/>
        <v>1.6024754877901726E-2</v>
      </c>
      <c r="AC37" s="1">
        <f t="shared" ca="1" si="16"/>
        <v>5.6493585142242515E-2</v>
      </c>
      <c r="AD37" s="1">
        <f t="shared" ca="1" si="16"/>
        <v>6.2368790220011287E-2</v>
      </c>
      <c r="AE37" s="1">
        <f t="shared" ca="1" si="16"/>
        <v>2.3618191404381369E-2</v>
      </c>
      <c r="AF37" s="1">
        <f t="shared" ca="1" si="16"/>
        <v>-9.0093092094252966E-3</v>
      </c>
      <c r="AG37" s="1">
        <f t="shared" ca="1" si="16"/>
        <v>-3.2633584265074921E-2</v>
      </c>
      <c r="AH37" s="1">
        <f t="shared" ca="1" si="16"/>
        <v>4.7116701470113062E-3</v>
      </c>
      <c r="AI37" s="1">
        <f t="shared" ca="1" si="16"/>
        <v>2.5343092799812962E-3</v>
      </c>
      <c r="AJ37" s="1">
        <f t="shared" ca="1" si="16"/>
        <v>-9.3976513958846736E-2</v>
      </c>
      <c r="AK37" s="1">
        <f t="shared" ca="1" si="16"/>
        <v>2.6807671714902366E-3</v>
      </c>
      <c r="AL37" s="1">
        <f t="shared" ca="1" si="16"/>
        <v>-3.1059512944715345E-2</v>
      </c>
      <c r="AM37" s="1">
        <f t="shared" ca="1" si="16"/>
        <v>-5.2251751686770855E-2</v>
      </c>
      <c r="AN37" s="1">
        <f t="shared" ca="1" si="16"/>
        <v>5.1546016389110882E-2</v>
      </c>
      <c r="AO37" s="1">
        <f t="shared" ca="1" si="16"/>
        <v>4.3359224943912145E-3</v>
      </c>
      <c r="AP37" s="1">
        <f t="shared" ca="1" si="16"/>
        <v>5.3661136179678347E-2</v>
      </c>
      <c r="AQ37" s="1">
        <f t="shared" ca="1" si="16"/>
        <v>5.3143839868732758E-2</v>
      </c>
      <c r="AR37" s="1">
        <f t="shared" ca="1" si="16"/>
        <v>1.3877268084750375E-2</v>
      </c>
      <c r="AS37" s="1">
        <f t="shared" ca="1" si="16"/>
        <v>1.3758701583641401E-2</v>
      </c>
      <c r="AT37" s="1">
        <f t="shared" ca="1" si="16"/>
        <v>8.155225989590878E-2</v>
      </c>
      <c r="AU37" s="1">
        <f t="shared" ca="1" si="16"/>
        <v>-7.1150602632185228E-3</v>
      </c>
      <c r="AV37" s="1">
        <f t="shared" ca="1" si="16"/>
        <v>1.4527683491066883E-2</v>
      </c>
      <c r="AW37" s="1">
        <f t="shared" ca="1" si="16"/>
        <v>-2.1916641600477689E-2</v>
      </c>
      <c r="AX37" s="1">
        <f t="shared" ca="1" si="16"/>
        <v>2.9860018863158088E-3</v>
      </c>
      <c r="AY37" s="1">
        <f t="shared" ca="1" si="16"/>
        <v>-1.9416586861114925E-2</v>
      </c>
      <c r="AZ37" s="1">
        <f t="shared" ca="1" si="16"/>
        <v>7.5377615842090514E-4</v>
      </c>
      <c r="BA37" s="1">
        <f t="shared" ca="1" si="16"/>
        <v>7.1461268510424086E-2</v>
      </c>
      <c r="BB37" s="1">
        <f t="shared" ca="1" si="16"/>
        <v>5.6630953279423357E-2</v>
      </c>
      <c r="BC37" s="1">
        <f t="shared" ca="1" si="16"/>
        <v>-1.6635473091247615E-2</v>
      </c>
      <c r="BD37" s="1">
        <f t="shared" ca="1" si="16"/>
        <v>9.1266107284208559E-2</v>
      </c>
      <c r="BE37" s="1">
        <f t="shared" ca="1" si="16"/>
        <v>4.5806238689260301E-2</v>
      </c>
      <c r="BF37" s="1">
        <f t="shared" ca="1" si="16"/>
        <v>1.4697115333785652E-2</v>
      </c>
      <c r="BG37" s="1">
        <f t="shared" ca="1" si="16"/>
        <v>0.10897241753270506</v>
      </c>
      <c r="BH37" s="1">
        <f t="shared" ca="1" si="16"/>
        <v>0.11902517246498173</v>
      </c>
      <c r="BI37" s="1">
        <f t="shared" ca="1" si="16"/>
        <v>4.2511332843014983E-2</v>
      </c>
      <c r="BJ37" s="1">
        <f t="shared" ca="1" si="16"/>
        <v>-4.1068017670479046E-2</v>
      </c>
      <c r="BK37" s="1">
        <f t="shared" ca="1" si="16"/>
        <v>5.4258650089800894E-2</v>
      </c>
      <c r="BL37" s="1">
        <f t="shared" ca="1" si="16"/>
        <v>-2.7698162031536126E-2</v>
      </c>
      <c r="BM37" s="1">
        <f t="shared" ca="1" si="16"/>
        <v>-1.2545902376814643E-2</v>
      </c>
      <c r="BN37" s="1">
        <f t="shared" ca="1" si="16"/>
        <v>3.7150823579844304E-2</v>
      </c>
      <c r="BO37" s="1">
        <f t="shared" ca="1" si="16"/>
        <v>-9.7839762827764548E-2</v>
      </c>
      <c r="BP37" s="1">
        <f t="shared" ca="1" si="16"/>
        <v>-6.3597742802909973E-2</v>
      </c>
      <c r="BQ37" s="1">
        <f t="shared" ca="1" si="15"/>
        <v>-9.2404923013749196E-2</v>
      </c>
      <c r="BR37" s="1">
        <f t="shared" ca="1" si="15"/>
        <v>-5.2554481753635258E-2</v>
      </c>
      <c r="BS37" s="1">
        <f t="shared" ca="1" si="15"/>
        <v>-4.6461936253602371E-2</v>
      </c>
      <c r="BT37" s="1">
        <f t="shared" ca="1" si="15"/>
        <v>2.3301548319195248E-2</v>
      </c>
      <c r="BU37" s="1">
        <f t="shared" ca="1" si="15"/>
        <v>-3.1095505893049043E-3</v>
      </c>
      <c r="BV37" s="1">
        <f t="shared" ca="1" si="15"/>
        <v>3.2658077164263818E-2</v>
      </c>
      <c r="BW37" s="1">
        <f t="shared" ca="1" si="15"/>
        <v>-5.6910673953996745E-2</v>
      </c>
      <c r="BX37" s="1">
        <f t="shared" ca="1" si="15"/>
        <v>-1.7236945497646313E-2</v>
      </c>
      <c r="BY37" s="1">
        <f t="shared" ca="1" si="15"/>
        <v>-7.2712838523777912E-2</v>
      </c>
      <c r="BZ37" s="1">
        <f t="shared" ca="1" si="15"/>
        <v>3.8733504062935138E-4</v>
      </c>
      <c r="CA37" s="1">
        <f t="shared" ca="1" si="15"/>
        <v>1.517432643119618E-2</v>
      </c>
      <c r="CB37" s="1">
        <f t="shared" ca="1" si="15"/>
        <v>2.6141364167663626E-2</v>
      </c>
      <c r="CC37" s="1">
        <f t="shared" ca="1" si="15"/>
        <v>3.8010224337498122E-2</v>
      </c>
      <c r="CD37" s="1">
        <f t="shared" ca="1" si="15"/>
        <v>-1.5850911209259178E-2</v>
      </c>
      <c r="CE37" s="1">
        <f t="shared" ca="1" si="15"/>
        <v>5.7024630284608002E-3</v>
      </c>
      <c r="CF37" s="1">
        <f t="shared" ca="1" si="15"/>
        <v>-1.667331057432328E-2</v>
      </c>
      <c r="CG37" s="1">
        <f t="shared" ca="1" si="15"/>
        <v>4.6132893667757122E-2</v>
      </c>
      <c r="CH37" s="1">
        <f t="shared" ca="1" si="15"/>
        <v>3.0516801097143609E-2</v>
      </c>
      <c r="CI37" s="1">
        <f t="shared" ca="1" si="15"/>
        <v>8.3862209342322469E-2</v>
      </c>
      <c r="CJ37" s="1">
        <f t="shared" ca="1" si="15"/>
        <v>4.5967232968503427E-2</v>
      </c>
      <c r="CK37" s="1">
        <f t="shared" ca="1" si="15"/>
        <v>1.1688950546703353E-2</v>
      </c>
      <c r="CL37" s="1">
        <f t="shared" ca="1" si="15"/>
        <v>8.9157013536997815E-2</v>
      </c>
      <c r="CM37" s="1">
        <f t="shared" ca="1" si="15"/>
        <v>-1.419971146169785E-2</v>
      </c>
      <c r="CN37" s="1">
        <f t="shared" ca="1" si="15"/>
        <v>5.4890199415480012E-2</v>
      </c>
      <c r="CO37" s="1">
        <f t="shared" ca="1" si="15"/>
        <v>4.4717810914830465E-2</v>
      </c>
      <c r="CP37" s="1">
        <f t="shared" ca="1" si="15"/>
        <v>-4.2479376647513355E-2</v>
      </c>
      <c r="CQ37" s="1">
        <f t="shared" ca="1" si="15"/>
        <v>-3.2007356125253315E-2</v>
      </c>
      <c r="CR37" s="1">
        <f t="shared" ca="1" si="15"/>
        <v>-1.6933428278785231E-4</v>
      </c>
      <c r="CS37" s="1">
        <f t="shared" ca="1" si="15"/>
        <v>4.2094724184860988E-3</v>
      </c>
      <c r="CT37" s="1">
        <f t="shared" ca="1" si="15"/>
        <v>7.3071327517916368E-2</v>
      </c>
      <c r="CU37" s="1">
        <f t="shared" ca="1" si="15"/>
        <v>-3.2430269320781364E-2</v>
      </c>
      <c r="CV37" s="1">
        <f t="shared" ca="1" si="15"/>
        <v>-3.7070844250488184E-2</v>
      </c>
      <c r="CW37" s="1">
        <f t="shared" ca="1" si="15"/>
        <v>6.6141089041463555E-2</v>
      </c>
      <c r="CX37" s="1">
        <f t="shared" ca="1" si="15"/>
        <v>2.3031965790959522E-2</v>
      </c>
      <c r="CY37" s="39">
        <f t="shared" ca="1" si="15"/>
        <v>-6.8250961072883441E-3</v>
      </c>
    </row>
    <row r="38" spans="2:103" x14ac:dyDescent="0.25">
      <c r="B38" s="27">
        <v>46235</v>
      </c>
      <c r="C38" s="28">
        <v>3.5833333333333299</v>
      </c>
      <c r="D38" s="1">
        <f t="shared" ca="1" si="12"/>
        <v>2.9671453179439355E-3</v>
      </c>
      <c r="E38" s="1">
        <f t="shared" ca="1" si="12"/>
        <v>-7.3855380645188679E-2</v>
      </c>
      <c r="F38" s="1">
        <f t="shared" ca="1" si="12"/>
        <v>5.6767822566105901E-2</v>
      </c>
      <c r="G38" s="1">
        <f t="shared" ca="1" si="12"/>
        <v>-4.2050515792723432E-3</v>
      </c>
      <c r="H38" s="1">
        <f t="shared" ca="1" si="12"/>
        <v>-4.04423765804095E-2</v>
      </c>
      <c r="I38" s="1">
        <f t="shared" ca="1" si="12"/>
        <v>7.3810208970130659E-2</v>
      </c>
      <c r="J38" s="1">
        <f t="shared" ca="1" si="12"/>
        <v>5.3762933680005086E-2</v>
      </c>
      <c r="K38" s="1">
        <f t="shared" ca="1" si="12"/>
        <v>7.0682837563603884E-2</v>
      </c>
      <c r="L38" s="1">
        <f t="shared" ca="1" si="12"/>
        <v>-4.9370205726062912E-2</v>
      </c>
      <c r="M38" s="1">
        <f t="shared" ca="1" si="12"/>
        <v>0.11553183012292312</v>
      </c>
      <c r="N38" s="1">
        <f t="shared" ca="1" si="12"/>
        <v>-3.0061141247428612E-2</v>
      </c>
      <c r="O38" s="1">
        <f t="shared" ca="1" si="12"/>
        <v>-2.7882081643769829E-3</v>
      </c>
      <c r="P38" s="1">
        <f t="shared" ca="1" si="12"/>
        <v>0.1022562618474856</v>
      </c>
      <c r="Q38" s="1">
        <f t="shared" ca="1" si="12"/>
        <v>7.4678283325163075E-2</v>
      </c>
      <c r="R38" s="1">
        <f t="shared" ca="1" si="12"/>
        <v>-2.2152987577829915E-2</v>
      </c>
      <c r="S38" s="1">
        <f t="shared" ca="1" si="12"/>
        <v>-1.3073844265264836E-2</v>
      </c>
      <c r="T38" s="1">
        <f t="shared" ca="1" si="16"/>
        <v>6.9641940921704421E-2</v>
      </c>
      <c r="U38" s="1">
        <f t="shared" ca="1" si="16"/>
        <v>-7.3313593301205987E-2</v>
      </c>
      <c r="V38" s="1">
        <f t="shared" ca="1" si="16"/>
        <v>1.9895822636078987E-3</v>
      </c>
      <c r="W38" s="1">
        <f t="shared" ca="1" si="16"/>
        <v>-1.0559876878527455E-2</v>
      </c>
      <c r="X38" s="1">
        <f t="shared" ca="1" si="16"/>
        <v>4.5254487028347119E-2</v>
      </c>
      <c r="Y38" s="1">
        <f t="shared" ca="1" si="16"/>
        <v>5.3318594892475438E-2</v>
      </c>
      <c r="Z38" s="1">
        <f t="shared" ca="1" si="16"/>
        <v>0.10780841457474633</v>
      </c>
      <c r="AA38" s="1">
        <f t="shared" ca="1" si="16"/>
        <v>-2.925825706157615E-3</v>
      </c>
      <c r="AB38" s="1">
        <f t="shared" ca="1" si="16"/>
        <v>-7.1410529363601344E-2</v>
      </c>
      <c r="AC38" s="1">
        <f t="shared" ca="1" si="16"/>
        <v>-1.9184061629960041E-2</v>
      </c>
      <c r="AD38" s="1">
        <f t="shared" ca="1" si="16"/>
        <v>8.4997662075036146E-2</v>
      </c>
      <c r="AE38" s="1">
        <f t="shared" ca="1" si="16"/>
        <v>4.6017161200599135E-2</v>
      </c>
      <c r="AF38" s="1">
        <f t="shared" ca="1" si="16"/>
        <v>1.0873303195082111E-2</v>
      </c>
      <c r="AG38" s="1">
        <f t="shared" ca="1" si="16"/>
        <v>-2.8990233598813926E-2</v>
      </c>
      <c r="AH38" s="1">
        <f t="shared" ca="1" si="16"/>
        <v>1.3212999147206752E-2</v>
      </c>
      <c r="AI38" s="1">
        <f t="shared" ca="1" si="16"/>
        <v>-1.6881718280233601E-2</v>
      </c>
      <c r="AJ38" s="1">
        <f t="shared" ca="1" si="16"/>
        <v>-6.3716032658499205E-2</v>
      </c>
      <c r="AK38" s="1">
        <f t="shared" ca="1" si="16"/>
        <v>-6.3430091619980117E-2</v>
      </c>
      <c r="AL38" s="1">
        <f t="shared" ca="1" si="16"/>
        <v>1.8823512030973086E-2</v>
      </c>
      <c r="AM38" s="1">
        <f t="shared" ca="1" si="16"/>
        <v>-6.9441831059934539E-2</v>
      </c>
      <c r="AN38" s="1">
        <f t="shared" ca="1" si="16"/>
        <v>4.6813765573821622E-2</v>
      </c>
      <c r="AO38" s="1">
        <f t="shared" ca="1" si="16"/>
        <v>6.7612654675301892E-2</v>
      </c>
      <c r="AP38" s="1">
        <f t="shared" ca="1" si="16"/>
        <v>-8.3613622424398484E-4</v>
      </c>
      <c r="AQ38" s="1">
        <f t="shared" ca="1" si="16"/>
        <v>3.4787551660675972E-2</v>
      </c>
      <c r="AR38" s="1">
        <f t="shared" ca="1" si="16"/>
        <v>4.1343967218202472E-2</v>
      </c>
      <c r="AS38" s="1">
        <f t="shared" ca="1" si="16"/>
        <v>7.8740814991181657E-2</v>
      </c>
      <c r="AT38" s="1">
        <f t="shared" ca="1" si="16"/>
        <v>-4.0322339330088226E-2</v>
      </c>
      <c r="AU38" s="1">
        <f t="shared" ca="1" si="16"/>
        <v>3.2039822403077643E-2</v>
      </c>
      <c r="AV38" s="1">
        <f t="shared" ca="1" si="16"/>
        <v>-3.2139288108597459E-2</v>
      </c>
      <c r="AW38" s="1">
        <f t="shared" ca="1" si="16"/>
        <v>2.3574064601722445E-2</v>
      </c>
      <c r="AX38" s="1">
        <f t="shared" ca="1" si="16"/>
        <v>2.7135894832710596E-2</v>
      </c>
      <c r="AY38" s="1">
        <f t="shared" ca="1" si="16"/>
        <v>4.2833459887866757E-2</v>
      </c>
      <c r="AZ38" s="1">
        <f t="shared" ca="1" si="16"/>
        <v>2.5765364345851069E-2</v>
      </c>
      <c r="BA38" s="1">
        <f t="shared" ca="1" si="16"/>
        <v>0.13734582985056679</v>
      </c>
      <c r="BB38" s="1">
        <f t="shared" ca="1" si="16"/>
        <v>-2.69048820886797E-2</v>
      </c>
      <c r="BC38" s="1">
        <f t="shared" ca="1" si="16"/>
        <v>8.9615904926262591E-2</v>
      </c>
      <c r="BD38" s="1">
        <f t="shared" ca="1" si="16"/>
        <v>5.0668764815704169E-2</v>
      </c>
      <c r="BE38" s="1">
        <f t="shared" ca="1" si="16"/>
        <v>-7.0646569375443745E-3</v>
      </c>
      <c r="BF38" s="1">
        <f t="shared" ca="1" si="16"/>
        <v>5.2433663277913767E-2</v>
      </c>
      <c r="BG38" s="1">
        <f t="shared" ca="1" si="16"/>
        <v>-7.3027201349371105E-4</v>
      </c>
      <c r="BH38" s="1">
        <f t="shared" ca="1" si="16"/>
        <v>7.110214385519037E-2</v>
      </c>
      <c r="BI38" s="1">
        <f t="shared" ca="1" si="16"/>
        <v>-5.2904691076745426E-2</v>
      </c>
      <c r="BJ38" s="1">
        <f t="shared" ca="1" si="16"/>
        <v>2.3720541107372827E-2</v>
      </c>
      <c r="BK38" s="1">
        <f t="shared" ca="1" si="16"/>
        <v>2.5152570797101786E-2</v>
      </c>
      <c r="BL38" s="1">
        <f t="shared" ca="1" si="16"/>
        <v>-4.9357115988283747E-2</v>
      </c>
      <c r="BM38" s="1">
        <f t="shared" ca="1" si="16"/>
        <v>4.1483344589736647E-2</v>
      </c>
      <c r="BN38" s="1">
        <f t="shared" ca="1" si="16"/>
        <v>-3.7599174705172538E-2</v>
      </c>
      <c r="BO38" s="1">
        <f t="shared" ca="1" si="16"/>
        <v>1.0636240352577368E-2</v>
      </c>
      <c r="BP38" s="1">
        <f t="shared" ca="1" si="16"/>
        <v>-9.8521601012681419E-3</v>
      </c>
      <c r="BQ38" s="1">
        <f t="shared" ca="1" si="15"/>
        <v>-0.10494928632874662</v>
      </c>
      <c r="BR38" s="1">
        <f t="shared" ca="1" si="15"/>
        <v>-5.7136080478571084E-2</v>
      </c>
      <c r="BS38" s="1">
        <f t="shared" ca="1" si="15"/>
        <v>2.4575190857755301E-2</v>
      </c>
      <c r="BT38" s="1">
        <f t="shared" ca="1" si="15"/>
        <v>6.6693668110246428E-4</v>
      </c>
      <c r="BU38" s="1">
        <f t="shared" ca="1" si="15"/>
        <v>-2.883000288830348E-2</v>
      </c>
      <c r="BV38" s="1">
        <f t="shared" ca="1" si="15"/>
        <v>-1.8198664036163839E-2</v>
      </c>
      <c r="BW38" s="1">
        <f t="shared" ca="1" si="15"/>
        <v>7.3043117906246603E-3</v>
      </c>
      <c r="BX38" s="1">
        <f t="shared" ca="1" si="15"/>
        <v>-1.9473041236122007E-3</v>
      </c>
      <c r="BY38" s="1">
        <f t="shared" ca="1" si="15"/>
        <v>-1.7432742412484149E-2</v>
      </c>
      <c r="BZ38" s="1">
        <f t="shared" ca="1" si="15"/>
        <v>-6.6226865776747218E-2</v>
      </c>
      <c r="CA38" s="1">
        <f t="shared" ca="1" si="15"/>
        <v>-7.712250863455844E-2</v>
      </c>
      <c r="CB38" s="1">
        <f t="shared" ca="1" si="15"/>
        <v>1.7021731161976691E-2</v>
      </c>
      <c r="CC38" s="1">
        <f t="shared" ca="1" si="15"/>
        <v>-5.3780466873259221E-2</v>
      </c>
      <c r="CD38" s="1">
        <f t="shared" ca="1" si="15"/>
        <v>8.5560985028658269E-3</v>
      </c>
      <c r="CE38" s="1">
        <f t="shared" ca="1" si="15"/>
        <v>8.6927899984155926E-3</v>
      </c>
      <c r="CF38" s="1">
        <f t="shared" ca="1" si="15"/>
        <v>1.9592956903018391E-2</v>
      </c>
      <c r="CG38" s="1">
        <f t="shared" ca="1" si="15"/>
        <v>9.2079197649433744E-3</v>
      </c>
      <c r="CH38" s="1">
        <f t="shared" ca="1" si="15"/>
        <v>5.155890653922076E-2</v>
      </c>
      <c r="CI38" s="1">
        <f t="shared" ca="1" si="15"/>
        <v>9.5131545190289601E-2</v>
      </c>
      <c r="CJ38" s="1">
        <f t="shared" ca="1" si="15"/>
        <v>-1.3198436509839814E-2</v>
      </c>
      <c r="CK38" s="1">
        <f t="shared" ca="1" si="15"/>
        <v>-4.6625332595535019E-4</v>
      </c>
      <c r="CL38" s="1">
        <f t="shared" ca="1" si="15"/>
        <v>9.6474834900801026E-2</v>
      </c>
      <c r="CM38" s="1">
        <f t="shared" ca="1" si="15"/>
        <v>-5.059522651253404E-3</v>
      </c>
      <c r="CN38" s="1">
        <f t="shared" ca="1" si="15"/>
        <v>-1.0745023646896678E-2</v>
      </c>
      <c r="CO38" s="1">
        <f t="shared" ca="1" si="15"/>
        <v>6.1244186080054918E-3</v>
      </c>
      <c r="CP38" s="1">
        <f t="shared" ca="1" si="15"/>
        <v>-2.7784314851409933E-2</v>
      </c>
      <c r="CQ38" s="1">
        <f t="shared" ca="1" si="15"/>
        <v>2.3965709531673953E-2</v>
      </c>
      <c r="CR38" s="1">
        <f t="shared" ca="1" si="15"/>
        <v>-4.3517246818704398E-4</v>
      </c>
      <c r="CS38" s="1">
        <f t="shared" ca="1" si="15"/>
        <v>2.1487657996778244E-3</v>
      </c>
      <c r="CT38" s="1">
        <f t="shared" ca="1" si="15"/>
        <v>1.9397124397115065E-2</v>
      </c>
      <c r="CU38" s="1">
        <f t="shared" ca="1" si="15"/>
        <v>4.7948099947702917E-2</v>
      </c>
      <c r="CV38" s="1">
        <f t="shared" ca="1" si="15"/>
        <v>-3.7398899272418809E-2</v>
      </c>
      <c r="CW38" s="1">
        <f t="shared" ca="1" si="15"/>
        <v>-1.0065834667333302E-2</v>
      </c>
      <c r="CX38" s="1">
        <f t="shared" ca="1" si="15"/>
        <v>1.7222788132587223E-3</v>
      </c>
      <c r="CY38" s="39">
        <f t="shared" ca="1" si="15"/>
        <v>-1.2890172858396144E-2</v>
      </c>
    </row>
    <row r="39" spans="2:103" x14ac:dyDescent="0.25">
      <c r="B39" s="27">
        <v>46266</v>
      </c>
      <c r="C39" s="28">
        <v>3.6666666666666599</v>
      </c>
      <c r="D39" s="1">
        <f t="shared" ca="1" si="12"/>
        <v>-1.3165749571800996E-2</v>
      </c>
      <c r="E39" s="1">
        <f t="shared" ca="1" si="12"/>
        <v>-3.171945646621049E-3</v>
      </c>
      <c r="F39" s="1">
        <f t="shared" ca="1" si="12"/>
        <v>4.745153720401861E-2</v>
      </c>
      <c r="G39" s="1">
        <f t="shared" ca="1" si="12"/>
        <v>-3.5518432424254585E-2</v>
      </c>
      <c r="H39" s="1">
        <f t="shared" ca="1" si="12"/>
        <v>-3.3982756663831833E-2</v>
      </c>
      <c r="I39" s="1">
        <f t="shared" ca="1" si="12"/>
        <v>-1.5065442774054135E-2</v>
      </c>
      <c r="J39" s="1">
        <f t="shared" ca="1" si="12"/>
        <v>8.6447985605177385E-2</v>
      </c>
      <c r="K39" s="1">
        <f t="shared" ca="1" si="12"/>
        <v>-5.0334568617479092E-2</v>
      </c>
      <c r="L39" s="1">
        <f t="shared" ca="1" si="12"/>
        <v>6.6321435373811024E-3</v>
      </c>
      <c r="M39" s="1">
        <f t="shared" ca="1" si="12"/>
        <v>-3.6589341634516999E-2</v>
      </c>
      <c r="N39" s="1">
        <f t="shared" ca="1" si="12"/>
        <v>-5.9535897458488828E-2</v>
      </c>
      <c r="O39" s="1">
        <f t="shared" ca="1" si="12"/>
        <v>-5.2647205134868175E-2</v>
      </c>
      <c r="P39" s="1">
        <f t="shared" ca="1" si="12"/>
        <v>-3.8171541976047059E-2</v>
      </c>
      <c r="Q39" s="1">
        <f t="shared" ca="1" si="12"/>
        <v>1.6969827226273566E-2</v>
      </c>
      <c r="R39" s="1">
        <f t="shared" ca="1" si="12"/>
        <v>6.7679924940621888E-2</v>
      </c>
      <c r="S39" s="1">
        <f t="shared" ca="1" si="12"/>
        <v>6.0191057547065614E-3</v>
      </c>
      <c r="T39" s="1">
        <f t="shared" ca="1" si="16"/>
        <v>6.9234136738745677E-2</v>
      </c>
      <c r="U39" s="1">
        <f t="shared" ca="1" si="16"/>
        <v>-2.3176491420239868E-2</v>
      </c>
      <c r="V39" s="1">
        <f t="shared" ca="1" si="16"/>
        <v>2.3771477781127245E-2</v>
      </c>
      <c r="W39" s="1">
        <f t="shared" ca="1" si="16"/>
        <v>-7.0162510680534529E-2</v>
      </c>
      <c r="X39" s="1">
        <f t="shared" ca="1" si="16"/>
        <v>-7.4100506944476063E-2</v>
      </c>
      <c r="Y39" s="1">
        <f t="shared" ca="1" si="16"/>
        <v>-4.2991703187885005E-3</v>
      </c>
      <c r="Z39" s="1">
        <f t="shared" ca="1" si="16"/>
        <v>-3.9854252623576697E-2</v>
      </c>
      <c r="AA39" s="1">
        <f t="shared" ca="1" si="16"/>
        <v>4.834097199679948E-2</v>
      </c>
      <c r="AB39" s="1">
        <f t="shared" ca="1" si="16"/>
        <v>-3.3890924484099291E-2</v>
      </c>
      <c r="AC39" s="1">
        <f t="shared" ca="1" si="16"/>
        <v>8.2060633283189993E-2</v>
      </c>
      <c r="AD39" s="1">
        <f t="shared" ca="1" si="16"/>
        <v>-7.8771572561120023E-2</v>
      </c>
      <c r="AE39" s="1">
        <f t="shared" ca="1" si="16"/>
        <v>-0.14537960569986044</v>
      </c>
      <c r="AF39" s="1">
        <f t="shared" ca="1" si="16"/>
        <v>6.6562694612679468E-2</v>
      </c>
      <c r="AG39" s="1">
        <f t="shared" ca="1" si="16"/>
        <v>-4.105802858926947E-2</v>
      </c>
      <c r="AH39" s="1">
        <f t="shared" ca="1" si="16"/>
        <v>-8.5659340121569061E-2</v>
      </c>
      <c r="AI39" s="1">
        <f t="shared" ca="1" si="16"/>
        <v>8.78352502108707E-3</v>
      </c>
      <c r="AJ39" s="1">
        <f t="shared" ca="1" si="16"/>
        <v>5.8072110128930899E-3</v>
      </c>
      <c r="AK39" s="1">
        <f t="shared" ca="1" si="16"/>
        <v>1.1943599957661217E-2</v>
      </c>
      <c r="AL39" s="1">
        <f t="shared" ca="1" si="16"/>
        <v>-3.6500741670953941E-2</v>
      </c>
      <c r="AM39" s="1">
        <f t="shared" ca="1" si="16"/>
        <v>-5.1116655385772342E-2</v>
      </c>
      <c r="AN39" s="1">
        <f t="shared" ca="1" si="16"/>
        <v>1.0225862234963844E-2</v>
      </c>
      <c r="AO39" s="1">
        <f t="shared" ca="1" si="16"/>
        <v>8.2274396512681675E-3</v>
      </c>
      <c r="AP39" s="1">
        <f t="shared" ca="1" si="16"/>
        <v>1.6815002938660298E-2</v>
      </c>
      <c r="AQ39" s="1">
        <f t="shared" ca="1" si="16"/>
        <v>-5.3824962712454696E-2</v>
      </c>
      <c r="AR39" s="1">
        <f t="shared" ca="1" si="16"/>
        <v>6.8430384751376624E-2</v>
      </c>
      <c r="AS39" s="1">
        <f t="shared" ca="1" si="16"/>
        <v>5.4074948367659942E-2</v>
      </c>
      <c r="AT39" s="1">
        <f t="shared" ca="1" si="16"/>
        <v>-3.827270816518983E-2</v>
      </c>
      <c r="AU39" s="1">
        <f t="shared" ca="1" si="16"/>
        <v>9.7077505281296661E-2</v>
      </c>
      <c r="AV39" s="1">
        <f t="shared" ca="1" si="16"/>
        <v>6.3640302740071014E-2</v>
      </c>
      <c r="AW39" s="1">
        <f t="shared" ca="1" si="16"/>
        <v>-4.6825254501153459E-3</v>
      </c>
      <c r="AX39" s="1">
        <f t="shared" ca="1" si="16"/>
        <v>2.5509143338604549E-2</v>
      </c>
      <c r="AY39" s="1">
        <f t="shared" ca="1" si="16"/>
        <v>-3.6479784967847685E-2</v>
      </c>
      <c r="AZ39" s="1">
        <f t="shared" ca="1" si="16"/>
        <v>4.2666076105307975E-2</v>
      </c>
      <c r="BA39" s="1">
        <f t="shared" ca="1" si="16"/>
        <v>5.0773841601157426E-3</v>
      </c>
      <c r="BB39" s="1">
        <f t="shared" ca="1" si="16"/>
        <v>2.0191151687837125E-2</v>
      </c>
      <c r="BC39" s="1">
        <f t="shared" ca="1" si="16"/>
        <v>3.9764547007794145E-2</v>
      </c>
      <c r="BD39" s="1">
        <f t="shared" ca="1" si="16"/>
        <v>6.6547343725811947E-2</v>
      </c>
      <c r="BE39" s="1">
        <f t="shared" ca="1" si="16"/>
        <v>7.6112260339970567E-2</v>
      </c>
      <c r="BF39" s="1">
        <f t="shared" ca="1" si="16"/>
        <v>5.3390627300119696E-2</v>
      </c>
      <c r="BG39" s="1">
        <f t="shared" ca="1" si="16"/>
        <v>3.5354326503009834E-2</v>
      </c>
      <c r="BH39" s="1">
        <f t="shared" ca="1" si="16"/>
        <v>2.7708182813086745E-2</v>
      </c>
      <c r="BI39" s="1">
        <f t="shared" ca="1" si="16"/>
        <v>7.9573072136045142E-2</v>
      </c>
      <c r="BJ39" s="1">
        <f t="shared" ca="1" si="16"/>
        <v>-4.7175652876772015E-2</v>
      </c>
      <c r="BK39" s="1">
        <f t="shared" ca="1" si="16"/>
        <v>5.8144340675099986E-2</v>
      </c>
      <c r="BL39" s="1">
        <f t="shared" ref="BL39:CY47" ca="1" si="17">_xlfn.NORM.INV(RAND(),$C$2,$C$3)</f>
        <v>6.5514942053635393E-3</v>
      </c>
      <c r="BM39" s="1">
        <f t="shared" ca="1" si="17"/>
        <v>4.39271402618059E-2</v>
      </c>
      <c r="BN39" s="1">
        <f t="shared" ca="1" si="17"/>
        <v>6.5199688135086364E-2</v>
      </c>
      <c r="BO39" s="1">
        <f t="shared" ca="1" si="17"/>
        <v>6.1617639023032321E-2</v>
      </c>
      <c r="BP39" s="1">
        <f t="shared" ca="1" si="17"/>
        <v>2.8189861892386231E-2</v>
      </c>
      <c r="BQ39" s="1">
        <f t="shared" ca="1" si="15"/>
        <v>-4.6717739603691685E-3</v>
      </c>
      <c r="BR39" s="1">
        <f t="shared" ca="1" si="15"/>
        <v>2.7973220719321725E-3</v>
      </c>
      <c r="BS39" s="1">
        <f t="shared" ca="1" si="15"/>
        <v>2.06980684350144E-2</v>
      </c>
      <c r="BT39" s="1">
        <f t="shared" ca="1" si="15"/>
        <v>-2.4924229898236394E-2</v>
      </c>
      <c r="BU39" s="1">
        <f t="shared" ca="1" si="15"/>
        <v>-3.2691836975612024E-2</v>
      </c>
      <c r="BV39" s="1">
        <f t="shared" ca="1" si="15"/>
        <v>2.5152595876350339E-2</v>
      </c>
      <c r="BW39" s="1">
        <f t="shared" ca="1" si="15"/>
        <v>1.8741515985617518E-2</v>
      </c>
      <c r="BX39" s="1">
        <f t="shared" ca="1" si="15"/>
        <v>3.5658232513641502E-2</v>
      </c>
      <c r="BY39" s="1">
        <f t="shared" ca="1" si="15"/>
        <v>7.2149491363289325E-2</v>
      </c>
      <c r="BZ39" s="1">
        <f t="shared" ca="1" si="15"/>
        <v>-2.3415268312261182E-2</v>
      </c>
      <c r="CA39" s="1">
        <f t="shared" ca="1" si="15"/>
        <v>3.0924854101243331E-2</v>
      </c>
      <c r="CB39" s="1">
        <f t="shared" ca="1" si="15"/>
        <v>2.5094627708493579E-3</v>
      </c>
      <c r="CC39" s="1">
        <f t="shared" ca="1" si="15"/>
        <v>3.4537632013789579E-2</v>
      </c>
      <c r="CD39" s="1">
        <f t="shared" ca="1" si="15"/>
        <v>2.945171168766765E-2</v>
      </c>
      <c r="CE39" s="1">
        <f t="shared" ca="1" si="15"/>
        <v>3.5870906508974641E-2</v>
      </c>
      <c r="CF39" s="1">
        <f t="shared" ca="1" si="15"/>
        <v>-7.1342249906106353E-2</v>
      </c>
      <c r="CG39" s="1">
        <f t="shared" ca="1" si="15"/>
        <v>2.0423872282361144E-2</v>
      </c>
      <c r="CH39" s="1">
        <f t="shared" ca="1" si="15"/>
        <v>3.1254293811662212E-2</v>
      </c>
      <c r="CI39" s="1">
        <f t="shared" ca="1" si="15"/>
        <v>-8.2443167697233338E-2</v>
      </c>
      <c r="CJ39" s="1">
        <f t="shared" ca="1" si="15"/>
        <v>-9.9694702918571576E-3</v>
      </c>
      <c r="CK39" s="1">
        <f t="shared" ca="1" si="15"/>
        <v>5.5504667793624569E-2</v>
      </c>
      <c r="CL39" s="1">
        <f t="shared" ca="1" si="15"/>
        <v>2.7352039063662053E-2</v>
      </c>
      <c r="CM39" s="1">
        <f t="shared" ca="1" si="15"/>
        <v>1.214683226629033E-2</v>
      </c>
      <c r="CN39" s="1">
        <f t="shared" ca="1" si="15"/>
        <v>2.3816680489199826E-2</v>
      </c>
      <c r="CO39" s="1">
        <f t="shared" ca="1" si="15"/>
        <v>-1.7784859294463055E-2</v>
      </c>
      <c r="CP39" s="1">
        <f t="shared" ca="1" si="15"/>
        <v>1.2019440201447674E-2</v>
      </c>
      <c r="CQ39" s="1">
        <f t="shared" ca="1" si="15"/>
        <v>4.5243955602509489E-2</v>
      </c>
      <c r="CR39" s="1">
        <f t="shared" ca="1" si="15"/>
        <v>6.4596395210065938E-2</v>
      </c>
      <c r="CS39" s="1">
        <f t="shared" ca="1" si="15"/>
        <v>7.4877839523920853E-2</v>
      </c>
      <c r="CT39" s="1">
        <f t="shared" ca="1" si="15"/>
        <v>4.5008749903382515E-2</v>
      </c>
      <c r="CU39" s="1">
        <f t="shared" ca="1" si="15"/>
        <v>-3.8094191402379809E-2</v>
      </c>
      <c r="CV39" s="1">
        <f t="shared" ca="1" si="15"/>
        <v>5.1667000443910295E-2</v>
      </c>
      <c r="CW39" s="1">
        <f t="shared" ca="1" si="15"/>
        <v>-4.5403002058904303E-2</v>
      </c>
      <c r="CX39" s="1">
        <f t="shared" ca="1" si="15"/>
        <v>4.2463222067314274E-2</v>
      </c>
      <c r="CY39" s="39">
        <f t="shared" ca="1" si="15"/>
        <v>5.889162351222902E-2</v>
      </c>
    </row>
    <row r="40" spans="2:103" x14ac:dyDescent="0.25">
      <c r="B40" s="27">
        <v>46296</v>
      </c>
      <c r="C40" s="28">
        <v>3.75</v>
      </c>
      <c r="D40" s="1">
        <f t="shared" ca="1" si="12"/>
        <v>3.1817432700305473E-2</v>
      </c>
      <c r="E40" s="1">
        <f t="shared" ca="1" si="12"/>
        <v>1.001425336190416E-2</v>
      </c>
      <c r="F40" s="1">
        <f t="shared" ca="1" si="12"/>
        <v>-0.1014610167254322</v>
      </c>
      <c r="G40" s="1">
        <f t="shared" ca="1" si="12"/>
        <v>-5.4550116381762069E-2</v>
      </c>
      <c r="H40" s="1">
        <f t="shared" ca="1" si="12"/>
        <v>4.1539583924876423E-2</v>
      </c>
      <c r="I40" s="1">
        <f t="shared" ca="1" si="12"/>
        <v>-1.9178367405273594E-2</v>
      </c>
      <c r="J40" s="1">
        <f t="shared" ca="1" si="12"/>
        <v>-3.0274010420224137E-2</v>
      </c>
      <c r="K40" s="1">
        <f t="shared" ca="1" si="12"/>
        <v>1.3607481275581946E-2</v>
      </c>
      <c r="L40" s="1">
        <f t="shared" ca="1" si="12"/>
        <v>-2.0930649043749045E-2</v>
      </c>
      <c r="M40" s="1">
        <f t="shared" ca="1" si="12"/>
        <v>0.10460052230804714</v>
      </c>
      <c r="N40" s="1">
        <f t="shared" ca="1" si="12"/>
        <v>2.5132908087064428E-2</v>
      </c>
      <c r="O40" s="1">
        <f t="shared" ca="1" si="12"/>
        <v>-5.4516423173097545E-2</v>
      </c>
      <c r="P40" s="1">
        <f t="shared" ca="1" si="12"/>
        <v>6.1338405916065437E-2</v>
      </c>
      <c r="Q40" s="1">
        <f t="shared" ca="1" si="12"/>
        <v>-7.2800156373950098E-2</v>
      </c>
      <c r="R40" s="1">
        <f t="shared" ca="1" si="12"/>
        <v>-1.5359059798108289E-2</v>
      </c>
      <c r="S40" s="1">
        <f t="shared" ca="1" si="12"/>
        <v>7.3502128130621264E-2</v>
      </c>
      <c r="T40" s="1">
        <f t="shared" ref="T40:BO40" ca="1" si="18">_xlfn.NORM.INV(RAND(),$C$2,$C$3)</f>
        <v>-2.3226618946400251E-2</v>
      </c>
      <c r="U40" s="1">
        <f t="shared" ca="1" si="18"/>
        <v>-7.512352000132097E-2</v>
      </c>
      <c r="V40" s="1">
        <f t="shared" ca="1" si="18"/>
        <v>6.2218709865087485E-2</v>
      </c>
      <c r="W40" s="1">
        <f t="shared" ca="1" si="18"/>
        <v>-7.5758561838709399E-3</v>
      </c>
      <c r="X40" s="1">
        <f t="shared" ca="1" si="18"/>
        <v>0.11404344797742744</v>
      </c>
      <c r="Y40" s="1">
        <f t="shared" ca="1" si="18"/>
        <v>-1.3738705540339985E-2</v>
      </c>
      <c r="Z40" s="1">
        <f t="shared" ca="1" si="18"/>
        <v>3.6973494499055085E-2</v>
      </c>
      <c r="AA40" s="1">
        <f t="shared" ca="1" si="18"/>
        <v>-5.6580739796848044E-2</v>
      </c>
      <c r="AB40" s="1">
        <f t="shared" ca="1" si="18"/>
        <v>8.9773489715865296E-2</v>
      </c>
      <c r="AC40" s="1">
        <f t="shared" ca="1" si="18"/>
        <v>-5.989509314827101E-2</v>
      </c>
      <c r="AD40" s="1">
        <f t="shared" ca="1" si="18"/>
        <v>-3.8193625645626957E-2</v>
      </c>
      <c r="AE40" s="1">
        <f t="shared" ca="1" si="18"/>
        <v>-4.1832100031934653E-2</v>
      </c>
      <c r="AF40" s="1">
        <f t="shared" ca="1" si="18"/>
        <v>-5.6155904377761572E-2</v>
      </c>
      <c r="AG40" s="1">
        <f t="shared" ca="1" si="18"/>
        <v>8.5281534285240705E-3</v>
      </c>
      <c r="AH40" s="1">
        <f t="shared" ca="1" si="18"/>
        <v>-5.8690464920877601E-2</v>
      </c>
      <c r="AI40" s="1">
        <f t="shared" ca="1" si="18"/>
        <v>5.271797375764771E-2</v>
      </c>
      <c r="AJ40" s="1">
        <f t="shared" ca="1" si="18"/>
        <v>1.1431951465180144E-2</v>
      </c>
      <c r="AK40" s="1">
        <f t="shared" ca="1" si="18"/>
        <v>-7.3048017236634153E-3</v>
      </c>
      <c r="AL40" s="1">
        <f t="shared" ca="1" si="18"/>
        <v>-5.9755204117560905E-2</v>
      </c>
      <c r="AM40" s="1">
        <f t="shared" ca="1" si="18"/>
        <v>-7.0221760291970969E-2</v>
      </c>
      <c r="AN40" s="1">
        <f t="shared" ca="1" si="18"/>
        <v>-3.0060022150484873E-2</v>
      </c>
      <c r="AO40" s="1">
        <f t="shared" ca="1" si="18"/>
        <v>9.6313539259291037E-2</v>
      </c>
      <c r="AP40" s="1">
        <f t="shared" ca="1" si="18"/>
        <v>7.1826691251868427E-3</v>
      </c>
      <c r="AQ40" s="1">
        <f t="shared" ca="1" si="18"/>
        <v>-5.5205932078442897E-2</v>
      </c>
      <c r="AR40" s="1">
        <f t="shared" ca="1" si="18"/>
        <v>-6.0302444957852884E-2</v>
      </c>
      <c r="AS40" s="1">
        <f t="shared" ca="1" si="18"/>
        <v>-6.4445878024550846E-2</v>
      </c>
      <c r="AT40" s="1">
        <f t="shared" ca="1" si="18"/>
        <v>3.856807627907477E-2</v>
      </c>
      <c r="AU40" s="1">
        <f t="shared" ca="1" si="18"/>
        <v>-1.032355358588162E-2</v>
      </c>
      <c r="AV40" s="1">
        <f t="shared" ca="1" si="18"/>
        <v>1.9424367403110633E-2</v>
      </c>
      <c r="AW40" s="1">
        <f t="shared" ca="1" si="18"/>
        <v>-1.136870922367474E-3</v>
      </c>
      <c r="AX40" s="1">
        <f t="shared" ca="1" si="18"/>
        <v>-7.3271416827021346E-2</v>
      </c>
      <c r="AY40" s="1">
        <f t="shared" ca="1" si="18"/>
        <v>3.113409504879135E-2</v>
      </c>
      <c r="AZ40" s="1">
        <f t="shared" ca="1" si="18"/>
        <v>6.8319870863192522E-2</v>
      </c>
      <c r="BA40" s="1">
        <f t="shared" ca="1" si="18"/>
        <v>-8.8141583275272804E-3</v>
      </c>
      <c r="BB40" s="1">
        <f t="shared" ca="1" si="18"/>
        <v>-3.376267617870821E-3</v>
      </c>
      <c r="BC40" s="1">
        <f t="shared" ca="1" si="18"/>
        <v>6.1446166134666094E-2</v>
      </c>
      <c r="BD40" s="1">
        <f t="shared" ca="1" si="18"/>
        <v>-4.7908848749819207E-3</v>
      </c>
      <c r="BE40" s="1">
        <f t="shared" ca="1" si="18"/>
        <v>7.316182513792599E-2</v>
      </c>
      <c r="BF40" s="1">
        <f t="shared" ca="1" si="18"/>
        <v>8.0196480653002052E-3</v>
      </c>
      <c r="BG40" s="1">
        <f t="shared" ca="1" si="18"/>
        <v>-3.9149972876915927E-2</v>
      </c>
      <c r="BH40" s="1">
        <f t="shared" ca="1" si="18"/>
        <v>-4.7385960813328062E-3</v>
      </c>
      <c r="BI40" s="1">
        <f t="shared" ca="1" si="18"/>
        <v>-2.1931178158966086E-3</v>
      </c>
      <c r="BJ40" s="1">
        <f t="shared" ca="1" si="18"/>
        <v>-9.5522009611449354E-2</v>
      </c>
      <c r="BK40" s="1">
        <f t="shared" ca="1" si="18"/>
        <v>-2.4272185915332187E-2</v>
      </c>
      <c r="BL40" s="1">
        <f t="shared" ca="1" si="18"/>
        <v>7.6928903389146347E-2</v>
      </c>
      <c r="BM40" s="1">
        <f t="shared" ca="1" si="18"/>
        <v>0.10772002899482575</v>
      </c>
      <c r="BN40" s="1">
        <f t="shared" ca="1" si="18"/>
        <v>-2.3631391822693523E-2</v>
      </c>
      <c r="BO40" s="1">
        <f t="shared" ca="1" si="18"/>
        <v>-6.6208170876181388E-2</v>
      </c>
      <c r="BP40" s="1">
        <f t="shared" ca="1" si="17"/>
        <v>4.6972001982656865E-2</v>
      </c>
      <c r="BQ40" s="1">
        <f t="shared" ca="1" si="17"/>
        <v>-7.6297612224913075E-2</v>
      </c>
      <c r="BR40" s="1">
        <f t="shared" ca="1" si="17"/>
        <v>-0.11962363746389659</v>
      </c>
      <c r="BS40" s="1">
        <f t="shared" ca="1" si="17"/>
        <v>8.2283315817922864E-2</v>
      </c>
      <c r="BT40" s="1">
        <f t="shared" ca="1" si="17"/>
        <v>-3.4693333662850441E-2</v>
      </c>
      <c r="BU40" s="1">
        <f t="shared" ca="1" si="17"/>
        <v>0.14560478602603172</v>
      </c>
      <c r="BV40" s="1">
        <f t="shared" ca="1" si="17"/>
        <v>3.0450544590692744E-2</v>
      </c>
      <c r="BW40" s="1">
        <f t="shared" ca="1" si="17"/>
        <v>4.2593288956601034E-2</v>
      </c>
      <c r="BX40" s="1">
        <f t="shared" ca="1" si="17"/>
        <v>5.6386036548654747E-2</v>
      </c>
      <c r="BY40" s="1">
        <f t="shared" ca="1" si="17"/>
        <v>2.0193693987164495E-2</v>
      </c>
      <c r="BZ40" s="1">
        <f t="shared" ca="1" si="17"/>
        <v>-2.1968833373500765E-2</v>
      </c>
      <c r="CA40" s="1">
        <f t="shared" ca="1" si="17"/>
        <v>6.0912461475061436E-2</v>
      </c>
      <c r="CB40" s="1">
        <f t="shared" ca="1" si="17"/>
        <v>-7.4525314391577918E-2</v>
      </c>
      <c r="CC40" s="1">
        <f t="shared" ca="1" si="17"/>
        <v>2.3412249688466924E-3</v>
      </c>
      <c r="CD40" s="1">
        <f t="shared" ca="1" si="17"/>
        <v>9.8491781785350584E-3</v>
      </c>
      <c r="CE40" s="1">
        <f t="shared" ca="1" si="17"/>
        <v>5.9660805583599749E-2</v>
      </c>
      <c r="CF40" s="1">
        <f t="shared" ca="1" si="17"/>
        <v>-3.3604645772271381E-2</v>
      </c>
      <c r="CG40" s="1">
        <f t="shared" ca="1" si="17"/>
        <v>5.3527124200819939E-2</v>
      </c>
      <c r="CH40" s="1">
        <f t="shared" ca="1" si="17"/>
        <v>4.7062571831252543E-2</v>
      </c>
      <c r="CI40" s="1">
        <f t="shared" ca="1" si="17"/>
        <v>1.4838787064886933E-2</v>
      </c>
      <c r="CJ40" s="1">
        <f t="shared" ca="1" si="17"/>
        <v>1.3474389758686998E-2</v>
      </c>
      <c r="CK40" s="1">
        <f t="shared" ca="1" si="17"/>
        <v>1.8670640748903788E-2</v>
      </c>
      <c r="CL40" s="1">
        <f t="shared" ca="1" si="17"/>
        <v>8.629783798939486E-2</v>
      </c>
      <c r="CM40" s="1">
        <f t="shared" ca="1" si="17"/>
        <v>7.2393251022625532E-2</v>
      </c>
      <c r="CN40" s="1">
        <f t="shared" ca="1" si="17"/>
        <v>-1.6193893853604091E-2</v>
      </c>
      <c r="CO40" s="1">
        <f t="shared" ca="1" si="17"/>
        <v>-1.4633158746740909E-2</v>
      </c>
      <c r="CP40" s="1">
        <f t="shared" ca="1" si="17"/>
        <v>3.1880988742979344E-2</v>
      </c>
      <c r="CQ40" s="1">
        <f t="shared" ca="1" si="17"/>
        <v>-4.4145330886543467E-2</v>
      </c>
      <c r="CR40" s="1">
        <f t="shared" ca="1" si="17"/>
        <v>3.6047443327000855E-2</v>
      </c>
      <c r="CS40" s="1">
        <f t="shared" ca="1" si="17"/>
        <v>-8.1870607490703001E-4</v>
      </c>
      <c r="CT40" s="1">
        <f t="shared" ca="1" si="17"/>
        <v>6.9922286453197063E-2</v>
      </c>
      <c r="CU40" s="1">
        <f t="shared" ca="1" si="17"/>
        <v>-3.6913486170223053E-3</v>
      </c>
      <c r="CV40" s="1">
        <f t="shared" ca="1" si="17"/>
        <v>-7.0286671447894633E-2</v>
      </c>
      <c r="CW40" s="1">
        <f t="shared" ca="1" si="17"/>
        <v>1.3727170939165905E-2</v>
      </c>
      <c r="CX40" s="1">
        <f t="shared" ca="1" si="17"/>
        <v>-1.4315721413319001E-2</v>
      </c>
      <c r="CY40" s="39">
        <f t="shared" ca="1" si="17"/>
        <v>5.2914257318101898E-2</v>
      </c>
    </row>
    <row r="41" spans="2:103" x14ac:dyDescent="0.25">
      <c r="B41" s="27">
        <v>46327</v>
      </c>
      <c r="C41" s="28">
        <v>3.8333333333333299</v>
      </c>
      <c r="D41" s="1">
        <f t="shared" ca="1" si="12"/>
        <v>-1.0783149568992532E-2</v>
      </c>
      <c r="E41" s="1">
        <f t="shared" ca="1" si="12"/>
        <v>-7.221104698634509E-2</v>
      </c>
      <c r="F41" s="1">
        <f t="shared" ca="1" si="12"/>
        <v>8.6432622503017142E-2</v>
      </c>
      <c r="G41" s="1">
        <f t="shared" ca="1" si="12"/>
        <v>-6.2358745124695879E-2</v>
      </c>
      <c r="H41" s="1">
        <f t="shared" ca="1" si="12"/>
        <v>-1.2549656954043763E-2</v>
      </c>
      <c r="I41" s="1">
        <f t="shared" ca="1" si="12"/>
        <v>4.5677530096069771E-2</v>
      </c>
      <c r="J41" s="1">
        <f t="shared" ca="1" si="12"/>
        <v>3.3777058380052426E-2</v>
      </c>
      <c r="K41" s="1">
        <f t="shared" ca="1" si="12"/>
        <v>-3.0803910278025252E-2</v>
      </c>
      <c r="L41" s="1">
        <f t="shared" ca="1" si="12"/>
        <v>9.1837324959617335E-3</v>
      </c>
      <c r="M41" s="1">
        <f t="shared" ca="1" si="12"/>
        <v>6.6956812799449872E-2</v>
      </c>
      <c r="N41" s="1">
        <f t="shared" ca="1" si="12"/>
        <v>-2.9005997400021778E-2</v>
      </c>
      <c r="O41" s="1">
        <f t="shared" ca="1" si="12"/>
        <v>7.2043983757422974E-3</v>
      </c>
      <c r="P41" s="1">
        <f t="shared" ca="1" si="12"/>
        <v>6.7530868456933324E-3</v>
      </c>
      <c r="Q41" s="1">
        <f t="shared" ca="1" si="12"/>
        <v>-2.0327811840654301E-2</v>
      </c>
      <c r="R41" s="1">
        <f t="shared" ca="1" si="12"/>
        <v>2.3811772827340424E-2</v>
      </c>
      <c r="S41" s="1">
        <f t="shared" ref="S41:CD45" ca="1" si="19">_xlfn.NORM.INV(RAND(),$C$2,$C$3)</f>
        <v>6.1474854055902899E-4</v>
      </c>
      <c r="T41" s="1">
        <f t="shared" ca="1" si="19"/>
        <v>7.2643001103479099E-2</v>
      </c>
      <c r="U41" s="1">
        <f t="shared" ca="1" si="19"/>
        <v>4.3146481024946295E-2</v>
      </c>
      <c r="V41" s="1">
        <f t="shared" ca="1" si="19"/>
        <v>7.6103039729462668E-2</v>
      </c>
      <c r="W41" s="1">
        <f t="shared" ca="1" si="19"/>
        <v>-3.3587468314712689E-2</v>
      </c>
      <c r="X41" s="1">
        <f t="shared" ca="1" si="19"/>
        <v>-1.4969838527544282E-2</v>
      </c>
      <c r="Y41" s="1">
        <f t="shared" ca="1" si="19"/>
        <v>6.9810761117764103E-2</v>
      </c>
      <c r="Z41" s="1">
        <f t="shared" ca="1" si="19"/>
        <v>0.11331253723662835</v>
      </c>
      <c r="AA41" s="1">
        <f t="shared" ca="1" si="19"/>
        <v>3.9674646686492704E-2</v>
      </c>
      <c r="AB41" s="1">
        <f t="shared" ca="1" si="19"/>
        <v>-5.2253571303657868E-2</v>
      </c>
      <c r="AC41" s="1">
        <f t="shared" ca="1" si="19"/>
        <v>-2.6713180997588244E-2</v>
      </c>
      <c r="AD41" s="1">
        <f t="shared" ca="1" si="19"/>
        <v>-2.5585733783496357E-2</v>
      </c>
      <c r="AE41" s="1">
        <f t="shared" ca="1" si="19"/>
        <v>1.9451388787775836E-3</v>
      </c>
      <c r="AF41" s="1">
        <f t="shared" ca="1" si="19"/>
        <v>-1.8806231423688327E-2</v>
      </c>
      <c r="AG41" s="1">
        <f t="shared" ca="1" si="19"/>
        <v>9.2899562599730895E-2</v>
      </c>
      <c r="AH41" s="1">
        <f t="shared" ca="1" si="19"/>
        <v>6.1537226407982322E-2</v>
      </c>
      <c r="AI41" s="1">
        <f t="shared" ca="1" si="19"/>
        <v>9.7423722994030067E-3</v>
      </c>
      <c r="AJ41" s="1">
        <f t="shared" ca="1" si="19"/>
        <v>4.3348080120334073E-2</v>
      </c>
      <c r="AK41" s="1">
        <f t="shared" ca="1" si="19"/>
        <v>1.4353938761585347E-2</v>
      </c>
      <c r="AL41" s="1">
        <f t="shared" ca="1" si="19"/>
        <v>4.9900534171801195E-2</v>
      </c>
      <c r="AM41" s="1">
        <f t="shared" ca="1" si="19"/>
        <v>4.389671640923519E-2</v>
      </c>
      <c r="AN41" s="1">
        <f t="shared" ca="1" si="19"/>
        <v>-7.8894034463916601E-2</v>
      </c>
      <c r="AO41" s="1">
        <f t="shared" ca="1" si="19"/>
        <v>-2.5302050958169054E-3</v>
      </c>
      <c r="AP41" s="1">
        <f t="shared" ca="1" si="19"/>
        <v>3.205125192520962E-2</v>
      </c>
      <c r="AQ41" s="1">
        <f t="shared" ca="1" si="19"/>
        <v>3.2431227841897559E-2</v>
      </c>
      <c r="AR41" s="1">
        <f t="shared" ca="1" si="19"/>
        <v>-6.493178029926527E-3</v>
      </c>
      <c r="AS41" s="1">
        <f t="shared" ca="1" si="19"/>
        <v>-5.9887047827007357E-2</v>
      </c>
      <c r="AT41" s="1">
        <f t="shared" ca="1" si="19"/>
        <v>1.5652328895430848E-2</v>
      </c>
      <c r="AU41" s="1">
        <f t="shared" ca="1" si="19"/>
        <v>-1.0127631595609872E-2</v>
      </c>
      <c r="AV41" s="1">
        <f t="shared" ca="1" si="19"/>
        <v>8.7968646781904306E-3</v>
      </c>
      <c r="AW41" s="1">
        <f t="shared" ca="1" si="19"/>
        <v>1.7406310635325814E-3</v>
      </c>
      <c r="AX41" s="1">
        <f t="shared" ca="1" si="19"/>
        <v>-8.0620477143558134E-2</v>
      </c>
      <c r="AY41" s="1">
        <f t="shared" ca="1" si="19"/>
        <v>-2.8218200909936861E-2</v>
      </c>
      <c r="AZ41" s="1">
        <f t="shared" ca="1" si="19"/>
        <v>4.9925600337353973E-3</v>
      </c>
      <c r="BA41" s="1">
        <f t="shared" ca="1" si="19"/>
        <v>-1.4533973866312701E-2</v>
      </c>
      <c r="BB41" s="1">
        <f t="shared" ca="1" si="19"/>
        <v>4.1459432018257587E-2</v>
      </c>
      <c r="BC41" s="1">
        <f t="shared" ca="1" si="19"/>
        <v>2.8729258801239388E-2</v>
      </c>
      <c r="BD41" s="1">
        <f t="shared" ca="1" si="19"/>
        <v>7.7632716242598376E-2</v>
      </c>
      <c r="BE41" s="1">
        <f t="shared" ca="1" si="19"/>
        <v>-3.7888904929532015E-2</v>
      </c>
      <c r="BF41" s="1">
        <f t="shared" ca="1" si="19"/>
        <v>1.3640364843080163E-2</v>
      </c>
      <c r="BG41" s="1">
        <f t="shared" ca="1" si="19"/>
        <v>2.8843346368869972E-2</v>
      </c>
      <c r="BH41" s="1">
        <f t="shared" ca="1" si="19"/>
        <v>1.4362205409750573E-2</v>
      </c>
      <c r="BI41" s="1">
        <f t="shared" ca="1" si="19"/>
        <v>5.8889874651254004E-2</v>
      </c>
      <c r="BJ41" s="1">
        <f t="shared" ca="1" si="19"/>
        <v>-2.7835606512838201E-2</v>
      </c>
      <c r="BK41" s="1">
        <f t="shared" ca="1" si="19"/>
        <v>-4.5056528290118879E-2</v>
      </c>
      <c r="BL41" s="1">
        <f t="shared" ca="1" si="19"/>
        <v>1.4831910182991612E-2</v>
      </c>
      <c r="BM41" s="1">
        <f t="shared" ca="1" si="19"/>
        <v>7.1520219702917581E-6</v>
      </c>
      <c r="BN41" s="1">
        <f t="shared" ca="1" si="19"/>
        <v>6.7436464788092731E-2</v>
      </c>
      <c r="BO41" s="1">
        <f t="shared" ca="1" si="19"/>
        <v>2.6605335756881048E-2</v>
      </c>
      <c r="BP41" s="1">
        <f t="shared" ca="1" si="19"/>
        <v>-2.5356481666724134E-2</v>
      </c>
      <c r="BQ41" s="1">
        <f t="shared" ca="1" si="17"/>
        <v>6.8650974333997444E-2</v>
      </c>
      <c r="BR41" s="1">
        <f t="shared" ca="1" si="17"/>
        <v>2.6336766202753083E-2</v>
      </c>
      <c r="BS41" s="1">
        <f t="shared" ca="1" si="17"/>
        <v>7.9700846369114231E-2</v>
      </c>
      <c r="BT41" s="1">
        <f t="shared" ca="1" si="17"/>
        <v>-2.3913894918424321E-2</v>
      </c>
      <c r="BU41" s="1">
        <f t="shared" ca="1" si="17"/>
        <v>3.7593355406801976E-2</v>
      </c>
      <c r="BV41" s="1">
        <f t="shared" ca="1" si="17"/>
        <v>-4.8004640548425591E-2</v>
      </c>
      <c r="BW41" s="1">
        <f t="shared" ca="1" si="17"/>
        <v>-3.2013124197387374E-2</v>
      </c>
      <c r="BX41" s="1">
        <f t="shared" ca="1" si="17"/>
        <v>1.5642709741862408E-3</v>
      </c>
      <c r="BY41" s="1">
        <f t="shared" ca="1" si="17"/>
        <v>6.9237353440833094E-2</v>
      </c>
      <c r="BZ41" s="1">
        <f t="shared" ca="1" si="17"/>
        <v>2.1494880097546146E-2</v>
      </c>
      <c r="CA41" s="1">
        <f t="shared" ca="1" si="17"/>
        <v>9.3419135583645618E-2</v>
      </c>
      <c r="CB41" s="1">
        <f t="shared" ca="1" si="17"/>
        <v>-6.9800680923057495E-2</v>
      </c>
      <c r="CC41" s="1">
        <f t="shared" ca="1" si="17"/>
        <v>2.0989809184689713E-2</v>
      </c>
      <c r="CD41" s="1">
        <f t="shared" ca="1" si="17"/>
        <v>-1.3910431779369611E-2</v>
      </c>
      <c r="CE41" s="1">
        <f t="shared" ca="1" si="17"/>
        <v>7.6126229464442169E-2</v>
      </c>
      <c r="CF41" s="1">
        <f t="shared" ca="1" si="17"/>
        <v>-4.9338286162935417E-2</v>
      </c>
      <c r="CG41" s="1">
        <f t="shared" ca="1" si="17"/>
        <v>2.1546481099717144E-2</v>
      </c>
      <c r="CH41" s="1">
        <f t="shared" ca="1" si="17"/>
        <v>9.8716411941320553E-2</v>
      </c>
      <c r="CI41" s="1">
        <f t="shared" ca="1" si="17"/>
        <v>-1.3322996079253798E-2</v>
      </c>
      <c r="CJ41" s="1">
        <f t="shared" ca="1" si="17"/>
        <v>3.8361781747779322E-2</v>
      </c>
      <c r="CK41" s="1">
        <f t="shared" ca="1" si="17"/>
        <v>7.7569481826954279E-2</v>
      </c>
      <c r="CL41" s="1">
        <f t="shared" ca="1" si="17"/>
        <v>-1.7020636973332576E-2</v>
      </c>
      <c r="CM41" s="1">
        <f t="shared" ca="1" si="17"/>
        <v>1.5045754642155065E-3</v>
      </c>
      <c r="CN41" s="1">
        <f t="shared" ca="1" si="17"/>
        <v>-2.9089006946582743E-4</v>
      </c>
      <c r="CO41" s="1">
        <f t="shared" ca="1" si="17"/>
        <v>1.2286280287638146E-2</v>
      </c>
      <c r="CP41" s="1">
        <f t="shared" ca="1" si="17"/>
        <v>5.0194401158572925E-3</v>
      </c>
      <c r="CQ41" s="1">
        <f t="shared" ca="1" si="17"/>
        <v>2.8807470030498883E-2</v>
      </c>
      <c r="CR41" s="1">
        <f t="shared" ca="1" si="17"/>
        <v>1.7198039219101782E-3</v>
      </c>
      <c r="CS41" s="1">
        <f t="shared" ca="1" si="17"/>
        <v>5.3665752390966798E-2</v>
      </c>
      <c r="CT41" s="1">
        <f t="shared" ca="1" si="17"/>
        <v>-2.0327589563441457E-2</v>
      </c>
      <c r="CU41" s="1">
        <f t="shared" ca="1" si="17"/>
        <v>4.6761303871103756E-2</v>
      </c>
      <c r="CV41" s="1">
        <f t="shared" ca="1" si="17"/>
        <v>-4.5085376724025517E-2</v>
      </c>
      <c r="CW41" s="1">
        <f t="shared" ca="1" si="17"/>
        <v>6.6437908336607676E-2</v>
      </c>
      <c r="CX41" s="1">
        <f t="shared" ca="1" si="17"/>
        <v>-7.0594406850091385E-2</v>
      </c>
      <c r="CY41" s="39">
        <f t="shared" ca="1" si="17"/>
        <v>-5.1564326110052773E-2</v>
      </c>
    </row>
    <row r="42" spans="2:103" x14ac:dyDescent="0.25">
      <c r="B42" s="27">
        <v>46357</v>
      </c>
      <c r="C42" s="28">
        <v>3.9166666666666599</v>
      </c>
      <c r="D42" s="1">
        <f t="shared" ref="D42:S57" ca="1" si="20">_xlfn.NORM.INV(RAND(),$C$2,$C$3)</f>
        <v>7.456036883804254E-2</v>
      </c>
      <c r="E42" s="1">
        <f t="shared" ca="1" si="20"/>
        <v>6.3584140101442255E-2</v>
      </c>
      <c r="F42" s="1">
        <f t="shared" ca="1" si="20"/>
        <v>2.8230059309009573E-2</v>
      </c>
      <c r="G42" s="1">
        <f t="shared" ca="1" si="20"/>
        <v>-6.4449113866990704E-2</v>
      </c>
      <c r="H42" s="1">
        <f t="shared" ca="1" si="20"/>
        <v>-1.0606581300072748E-3</v>
      </c>
      <c r="I42" s="1">
        <f t="shared" ca="1" si="20"/>
        <v>2.9113293633855501E-2</v>
      </c>
      <c r="J42" s="1">
        <f t="shared" ca="1" si="20"/>
        <v>1.8929075655907755E-2</v>
      </c>
      <c r="K42" s="1">
        <f t="shared" ca="1" si="20"/>
        <v>1.6399446819703956E-2</v>
      </c>
      <c r="L42" s="1">
        <f t="shared" ca="1" si="20"/>
        <v>2.2502222186146928E-3</v>
      </c>
      <c r="M42" s="1">
        <f t="shared" ca="1" si="20"/>
        <v>-3.8766483002415829E-2</v>
      </c>
      <c r="N42" s="1">
        <f t="shared" ca="1" si="20"/>
        <v>-4.1717453475669953E-3</v>
      </c>
      <c r="O42" s="1">
        <f t="shared" ca="1" si="20"/>
        <v>-1.3794495056977437E-2</v>
      </c>
      <c r="P42" s="1">
        <f t="shared" ca="1" si="20"/>
        <v>7.0149590248514207E-3</v>
      </c>
      <c r="Q42" s="1">
        <f t="shared" ca="1" si="20"/>
        <v>6.6090926065358532E-2</v>
      </c>
      <c r="R42" s="1">
        <f t="shared" ca="1" si="20"/>
        <v>-3.5167222799222894E-2</v>
      </c>
      <c r="S42" s="1">
        <f t="shared" ca="1" si="20"/>
        <v>3.8149858297165877E-2</v>
      </c>
      <c r="T42" s="1">
        <f t="shared" ca="1" si="19"/>
        <v>2.7656886222256091E-2</v>
      </c>
      <c r="U42" s="1">
        <f t="shared" ca="1" si="19"/>
        <v>2.5066004242580705E-2</v>
      </c>
      <c r="V42" s="1">
        <f t="shared" ca="1" si="19"/>
        <v>-1.2616179643784906E-2</v>
      </c>
      <c r="W42" s="1">
        <f t="shared" ca="1" si="19"/>
        <v>-2.9416306891724434E-2</v>
      </c>
      <c r="X42" s="1">
        <f t="shared" ca="1" si="19"/>
        <v>6.5347629929265155E-2</v>
      </c>
      <c r="Y42" s="1">
        <f t="shared" ca="1" si="19"/>
        <v>2.090211380659179E-2</v>
      </c>
      <c r="Z42" s="1">
        <f t="shared" ca="1" si="19"/>
        <v>-3.1536142092527586E-2</v>
      </c>
      <c r="AA42" s="1">
        <f t="shared" ca="1" si="19"/>
        <v>0.11580346322038437</v>
      </c>
      <c r="AB42" s="1">
        <f t="shared" ca="1" si="19"/>
        <v>-1.987143971208024E-3</v>
      </c>
      <c r="AC42" s="1">
        <f t="shared" ca="1" si="19"/>
        <v>7.4749978214465301E-2</v>
      </c>
      <c r="AD42" s="1">
        <f t="shared" ca="1" si="19"/>
        <v>-0.12108769848361528</v>
      </c>
      <c r="AE42" s="1">
        <f t="shared" ca="1" si="19"/>
        <v>5.2495300343362174E-2</v>
      </c>
      <c r="AF42" s="1">
        <f t="shared" ca="1" si="19"/>
        <v>8.9589690128133552E-3</v>
      </c>
      <c r="AG42" s="1">
        <f t="shared" ca="1" si="19"/>
        <v>-4.5721632733283772E-2</v>
      </c>
      <c r="AH42" s="1">
        <f t="shared" ca="1" si="19"/>
        <v>-6.0822074571804614E-2</v>
      </c>
      <c r="AI42" s="1">
        <f t="shared" ca="1" si="19"/>
        <v>7.533593462551301E-3</v>
      </c>
      <c r="AJ42" s="1">
        <f t="shared" ca="1" si="19"/>
        <v>-3.1830807350366884E-2</v>
      </c>
      <c r="AK42" s="1">
        <f t="shared" ca="1" si="19"/>
        <v>8.9448816252337637E-2</v>
      </c>
      <c r="AL42" s="1">
        <f t="shared" ca="1" si="19"/>
        <v>-6.8716994542599108E-2</v>
      </c>
      <c r="AM42" s="1">
        <f t="shared" ca="1" si="19"/>
        <v>-8.1723244824209035E-2</v>
      </c>
      <c r="AN42" s="1">
        <f t="shared" ca="1" si="19"/>
        <v>8.9933765908234792E-2</v>
      </c>
      <c r="AO42" s="1">
        <f t="shared" ca="1" si="19"/>
        <v>2.5277974682593345E-2</v>
      </c>
      <c r="AP42" s="1">
        <f t="shared" ca="1" si="19"/>
        <v>-7.5594707464146649E-2</v>
      </c>
      <c r="AQ42" s="1">
        <f t="shared" ca="1" si="19"/>
        <v>-1.5773767947098779E-2</v>
      </c>
      <c r="AR42" s="1">
        <f t="shared" ca="1" si="19"/>
        <v>7.0677374433827187E-3</v>
      </c>
      <c r="AS42" s="1">
        <f t="shared" ca="1" si="19"/>
        <v>-5.8545074500896445E-2</v>
      </c>
      <c r="AT42" s="1">
        <f t="shared" ca="1" si="19"/>
        <v>2.8189227787793831E-2</v>
      </c>
      <c r="AU42" s="1">
        <f t="shared" ca="1" si="19"/>
        <v>2.6159121867097304E-2</v>
      </c>
      <c r="AV42" s="1">
        <f t="shared" ca="1" si="19"/>
        <v>1.8171122737624799E-2</v>
      </c>
      <c r="AW42" s="1">
        <f t="shared" ca="1" si="19"/>
        <v>-1.2777072785713973E-2</v>
      </c>
      <c r="AX42" s="1">
        <f t="shared" ca="1" si="19"/>
        <v>5.0678453233122055E-2</v>
      </c>
      <c r="AY42" s="1">
        <f t="shared" ca="1" si="19"/>
        <v>5.6736872829400535E-4</v>
      </c>
      <c r="AZ42" s="1">
        <f t="shared" ca="1" si="19"/>
        <v>-3.0505191273608213E-2</v>
      </c>
      <c r="BA42" s="1">
        <f t="shared" ca="1" si="19"/>
        <v>8.5947690784410363E-2</v>
      </c>
      <c r="BB42" s="1">
        <f t="shared" ca="1" si="19"/>
        <v>3.673954723637602E-2</v>
      </c>
      <c r="BC42" s="1">
        <f t="shared" ca="1" si="19"/>
        <v>4.6706398554816217E-2</v>
      </c>
      <c r="BD42" s="1">
        <f t="shared" ca="1" si="19"/>
        <v>-5.083331743258989E-3</v>
      </c>
      <c r="BE42" s="1">
        <f t="shared" ca="1" si="19"/>
        <v>1.5085933821555632E-3</v>
      </c>
      <c r="BF42" s="1">
        <f t="shared" ca="1" si="19"/>
        <v>6.7729652803345641E-2</v>
      </c>
      <c r="BG42" s="1">
        <f t="shared" ca="1" si="19"/>
        <v>1.1183485023497509E-2</v>
      </c>
      <c r="BH42" s="1">
        <f t="shared" ca="1" si="19"/>
        <v>-3.1371884241273726E-2</v>
      </c>
      <c r="BI42" s="1">
        <f t="shared" ca="1" si="19"/>
        <v>-2.1268393727794727E-2</v>
      </c>
      <c r="BJ42" s="1">
        <f t="shared" ca="1" si="19"/>
        <v>-1.1765647598337151E-2</v>
      </c>
      <c r="BK42" s="1">
        <f t="shared" ca="1" si="19"/>
        <v>-9.8080478318646303E-2</v>
      </c>
      <c r="BL42" s="1">
        <f t="shared" ca="1" si="19"/>
        <v>-0.12748430269038835</v>
      </c>
      <c r="BM42" s="1">
        <f t="shared" ca="1" si="19"/>
        <v>1.3465355784462722E-2</v>
      </c>
      <c r="BN42" s="1">
        <f t="shared" ca="1" si="19"/>
        <v>9.0051296125718605E-2</v>
      </c>
      <c r="BO42" s="1">
        <f t="shared" ca="1" si="19"/>
        <v>-8.2414194029354543E-2</v>
      </c>
      <c r="BP42" s="1">
        <f t="shared" ca="1" si="19"/>
        <v>-6.0663964081792081E-2</v>
      </c>
      <c r="BQ42" s="1">
        <f t="shared" ca="1" si="17"/>
        <v>2.4711146866264595E-2</v>
      </c>
      <c r="BR42" s="1">
        <f t="shared" ca="1" si="17"/>
        <v>-5.3656224457407559E-2</v>
      </c>
      <c r="BS42" s="1">
        <f t="shared" ca="1" si="17"/>
        <v>-9.0798587600451237E-3</v>
      </c>
      <c r="BT42" s="1">
        <f t="shared" ca="1" si="17"/>
        <v>6.4638377078409651E-2</v>
      </c>
      <c r="BU42" s="1">
        <f t="shared" ca="1" si="17"/>
        <v>-6.5776135306913952E-2</v>
      </c>
      <c r="BV42" s="1">
        <f t="shared" ca="1" si="17"/>
        <v>-7.2858661046000389E-3</v>
      </c>
      <c r="BW42" s="1">
        <f t="shared" ca="1" si="17"/>
        <v>3.0187757345602344E-2</v>
      </c>
      <c r="BX42" s="1">
        <f t="shared" ca="1" si="17"/>
        <v>1.3478209388262059E-2</v>
      </c>
      <c r="BY42" s="1">
        <f t="shared" ca="1" si="17"/>
        <v>4.1517478812373894E-3</v>
      </c>
      <c r="BZ42" s="1">
        <f t="shared" ca="1" si="17"/>
        <v>-6.1305174074252865E-3</v>
      </c>
      <c r="CA42" s="1">
        <f t="shared" ca="1" si="17"/>
        <v>3.567793179550717E-2</v>
      </c>
      <c r="CB42" s="1">
        <f t="shared" ca="1" si="17"/>
        <v>5.4410649418547445E-2</v>
      </c>
      <c r="CC42" s="1">
        <f t="shared" ca="1" si="17"/>
        <v>1.017997620637915E-2</v>
      </c>
      <c r="CD42" s="1">
        <f t="shared" ca="1" si="17"/>
        <v>-4.7349308126011531E-3</v>
      </c>
      <c r="CE42" s="1">
        <f t="shared" ca="1" si="17"/>
        <v>2.7405856385101058E-2</v>
      </c>
      <c r="CF42" s="1">
        <f t="shared" ca="1" si="17"/>
        <v>-2.8453281489049451E-2</v>
      </c>
      <c r="CG42" s="1">
        <f t="shared" ca="1" si="17"/>
        <v>-3.5662112037356863E-2</v>
      </c>
      <c r="CH42" s="1">
        <f t="shared" ca="1" si="17"/>
        <v>-3.0273470880020689E-3</v>
      </c>
      <c r="CI42" s="1">
        <f t="shared" ca="1" si="17"/>
        <v>-1.8752186948611346E-2</v>
      </c>
      <c r="CJ42" s="1">
        <f t="shared" ca="1" si="17"/>
        <v>4.4088300569069178E-2</v>
      </c>
      <c r="CK42" s="1">
        <f t="shared" ca="1" si="17"/>
        <v>4.1780177118573916E-4</v>
      </c>
      <c r="CL42" s="1">
        <f t="shared" ca="1" si="17"/>
        <v>8.3883117285897285E-2</v>
      </c>
      <c r="CM42" s="1">
        <f t="shared" ca="1" si="17"/>
        <v>3.9868816078838867E-2</v>
      </c>
      <c r="CN42" s="1">
        <f t="shared" ca="1" si="17"/>
        <v>-8.350013858734967E-2</v>
      </c>
      <c r="CO42" s="1">
        <f t="shared" ca="1" si="17"/>
        <v>4.8230953749682393E-2</v>
      </c>
      <c r="CP42" s="1">
        <f t="shared" ca="1" si="17"/>
        <v>9.6159845871998773E-2</v>
      </c>
      <c r="CQ42" s="1">
        <f t="shared" ca="1" si="17"/>
        <v>4.8893793444603095E-2</v>
      </c>
      <c r="CR42" s="1">
        <f t="shared" ca="1" si="17"/>
        <v>8.2229646642935778E-2</v>
      </c>
      <c r="CS42" s="1">
        <f t="shared" ca="1" si="17"/>
        <v>4.4189650135596066E-2</v>
      </c>
      <c r="CT42" s="1">
        <f t="shared" ca="1" si="17"/>
        <v>-1.8754502384029929E-2</v>
      </c>
      <c r="CU42" s="1">
        <f t="shared" ca="1" si="17"/>
        <v>3.0557668191023901E-2</v>
      </c>
      <c r="CV42" s="1">
        <f t="shared" ca="1" si="17"/>
        <v>2.6378104734027324E-2</v>
      </c>
      <c r="CW42" s="1">
        <f t="shared" ca="1" si="17"/>
        <v>7.3760411383177016E-2</v>
      </c>
      <c r="CX42" s="1">
        <f t="shared" ca="1" si="17"/>
        <v>0.10698115797078761</v>
      </c>
      <c r="CY42" s="39">
        <f t="shared" ca="1" si="17"/>
        <v>6.0359442312445832E-2</v>
      </c>
    </row>
    <row r="43" spans="2:103" x14ac:dyDescent="0.25">
      <c r="B43" s="27">
        <v>46388</v>
      </c>
      <c r="C43" s="28">
        <v>4</v>
      </c>
      <c r="D43" s="1">
        <f t="shared" ca="1" si="20"/>
        <v>-5.3580413433025553E-2</v>
      </c>
      <c r="E43" s="1">
        <f t="shared" ca="1" si="20"/>
        <v>-7.8702374346753378E-3</v>
      </c>
      <c r="F43" s="1">
        <f t="shared" ca="1" si="20"/>
        <v>4.0149166721084324E-2</v>
      </c>
      <c r="G43" s="1">
        <f t="shared" ca="1" si="20"/>
        <v>-8.45457166898472E-2</v>
      </c>
      <c r="H43" s="1">
        <f t="shared" ca="1" si="20"/>
        <v>-4.3556486506758023E-2</v>
      </c>
      <c r="I43" s="1">
        <f t="shared" ca="1" si="20"/>
        <v>-6.2687790164488409E-3</v>
      </c>
      <c r="J43" s="1">
        <f t="shared" ca="1" si="20"/>
        <v>9.4906725043836571E-2</v>
      </c>
      <c r="K43" s="1">
        <f t="shared" ca="1" si="20"/>
        <v>4.0011106024587406E-2</v>
      </c>
      <c r="L43" s="1">
        <f t="shared" ca="1" si="20"/>
        <v>4.9964334601102466E-3</v>
      </c>
      <c r="M43" s="1">
        <f t="shared" ca="1" si="20"/>
        <v>-0.10683897017319663</v>
      </c>
      <c r="N43" s="1">
        <f t="shared" ca="1" si="20"/>
        <v>9.2758836417024787E-2</v>
      </c>
      <c r="O43" s="1">
        <f t="shared" ca="1" si="20"/>
        <v>0.11585286868811562</v>
      </c>
      <c r="P43" s="1">
        <f t="shared" ca="1" si="20"/>
        <v>2.6080346756526276E-2</v>
      </c>
      <c r="Q43" s="1">
        <f t="shared" ca="1" si="20"/>
        <v>6.7970837504798109E-3</v>
      </c>
      <c r="R43" s="1">
        <f t="shared" ca="1" si="20"/>
        <v>-2.2118608638483705E-2</v>
      </c>
      <c r="S43" s="1">
        <f t="shared" ca="1" si="20"/>
        <v>1.8083664560811646E-2</v>
      </c>
      <c r="T43" s="1">
        <f t="shared" ca="1" si="19"/>
        <v>-6.3511603838774577E-2</v>
      </c>
      <c r="U43" s="1">
        <f t="shared" ca="1" si="19"/>
        <v>-9.1140732897978249E-2</v>
      </c>
      <c r="V43" s="1">
        <f t="shared" ca="1" si="19"/>
        <v>-1.2636197347080508E-2</v>
      </c>
      <c r="W43" s="1">
        <f t="shared" ca="1" si="19"/>
        <v>6.3781193246182449E-2</v>
      </c>
      <c r="X43" s="1">
        <f t="shared" ca="1" si="19"/>
        <v>-5.6731480791680299E-2</v>
      </c>
      <c r="Y43" s="1">
        <f t="shared" ca="1" si="19"/>
        <v>5.6722265899970661E-2</v>
      </c>
      <c r="Z43" s="1">
        <f t="shared" ca="1" si="19"/>
        <v>-8.8432132648141072E-3</v>
      </c>
      <c r="AA43" s="1">
        <f t="shared" ca="1" si="19"/>
        <v>1.0246976740655972E-2</v>
      </c>
      <c r="AB43" s="1">
        <f t="shared" ca="1" si="19"/>
        <v>5.7386102096632252E-2</v>
      </c>
      <c r="AC43" s="1">
        <f t="shared" ca="1" si="19"/>
        <v>-6.7449383925376853E-3</v>
      </c>
      <c r="AD43" s="1">
        <f t="shared" ca="1" si="19"/>
        <v>2.129229608079538E-2</v>
      </c>
      <c r="AE43" s="1">
        <f t="shared" ca="1" si="19"/>
        <v>6.4042617455299641E-2</v>
      </c>
      <c r="AF43" s="1">
        <f t="shared" ca="1" si="19"/>
        <v>-3.2998316892893322E-2</v>
      </c>
      <c r="AG43" s="1">
        <f t="shared" ca="1" si="19"/>
        <v>7.5711976568739597E-4</v>
      </c>
      <c r="AH43" s="1">
        <f t="shared" ca="1" si="19"/>
        <v>1.1952603746949208E-2</v>
      </c>
      <c r="AI43" s="1">
        <f t="shared" ca="1" si="19"/>
        <v>-1.3689928531206975E-2</v>
      </c>
      <c r="AJ43" s="1">
        <f t="shared" ca="1" si="19"/>
        <v>3.9959943726371495E-3</v>
      </c>
      <c r="AK43" s="1">
        <f t="shared" ca="1" si="19"/>
        <v>5.2982132636137123E-2</v>
      </c>
      <c r="AL43" s="1">
        <f t="shared" ca="1" si="19"/>
        <v>5.7466692902308276E-2</v>
      </c>
      <c r="AM43" s="1">
        <f t="shared" ca="1" si="19"/>
        <v>5.9886436832821972E-2</v>
      </c>
      <c r="AN43" s="1">
        <f t="shared" ca="1" si="19"/>
        <v>1.6011968881463633E-2</v>
      </c>
      <c r="AO43" s="1">
        <f t="shared" ca="1" si="19"/>
        <v>2.756185240638166E-3</v>
      </c>
      <c r="AP43" s="1">
        <f t="shared" ca="1" si="19"/>
        <v>-2.3542845311254348E-2</v>
      </c>
      <c r="AQ43" s="1">
        <f t="shared" ca="1" si="19"/>
        <v>-6.5410487371303061E-2</v>
      </c>
      <c r="AR43" s="1">
        <f t="shared" ca="1" si="19"/>
        <v>8.4016277003833989E-2</v>
      </c>
      <c r="AS43" s="1">
        <f t="shared" ca="1" si="19"/>
        <v>7.4690237016942301E-2</v>
      </c>
      <c r="AT43" s="1">
        <f t="shared" ca="1" si="19"/>
        <v>-6.0111384822486312E-2</v>
      </c>
      <c r="AU43" s="1">
        <f t="shared" ca="1" si="19"/>
        <v>-2.4475133981325826E-2</v>
      </c>
      <c r="AV43" s="1">
        <f t="shared" ca="1" si="19"/>
        <v>5.5831616537277747E-3</v>
      </c>
      <c r="AW43" s="1">
        <f t="shared" ca="1" si="19"/>
        <v>2.4911480304147828E-2</v>
      </c>
      <c r="AX43" s="1">
        <f t="shared" ca="1" si="19"/>
        <v>4.5379483041059036E-2</v>
      </c>
      <c r="AY43" s="1">
        <f t="shared" ca="1" si="19"/>
        <v>-1.8489876482301805E-2</v>
      </c>
      <c r="AZ43" s="1">
        <f t="shared" ca="1" si="19"/>
        <v>6.6600599873314889E-2</v>
      </c>
      <c r="BA43" s="1">
        <f t="shared" ca="1" si="19"/>
        <v>6.1285850539918953E-2</v>
      </c>
      <c r="BB43" s="1">
        <f t="shared" ca="1" si="19"/>
        <v>1.6896274298960293E-2</v>
      </c>
      <c r="BC43" s="1">
        <f t="shared" ca="1" si="19"/>
        <v>4.9274282386244102E-2</v>
      </c>
      <c r="BD43" s="1">
        <f t="shared" ca="1" si="19"/>
        <v>2.0678015348141985E-2</v>
      </c>
      <c r="BE43" s="1">
        <f t="shared" ca="1" si="19"/>
        <v>0.10764294218959466</v>
      </c>
      <c r="BF43" s="1">
        <f t="shared" ca="1" si="19"/>
        <v>-2.0345310618327263E-2</v>
      </c>
      <c r="BG43" s="1">
        <f t="shared" ca="1" si="19"/>
        <v>-5.8173296581779162E-3</v>
      </c>
      <c r="BH43" s="1">
        <f t="shared" ca="1" si="19"/>
        <v>-4.6615291722437384E-2</v>
      </c>
      <c r="BI43" s="1">
        <f t="shared" ca="1" si="19"/>
        <v>-8.6646837184092801E-2</v>
      </c>
      <c r="BJ43" s="1">
        <f t="shared" ca="1" si="19"/>
        <v>4.5250452521896162E-2</v>
      </c>
      <c r="BK43" s="1">
        <f t="shared" ca="1" si="19"/>
        <v>9.776641415341053E-2</v>
      </c>
      <c r="BL43" s="1">
        <f t="shared" ca="1" si="19"/>
        <v>-1.6070862583058773E-5</v>
      </c>
      <c r="BM43" s="1">
        <f t="shared" ca="1" si="19"/>
        <v>3.4476648870878535E-2</v>
      </c>
      <c r="BN43" s="1">
        <f t="shared" ca="1" si="19"/>
        <v>-7.837503129582174E-2</v>
      </c>
      <c r="BO43" s="1">
        <f t="shared" ca="1" si="19"/>
        <v>-1.8905587801654345E-2</v>
      </c>
      <c r="BP43" s="1">
        <f t="shared" ca="1" si="19"/>
        <v>-2.7535485329928132E-2</v>
      </c>
      <c r="BQ43" s="1">
        <f t="shared" ca="1" si="17"/>
        <v>-8.4183931366842522E-3</v>
      </c>
      <c r="BR43" s="1">
        <f t="shared" ca="1" si="17"/>
        <v>-2.2173761313010815E-2</v>
      </c>
      <c r="BS43" s="1">
        <f t="shared" ca="1" si="17"/>
        <v>6.5080686617447092E-2</v>
      </c>
      <c r="BT43" s="1">
        <f t="shared" ca="1" si="17"/>
        <v>7.1309520119747912E-3</v>
      </c>
      <c r="BU43" s="1">
        <f t="shared" ca="1" si="17"/>
        <v>2.5027968355306679E-3</v>
      </c>
      <c r="BV43" s="1">
        <f t="shared" ca="1" si="17"/>
        <v>2.754417087309189E-2</v>
      </c>
      <c r="BW43" s="1">
        <f t="shared" ca="1" si="17"/>
        <v>-3.2627440267772499E-2</v>
      </c>
      <c r="BX43" s="1">
        <f t="shared" ca="1" si="17"/>
        <v>2.4640150722838001E-2</v>
      </c>
      <c r="BY43" s="1">
        <f t="shared" ca="1" si="17"/>
        <v>6.7543797427615709E-2</v>
      </c>
      <c r="BZ43" s="1">
        <f t="shared" ca="1" si="17"/>
        <v>3.1288636469205419E-2</v>
      </c>
      <c r="CA43" s="1">
        <f t="shared" ca="1" si="17"/>
        <v>4.2164742240858546E-2</v>
      </c>
      <c r="CB43" s="1">
        <f t="shared" ca="1" si="17"/>
        <v>4.1850726119884364E-2</v>
      </c>
      <c r="CC43" s="1">
        <f t="shared" ca="1" si="17"/>
        <v>1.8949156157853586E-2</v>
      </c>
      <c r="CD43" s="1">
        <f t="shared" ca="1" si="17"/>
        <v>-3.0930571973159793E-2</v>
      </c>
      <c r="CE43" s="1">
        <f t="shared" ca="1" si="17"/>
        <v>-2.2487424456603278E-3</v>
      </c>
      <c r="CF43" s="1">
        <f t="shared" ca="1" si="17"/>
        <v>1.1362455221347368E-2</v>
      </c>
      <c r="CG43" s="1">
        <f t="shared" ca="1" si="17"/>
        <v>-1.8596407854966041E-2</v>
      </c>
      <c r="CH43" s="1">
        <f t="shared" ca="1" si="17"/>
        <v>2.7497832653565781E-2</v>
      </c>
      <c r="CI43" s="1">
        <f t="shared" ca="1" si="17"/>
        <v>-6.1293719611270704E-2</v>
      </c>
      <c r="CJ43" s="1">
        <f t="shared" ca="1" si="17"/>
        <v>-2.8032931337636131E-2</v>
      </c>
      <c r="CK43" s="1">
        <f t="shared" ca="1" si="17"/>
        <v>3.9919660117724836E-3</v>
      </c>
      <c r="CL43" s="1">
        <f t="shared" ca="1" si="17"/>
        <v>-4.1390993695796005E-2</v>
      </c>
      <c r="CM43" s="1">
        <f t="shared" ca="1" si="17"/>
        <v>3.3081762123680067E-2</v>
      </c>
      <c r="CN43" s="1">
        <f t="shared" ca="1" si="17"/>
        <v>1.0683215843908883E-2</v>
      </c>
      <c r="CO43" s="1">
        <f t="shared" ca="1" si="17"/>
        <v>-9.499396223407848E-3</v>
      </c>
      <c r="CP43" s="1">
        <f t="shared" ca="1" si="17"/>
        <v>-2.2105681743090754E-2</v>
      </c>
      <c r="CQ43" s="1">
        <f t="shared" ca="1" si="17"/>
        <v>0.11792845345944242</v>
      </c>
      <c r="CR43" s="1">
        <f t="shared" ca="1" si="17"/>
        <v>-0.10929892815097481</v>
      </c>
      <c r="CS43" s="1">
        <f t="shared" ca="1" si="17"/>
        <v>2.9989785211543343E-2</v>
      </c>
      <c r="CT43" s="1">
        <f t="shared" ca="1" si="17"/>
        <v>8.48571991795537E-2</v>
      </c>
      <c r="CU43" s="1">
        <f t="shared" ca="1" si="17"/>
        <v>1.545621012910044E-2</v>
      </c>
      <c r="CV43" s="1">
        <f t="shared" ca="1" si="17"/>
        <v>1.3377110486389376E-2</v>
      </c>
      <c r="CW43" s="1">
        <f t="shared" ca="1" si="17"/>
        <v>5.6146433241225188E-2</v>
      </c>
      <c r="CX43" s="1">
        <f t="shared" ca="1" si="17"/>
        <v>-2.6650429334270413E-2</v>
      </c>
      <c r="CY43" s="39">
        <f t="shared" ca="1" si="17"/>
        <v>3.2635435546154029E-2</v>
      </c>
    </row>
    <row r="44" spans="2:103" x14ac:dyDescent="0.25">
      <c r="B44" s="27">
        <v>46419</v>
      </c>
      <c r="C44" s="28">
        <v>4.0833333333333304</v>
      </c>
      <c r="D44" s="1">
        <f t="shared" ca="1" si="20"/>
        <v>4.5105344418182782E-3</v>
      </c>
      <c r="E44" s="1">
        <f t="shared" ca="1" si="20"/>
        <v>-2.2674476398240162E-2</v>
      </c>
      <c r="F44" s="1">
        <f t="shared" ca="1" si="20"/>
        <v>-3.2360871498605864E-2</v>
      </c>
      <c r="G44" s="1">
        <f t="shared" ca="1" si="20"/>
        <v>7.8992932113802011E-2</v>
      </c>
      <c r="H44" s="1">
        <f t="shared" ca="1" si="20"/>
        <v>-5.1931604316741653E-2</v>
      </c>
      <c r="I44" s="1">
        <f t="shared" ca="1" si="20"/>
        <v>1.7504484603846826E-3</v>
      </c>
      <c r="J44" s="1">
        <f t="shared" ca="1" si="20"/>
        <v>-1.6109567517676063E-2</v>
      </c>
      <c r="K44" s="1">
        <f t="shared" ca="1" si="20"/>
        <v>-1.0868563883296867E-3</v>
      </c>
      <c r="L44" s="1">
        <f t="shared" ca="1" si="20"/>
        <v>-3.1021813749076782E-2</v>
      </c>
      <c r="M44" s="1">
        <f t="shared" ca="1" si="20"/>
        <v>1.8740620114515823E-2</v>
      </c>
      <c r="N44" s="1">
        <f t="shared" ca="1" si="20"/>
        <v>3.7270922667240595E-3</v>
      </c>
      <c r="O44" s="1">
        <f t="shared" ca="1" si="20"/>
        <v>3.0607578568568366E-2</v>
      </c>
      <c r="P44" s="1">
        <f t="shared" ca="1" si="20"/>
        <v>8.9026189722865856E-2</v>
      </c>
      <c r="Q44" s="1">
        <f t="shared" ca="1" si="20"/>
        <v>2.3260786741501453E-2</v>
      </c>
      <c r="R44" s="1">
        <f t="shared" ca="1" si="20"/>
        <v>1.7203125012474143E-2</v>
      </c>
      <c r="S44" s="1">
        <f t="shared" ca="1" si="20"/>
        <v>1.2421073468374006E-2</v>
      </c>
      <c r="T44" s="1">
        <f t="shared" ca="1" si="19"/>
        <v>-1.2908624440518195E-2</v>
      </c>
      <c r="U44" s="1">
        <f t="shared" ca="1" si="19"/>
        <v>7.9628685479588623E-2</v>
      </c>
      <c r="V44" s="1">
        <f t="shared" ca="1" si="19"/>
        <v>-8.2100299673386251E-2</v>
      </c>
      <c r="W44" s="1">
        <f t="shared" ca="1" si="19"/>
        <v>-2.7676033569715631E-2</v>
      </c>
      <c r="X44" s="1">
        <f t="shared" ca="1" si="19"/>
        <v>2.6859612786473426E-2</v>
      </c>
      <c r="Y44" s="1">
        <f t="shared" ca="1" si="19"/>
        <v>2.4654641279561591E-2</v>
      </c>
      <c r="Z44" s="1">
        <f t="shared" ca="1" si="19"/>
        <v>-2.835956115558691E-2</v>
      </c>
      <c r="AA44" s="1">
        <f t="shared" ca="1" si="19"/>
        <v>-8.4094940144992629E-3</v>
      </c>
      <c r="AB44" s="1">
        <f t="shared" ca="1" si="19"/>
        <v>-3.972297574281183E-3</v>
      </c>
      <c r="AC44" s="1">
        <f t="shared" ca="1" si="19"/>
        <v>6.767734569858264E-3</v>
      </c>
      <c r="AD44" s="1">
        <f t="shared" ca="1" si="19"/>
        <v>-1.2971346151571247E-2</v>
      </c>
      <c r="AE44" s="1">
        <f t="shared" ca="1" si="19"/>
        <v>-6.1960018591660788E-2</v>
      </c>
      <c r="AF44" s="1">
        <f t="shared" ca="1" si="19"/>
        <v>-7.1583629097555307E-2</v>
      </c>
      <c r="AG44" s="1">
        <f t="shared" ca="1" si="19"/>
        <v>1.1813392709330788E-2</v>
      </c>
      <c r="AH44" s="1">
        <f t="shared" ca="1" si="19"/>
        <v>1.0600758764954719E-2</v>
      </c>
      <c r="AI44" s="1">
        <f t="shared" ca="1" si="19"/>
        <v>5.7793518871696897E-2</v>
      </c>
      <c r="AJ44" s="1">
        <f t="shared" ca="1" si="19"/>
        <v>-4.8425254478305906E-4</v>
      </c>
      <c r="AK44" s="1">
        <f t="shared" ca="1" si="19"/>
        <v>2.8721607723392061E-2</v>
      </c>
      <c r="AL44" s="1">
        <f t="shared" ca="1" si="19"/>
        <v>1.0370709195602085E-2</v>
      </c>
      <c r="AM44" s="1">
        <f t="shared" ca="1" si="19"/>
        <v>-7.0697787773166709E-2</v>
      </c>
      <c r="AN44" s="1">
        <f t="shared" ca="1" si="19"/>
        <v>2.6292948111778021E-2</v>
      </c>
      <c r="AO44" s="1">
        <f t="shared" ca="1" si="19"/>
        <v>0.10103111419686642</v>
      </c>
      <c r="AP44" s="1">
        <f t="shared" ca="1" si="19"/>
        <v>-2.9837699986768003E-2</v>
      </c>
      <c r="AQ44" s="1">
        <f t="shared" ca="1" si="19"/>
        <v>-8.2582261819781677E-2</v>
      </c>
      <c r="AR44" s="1">
        <f t="shared" ca="1" si="19"/>
        <v>-5.9017725046301824E-2</v>
      </c>
      <c r="AS44" s="1">
        <f t="shared" ca="1" si="19"/>
        <v>2.595413933216292E-2</v>
      </c>
      <c r="AT44" s="1">
        <f t="shared" ca="1" si="19"/>
        <v>4.5001806059771512E-2</v>
      </c>
      <c r="AU44" s="1">
        <f t="shared" ca="1" si="19"/>
        <v>5.2754226118276792E-2</v>
      </c>
      <c r="AV44" s="1">
        <f t="shared" ca="1" si="19"/>
        <v>9.1346811546459544E-3</v>
      </c>
      <c r="AW44" s="1">
        <f t="shared" ca="1" si="19"/>
        <v>-5.4504444610615897E-2</v>
      </c>
      <c r="AX44" s="1">
        <f t="shared" ca="1" si="19"/>
        <v>0.1210661528725813</v>
      </c>
      <c r="AY44" s="1">
        <f t="shared" ca="1" si="19"/>
        <v>6.7323475967987906E-2</v>
      </c>
      <c r="AZ44" s="1">
        <f t="shared" ca="1" si="19"/>
        <v>-5.7115507047569205E-3</v>
      </c>
      <c r="BA44" s="1">
        <f t="shared" ca="1" si="19"/>
        <v>3.8243439172351436E-2</v>
      </c>
      <c r="BB44" s="1">
        <f t="shared" ca="1" si="19"/>
        <v>-3.8530558067532812E-2</v>
      </c>
      <c r="BC44" s="1">
        <f t="shared" ca="1" si="19"/>
        <v>-1.9447997306783753E-2</v>
      </c>
      <c r="BD44" s="1">
        <f t="shared" ca="1" si="19"/>
        <v>1.6957919053857812E-2</v>
      </c>
      <c r="BE44" s="1">
        <f t="shared" ca="1" si="19"/>
        <v>-3.8290848299328661E-2</v>
      </c>
      <c r="BF44" s="1">
        <f t="shared" ca="1" si="19"/>
        <v>2.1206789366045461E-2</v>
      </c>
      <c r="BG44" s="1">
        <f t="shared" ca="1" si="19"/>
        <v>5.2822547558651935E-2</v>
      </c>
      <c r="BH44" s="1">
        <f t="shared" ca="1" si="19"/>
        <v>-4.7573525474775814E-2</v>
      </c>
      <c r="BI44" s="1">
        <f t="shared" ca="1" si="19"/>
        <v>4.8116830737076885E-2</v>
      </c>
      <c r="BJ44" s="1">
        <f t="shared" ca="1" si="19"/>
        <v>-5.5068571258626315E-3</v>
      </c>
      <c r="BK44" s="1">
        <f t="shared" ca="1" si="19"/>
        <v>0.12898442621078379</v>
      </c>
      <c r="BL44" s="1">
        <f t="shared" ca="1" si="19"/>
        <v>-2.1761516968369799E-2</v>
      </c>
      <c r="BM44" s="1">
        <f t="shared" ca="1" si="19"/>
        <v>-4.0085203256162098E-2</v>
      </c>
      <c r="BN44" s="1">
        <f t="shared" ca="1" si="19"/>
        <v>4.2006565743791004E-2</v>
      </c>
      <c r="BO44" s="1">
        <f t="shared" ca="1" si="19"/>
        <v>-8.9017081505185641E-3</v>
      </c>
      <c r="BP44" s="1">
        <f t="shared" ca="1" si="19"/>
        <v>3.6586063216516182E-2</v>
      </c>
      <c r="BQ44" s="1">
        <f t="shared" ca="1" si="19"/>
        <v>2.1275430170211444E-2</v>
      </c>
      <c r="BR44" s="1">
        <f t="shared" ca="1" si="19"/>
        <v>-4.0566809770117139E-2</v>
      </c>
      <c r="BS44" s="1">
        <f t="shared" ca="1" si="19"/>
        <v>-2.1497716698218781E-2</v>
      </c>
      <c r="BT44" s="1">
        <f t="shared" ca="1" si="19"/>
        <v>5.1042233461892163E-2</v>
      </c>
      <c r="BU44" s="1">
        <f t="shared" ca="1" si="19"/>
        <v>-3.8863638550589177E-2</v>
      </c>
      <c r="BV44" s="1">
        <f t="shared" ca="1" si="19"/>
        <v>7.8536420277468301E-3</v>
      </c>
      <c r="BW44" s="1">
        <f t="shared" ca="1" si="19"/>
        <v>0.10181919186564217</v>
      </c>
      <c r="BX44" s="1">
        <f t="shared" ca="1" si="19"/>
        <v>6.6133445873961985E-2</v>
      </c>
      <c r="BY44" s="1">
        <f t="shared" ca="1" si="19"/>
        <v>-3.1343262541386075E-3</v>
      </c>
      <c r="BZ44" s="1">
        <f t="shared" ca="1" si="19"/>
        <v>4.6516107614961569E-2</v>
      </c>
      <c r="CA44" s="1">
        <f t="shared" ca="1" si="19"/>
        <v>6.6735197887816344E-2</v>
      </c>
      <c r="CB44" s="1">
        <f t="shared" ca="1" si="19"/>
        <v>1.2132752154085935E-2</v>
      </c>
      <c r="CC44" s="1">
        <f t="shared" ca="1" si="19"/>
        <v>5.5015023343101599E-2</v>
      </c>
      <c r="CD44" s="1">
        <f t="shared" ca="1" si="19"/>
        <v>3.0461411462279247E-2</v>
      </c>
      <c r="CE44" s="1">
        <f t="shared" ca="1" si="17"/>
        <v>-1.0733547073954356E-2</v>
      </c>
      <c r="CF44" s="1">
        <f t="shared" ca="1" si="17"/>
        <v>2.4965221922406224E-2</v>
      </c>
      <c r="CG44" s="1">
        <f t="shared" ca="1" si="17"/>
        <v>1.0390985285907177E-2</v>
      </c>
      <c r="CH44" s="1">
        <f t="shared" ca="1" si="17"/>
        <v>-1.1299341208242605E-2</v>
      </c>
      <c r="CI44" s="1">
        <f t="shared" ca="1" si="17"/>
        <v>-8.7070176088934109E-2</v>
      </c>
      <c r="CJ44" s="1">
        <f t="shared" ca="1" si="17"/>
        <v>-1.6492814678128159E-2</v>
      </c>
      <c r="CK44" s="1">
        <f t="shared" ca="1" si="17"/>
        <v>-4.8688154278916103E-2</v>
      </c>
      <c r="CL44" s="1">
        <f t="shared" ca="1" si="17"/>
        <v>-4.2937271637838725E-2</v>
      </c>
      <c r="CM44" s="1">
        <f t="shared" ca="1" si="17"/>
        <v>-3.5098018669361353E-2</v>
      </c>
      <c r="CN44" s="1">
        <f t="shared" ca="1" si="17"/>
        <v>4.1727799368870493E-2</v>
      </c>
      <c r="CO44" s="1">
        <f t="shared" ca="1" si="17"/>
        <v>8.8074582146228986E-2</v>
      </c>
      <c r="CP44" s="1">
        <f t="shared" ca="1" si="17"/>
        <v>3.5132723410119027E-2</v>
      </c>
      <c r="CQ44" s="1">
        <f t="shared" ca="1" si="17"/>
        <v>7.7413287365989736E-2</v>
      </c>
      <c r="CR44" s="1">
        <f t="shared" ca="1" si="17"/>
        <v>4.8532048927010768E-2</v>
      </c>
      <c r="CS44" s="1">
        <f t="shared" ca="1" si="17"/>
        <v>-3.3105568691657573E-2</v>
      </c>
      <c r="CT44" s="1">
        <f t="shared" ca="1" si="17"/>
        <v>-7.2200705414042603E-3</v>
      </c>
      <c r="CU44" s="1">
        <f t="shared" ca="1" si="17"/>
        <v>-4.0391694836195813E-2</v>
      </c>
      <c r="CV44" s="1">
        <f t="shared" ca="1" si="17"/>
        <v>-1.9286444567293611E-3</v>
      </c>
      <c r="CW44" s="1">
        <f t="shared" ca="1" si="17"/>
        <v>-1.387342686023086E-2</v>
      </c>
      <c r="CX44" s="1">
        <f t="shared" ca="1" si="17"/>
        <v>2.9530723027512079E-3</v>
      </c>
      <c r="CY44" s="39">
        <f t="shared" ca="1" si="17"/>
        <v>-6.0176885787381222E-2</v>
      </c>
    </row>
    <row r="45" spans="2:103" x14ac:dyDescent="0.25">
      <c r="B45" s="27">
        <v>46447</v>
      </c>
      <c r="C45" s="28">
        <v>4.1666666666666599</v>
      </c>
      <c r="D45" s="1">
        <f t="shared" ca="1" si="20"/>
        <v>-2.4935767572649842E-2</v>
      </c>
      <c r="E45" s="1">
        <f t="shared" ca="1" si="20"/>
        <v>-4.8661133960758156E-2</v>
      </c>
      <c r="F45" s="1">
        <f t="shared" ca="1" si="20"/>
        <v>-3.2324907418348002E-2</v>
      </c>
      <c r="G45" s="1">
        <f t="shared" ca="1" si="20"/>
        <v>1.295061355450525E-3</v>
      </c>
      <c r="H45" s="1">
        <f t="shared" ca="1" si="20"/>
        <v>-6.751996921110312E-2</v>
      </c>
      <c r="I45" s="1">
        <f t="shared" ca="1" si="20"/>
        <v>-3.5133857936498578E-2</v>
      </c>
      <c r="J45" s="1">
        <f t="shared" ca="1" si="20"/>
        <v>-3.05124847829965E-2</v>
      </c>
      <c r="K45" s="1">
        <f t="shared" ca="1" si="20"/>
        <v>5.5467136488486508E-2</v>
      </c>
      <c r="L45" s="1">
        <f t="shared" ca="1" si="20"/>
        <v>5.9798242728745531E-2</v>
      </c>
      <c r="M45" s="1">
        <f t="shared" ca="1" si="20"/>
        <v>-5.1304680528745115E-2</v>
      </c>
      <c r="N45" s="1">
        <f t="shared" ca="1" si="20"/>
        <v>2.073807386317985E-2</v>
      </c>
      <c r="O45" s="1">
        <f t="shared" ca="1" si="20"/>
        <v>2.8495774589516912E-2</v>
      </c>
      <c r="P45" s="1">
        <f t="shared" ca="1" si="20"/>
        <v>-1.7910271475804755E-2</v>
      </c>
      <c r="Q45" s="1">
        <f t="shared" ca="1" si="20"/>
        <v>1.8827909160204489E-2</v>
      </c>
      <c r="R45" s="1">
        <f t="shared" ca="1" si="20"/>
        <v>2.5577558646980296E-2</v>
      </c>
      <c r="S45" s="1">
        <f t="shared" ca="1" si="20"/>
        <v>-1.826304173059554E-2</v>
      </c>
      <c r="T45" s="1">
        <f t="shared" ca="1" si="19"/>
        <v>-2.595496176473526E-2</v>
      </c>
      <c r="U45" s="1">
        <f t="shared" ca="1" si="19"/>
        <v>5.2439021151424903E-2</v>
      </c>
      <c r="V45" s="1">
        <f t="shared" ca="1" si="19"/>
        <v>2.4073247208454395E-3</v>
      </c>
      <c r="W45" s="1">
        <f t="shared" ca="1" si="19"/>
        <v>-3.8205021276679796E-2</v>
      </c>
      <c r="X45" s="1">
        <f t="shared" ca="1" si="19"/>
        <v>3.2820001301869475E-2</v>
      </c>
      <c r="Y45" s="1">
        <f t="shared" ca="1" si="19"/>
        <v>-9.9707914519631347E-2</v>
      </c>
      <c r="Z45" s="1">
        <f t="shared" ca="1" si="19"/>
        <v>4.4731472181696312E-2</v>
      </c>
      <c r="AA45" s="1">
        <f t="shared" ca="1" si="19"/>
        <v>-6.9298876492990852E-2</v>
      </c>
      <c r="AB45" s="1">
        <f t="shared" ca="1" si="19"/>
        <v>2.9206036191071524E-2</v>
      </c>
      <c r="AC45" s="1">
        <f t="shared" ca="1" si="19"/>
        <v>9.2064621736832886E-2</v>
      </c>
      <c r="AD45" s="1">
        <f t="shared" ca="1" si="19"/>
        <v>1.3078447323878362E-2</v>
      </c>
      <c r="AE45" s="1">
        <f t="shared" ca="1" si="19"/>
        <v>-3.9958739962486757E-2</v>
      </c>
      <c r="AF45" s="1">
        <f t="shared" ca="1" si="19"/>
        <v>6.8514802237377131E-2</v>
      </c>
      <c r="AG45" s="1">
        <f t="shared" ca="1" si="19"/>
        <v>4.2174017053612831E-2</v>
      </c>
      <c r="AH45" s="1">
        <f t="shared" ca="1" si="19"/>
        <v>5.0930586844868737E-2</v>
      </c>
      <c r="AI45" s="1">
        <f t="shared" ca="1" si="19"/>
        <v>1.6088559069640827E-2</v>
      </c>
      <c r="AJ45" s="1">
        <f t="shared" ca="1" si="19"/>
        <v>-3.5592547936686397E-2</v>
      </c>
      <c r="AK45" s="1">
        <f t="shared" ca="1" si="19"/>
        <v>5.8196743876264834E-2</v>
      </c>
      <c r="AL45" s="1">
        <f t="shared" ca="1" si="19"/>
        <v>2.172529846755376E-2</v>
      </c>
      <c r="AM45" s="1">
        <f t="shared" ca="1" si="19"/>
        <v>9.6106828510790498E-2</v>
      </c>
      <c r="AN45" s="1">
        <f t="shared" ca="1" si="19"/>
        <v>-3.0972991148555763E-2</v>
      </c>
      <c r="AO45" s="1">
        <f t="shared" ca="1" si="19"/>
        <v>4.1871985942256815E-2</v>
      </c>
      <c r="AP45" s="1">
        <f t="shared" ca="1" si="19"/>
        <v>-7.1304067775859042E-3</v>
      </c>
      <c r="AQ45" s="1">
        <f t="shared" ca="1" si="19"/>
        <v>-4.1116690798184957E-3</v>
      </c>
      <c r="AR45" s="1">
        <f t="shared" ca="1" si="19"/>
        <v>-6.0855233479328981E-2</v>
      </c>
      <c r="AS45" s="1">
        <f t="shared" ca="1" si="19"/>
        <v>-4.3390386110439723E-3</v>
      </c>
      <c r="AT45" s="1">
        <f t="shared" ca="1" si="19"/>
        <v>-3.5760866358739818E-2</v>
      </c>
      <c r="AU45" s="1">
        <f t="shared" ca="1" si="19"/>
        <v>-4.0148070057552158E-2</v>
      </c>
      <c r="AV45" s="1">
        <f t="shared" ca="1" si="19"/>
        <v>4.7892543763207382E-2</v>
      </c>
      <c r="AW45" s="1">
        <f t="shared" ca="1" si="19"/>
        <v>6.1103081891410907E-2</v>
      </c>
      <c r="AX45" s="1">
        <f t="shared" ca="1" si="19"/>
        <v>-3.7308642776900415E-3</v>
      </c>
      <c r="AY45" s="1">
        <f t="shared" ca="1" si="19"/>
        <v>1.11159368153998E-3</v>
      </c>
      <c r="AZ45" s="1">
        <f t="shared" ca="1" si="19"/>
        <v>-8.1668558180341862E-3</v>
      </c>
      <c r="BA45" s="1">
        <f t="shared" ca="1" si="19"/>
        <v>5.5644524079134672E-2</v>
      </c>
      <c r="BB45" s="1">
        <f t="shared" ca="1" si="19"/>
        <v>1.7479233757742005E-2</v>
      </c>
      <c r="BC45" s="1">
        <f t="shared" ca="1" si="19"/>
        <v>-1.6875651602677261E-2</v>
      </c>
      <c r="BD45" s="1">
        <f t="shared" ca="1" si="19"/>
        <v>8.3396933851556804E-2</v>
      </c>
      <c r="BE45" s="1">
        <f t="shared" ca="1" si="19"/>
        <v>1.3319304319767501E-2</v>
      </c>
      <c r="BF45" s="1">
        <f t="shared" ca="1" si="19"/>
        <v>-6.865705098055222E-2</v>
      </c>
      <c r="BG45" s="1">
        <f t="shared" ca="1" si="19"/>
        <v>-1.8790141518765041E-2</v>
      </c>
      <c r="BH45" s="1">
        <f t="shared" ca="1" si="19"/>
        <v>5.2002192035744072E-3</v>
      </c>
      <c r="BI45" s="1">
        <f t="shared" ca="1" si="19"/>
        <v>7.4036488482880691E-2</v>
      </c>
      <c r="BJ45" s="1">
        <f t="shared" ca="1" si="19"/>
        <v>-1.9553985178623376E-2</v>
      </c>
      <c r="BK45" s="1">
        <f t="shared" ca="1" si="19"/>
        <v>1.5264806483015994E-2</v>
      </c>
      <c r="BL45" s="1">
        <f t="shared" ref="BL45:BP45" ca="1" si="21">_xlfn.NORM.INV(RAND(),$C$2,$C$3)</f>
        <v>3.0624656211426991E-2</v>
      </c>
      <c r="BM45" s="1">
        <f t="shared" ca="1" si="21"/>
        <v>3.937472372080851E-2</v>
      </c>
      <c r="BN45" s="1">
        <f t="shared" ca="1" si="21"/>
        <v>7.0224268284343028E-2</v>
      </c>
      <c r="BO45" s="1">
        <f t="shared" ca="1" si="21"/>
        <v>-4.8276792007354866E-2</v>
      </c>
      <c r="BP45" s="1">
        <f t="shared" ca="1" si="21"/>
        <v>1.4094102371303626E-2</v>
      </c>
      <c r="BQ45" s="1">
        <f t="shared" ca="1" si="17"/>
        <v>2.7187967586901632E-2</v>
      </c>
      <c r="BR45" s="1">
        <f t="shared" ca="1" si="17"/>
        <v>-7.5994020415211215E-3</v>
      </c>
      <c r="BS45" s="1">
        <f t="shared" ca="1" si="17"/>
        <v>1.7281160618039144E-2</v>
      </c>
      <c r="BT45" s="1">
        <f t="shared" ca="1" si="17"/>
        <v>-3.7667192755039991E-2</v>
      </c>
      <c r="BU45" s="1">
        <f t="shared" ca="1" si="17"/>
        <v>5.5011473415208227E-2</v>
      </c>
      <c r="BV45" s="1">
        <f t="shared" ca="1" si="17"/>
        <v>6.2371248654273521E-2</v>
      </c>
      <c r="BW45" s="1">
        <f t="shared" ca="1" si="17"/>
        <v>5.6965468010830356E-2</v>
      </c>
      <c r="BX45" s="1">
        <f t="shared" ca="1" si="17"/>
        <v>-2.8152663460569667E-2</v>
      </c>
      <c r="BY45" s="1">
        <f t="shared" ca="1" si="17"/>
        <v>2.687530719572153E-2</v>
      </c>
      <c r="BZ45" s="1">
        <f t="shared" ca="1" si="17"/>
        <v>-2.6034298029815606E-2</v>
      </c>
      <c r="CA45" s="1">
        <f t="shared" ca="1" si="17"/>
        <v>-6.133329452847152E-2</v>
      </c>
      <c r="CB45" s="1">
        <f t="shared" ca="1" si="17"/>
        <v>6.8864914833053528E-2</v>
      </c>
      <c r="CC45" s="1">
        <f t="shared" ca="1" si="17"/>
        <v>4.1737986680389097E-2</v>
      </c>
      <c r="CD45" s="1">
        <f t="shared" ca="1" si="17"/>
        <v>4.5692109829921099E-2</v>
      </c>
      <c r="CE45" s="1">
        <f t="shared" ca="1" si="17"/>
        <v>-2.3716238080162988E-2</v>
      </c>
      <c r="CF45" s="1">
        <f t="shared" ca="1" si="17"/>
        <v>3.0334012320812745E-2</v>
      </c>
      <c r="CG45" s="1">
        <f t="shared" ca="1" si="17"/>
        <v>-6.8280870558441287E-2</v>
      </c>
      <c r="CH45" s="1">
        <f t="shared" ca="1" si="17"/>
        <v>-6.6685685431313365E-4</v>
      </c>
      <c r="CI45" s="1">
        <f t="shared" ca="1" si="17"/>
        <v>-8.0722337881106321E-3</v>
      </c>
      <c r="CJ45" s="1">
        <f t="shared" ca="1" si="17"/>
        <v>1.9738431583576375E-2</v>
      </c>
      <c r="CK45" s="1">
        <f t="shared" ca="1" si="17"/>
        <v>2.2368485180289936E-2</v>
      </c>
      <c r="CL45" s="1">
        <f t="shared" ca="1" si="17"/>
        <v>5.5250110813727382E-2</v>
      </c>
      <c r="CM45" s="1">
        <f t="shared" ca="1" si="17"/>
        <v>7.9418042158620167E-2</v>
      </c>
      <c r="CN45" s="1">
        <f t="shared" ca="1" si="17"/>
        <v>3.837816222167386E-2</v>
      </c>
      <c r="CO45" s="1">
        <f t="shared" ca="1" si="17"/>
        <v>5.242341275637645E-2</v>
      </c>
      <c r="CP45" s="1">
        <f t="shared" ca="1" si="17"/>
        <v>-3.404973315616653E-2</v>
      </c>
      <c r="CQ45" s="1">
        <f t="shared" ca="1" si="17"/>
        <v>-6.0803637124285333E-2</v>
      </c>
      <c r="CR45" s="1">
        <f t="shared" ca="1" si="17"/>
        <v>9.5709976744826619E-2</v>
      </c>
      <c r="CS45" s="1">
        <f t="shared" ca="1" si="17"/>
        <v>-5.1224626580580315E-2</v>
      </c>
      <c r="CT45" s="1">
        <f t="shared" ca="1" si="17"/>
        <v>-6.0884368200069268E-2</v>
      </c>
      <c r="CU45" s="1">
        <f t="shared" ca="1" si="17"/>
        <v>7.3563968637514854E-2</v>
      </c>
      <c r="CV45" s="1">
        <f t="shared" ca="1" si="17"/>
        <v>0.10211516441374618</v>
      </c>
      <c r="CW45" s="1">
        <f t="shared" ca="1" si="17"/>
        <v>6.9001318723880101E-2</v>
      </c>
      <c r="CX45" s="1">
        <f t="shared" ca="1" si="17"/>
        <v>-6.4833891059416199E-2</v>
      </c>
      <c r="CY45" s="39">
        <f t="shared" ca="1" si="17"/>
        <v>1.2867904486409353E-2</v>
      </c>
    </row>
    <row r="46" spans="2:103" x14ac:dyDescent="0.25">
      <c r="B46" s="27">
        <v>46478</v>
      </c>
      <c r="C46" s="28">
        <v>4.25</v>
      </c>
      <c r="D46" s="1">
        <f t="shared" ca="1" si="20"/>
        <v>2.7128624739176342E-3</v>
      </c>
      <c r="E46" s="1">
        <f t="shared" ca="1" si="20"/>
        <v>-7.6550994243310522E-2</v>
      </c>
      <c r="F46" s="1">
        <f t="shared" ca="1" si="20"/>
        <v>2.8505157263180637E-2</v>
      </c>
      <c r="G46" s="1">
        <f t="shared" ca="1" si="20"/>
        <v>-1.993277630330352E-3</v>
      </c>
      <c r="H46" s="1">
        <f t="shared" ca="1" si="20"/>
        <v>-2.5878493895480796E-2</v>
      </c>
      <c r="I46" s="1">
        <f t="shared" ca="1" si="20"/>
        <v>4.1765420861807456E-2</v>
      </c>
      <c r="J46" s="1">
        <f t="shared" ca="1" si="20"/>
        <v>5.0717918078793042E-2</v>
      </c>
      <c r="K46" s="1">
        <f t="shared" ca="1" si="20"/>
        <v>-1.8344635763353361E-2</v>
      </c>
      <c r="L46" s="1">
        <f t="shared" ca="1" si="20"/>
        <v>-5.0571633666962032E-2</v>
      </c>
      <c r="M46" s="1">
        <f t="shared" ca="1" si="20"/>
        <v>5.4727536409291358E-2</v>
      </c>
      <c r="N46" s="1">
        <f t="shared" ca="1" si="20"/>
        <v>3.0353817970623382E-2</v>
      </c>
      <c r="O46" s="1">
        <f t="shared" ca="1" si="20"/>
        <v>6.7593899094897936E-2</v>
      </c>
      <c r="P46" s="1">
        <f t="shared" ca="1" si="20"/>
        <v>-8.2016230301825508E-3</v>
      </c>
      <c r="Q46" s="1">
        <f t="shared" ca="1" si="20"/>
        <v>-1.7028775187587233E-2</v>
      </c>
      <c r="R46" s="1">
        <f t="shared" ca="1" si="20"/>
        <v>6.6866270751518103E-2</v>
      </c>
      <c r="S46" s="1">
        <f t="shared" ca="1" si="20"/>
        <v>-2.5880272645954293E-2</v>
      </c>
      <c r="T46" s="1">
        <f t="shared" ref="T46:CE50" ca="1" si="22">_xlfn.NORM.INV(RAND(),$C$2,$C$3)</f>
        <v>7.1512121067039275E-2</v>
      </c>
      <c r="U46" s="1">
        <f t="shared" ca="1" si="22"/>
        <v>0.14190267879581062</v>
      </c>
      <c r="V46" s="1">
        <f t="shared" ca="1" si="22"/>
        <v>-8.6707231757661624E-2</v>
      </c>
      <c r="W46" s="1">
        <f t="shared" ca="1" si="22"/>
        <v>0.13805911501648213</v>
      </c>
      <c r="X46" s="1">
        <f t="shared" ca="1" si="22"/>
        <v>-3.2761929975133407E-2</v>
      </c>
      <c r="Y46" s="1">
        <f t="shared" ca="1" si="22"/>
        <v>-4.8486420130039565E-2</v>
      </c>
      <c r="Z46" s="1">
        <f t="shared" ca="1" si="22"/>
        <v>-5.0198878724433529E-2</v>
      </c>
      <c r="AA46" s="1">
        <f t="shared" ca="1" si="22"/>
        <v>-3.4025920897135735E-2</v>
      </c>
      <c r="AB46" s="1">
        <f t="shared" ca="1" si="22"/>
        <v>-1.2613998068847103E-2</v>
      </c>
      <c r="AC46" s="1">
        <f t="shared" ca="1" si="22"/>
        <v>-6.7153071852361329E-2</v>
      </c>
      <c r="AD46" s="1">
        <f t="shared" ca="1" si="22"/>
        <v>5.5954971362518403E-2</v>
      </c>
      <c r="AE46" s="1">
        <f t="shared" ca="1" si="22"/>
        <v>7.8491824926075038E-2</v>
      </c>
      <c r="AF46" s="1">
        <f t="shared" ca="1" si="22"/>
        <v>7.1414946674747487E-2</v>
      </c>
      <c r="AG46" s="1">
        <f t="shared" ca="1" si="22"/>
        <v>-1.002537762882864E-2</v>
      </c>
      <c r="AH46" s="1">
        <f t="shared" ca="1" si="22"/>
        <v>6.6404556175489529E-3</v>
      </c>
      <c r="AI46" s="1">
        <f t="shared" ca="1" si="22"/>
        <v>9.1458266868247456E-2</v>
      </c>
      <c r="AJ46" s="1">
        <f t="shared" ca="1" si="22"/>
        <v>-1.804716044961361E-2</v>
      </c>
      <c r="AK46" s="1">
        <f t="shared" ca="1" si="22"/>
        <v>4.4606762045954484E-2</v>
      </c>
      <c r="AL46" s="1">
        <f t="shared" ca="1" si="22"/>
        <v>7.5716811407516762E-3</v>
      </c>
      <c r="AM46" s="1">
        <f t="shared" ca="1" si="22"/>
        <v>6.7224689107709068E-2</v>
      </c>
      <c r="AN46" s="1">
        <f t="shared" ca="1" si="22"/>
        <v>0.13712892333494409</v>
      </c>
      <c r="AO46" s="1">
        <f t="shared" ca="1" si="22"/>
        <v>-1.3063204556096279E-2</v>
      </c>
      <c r="AP46" s="1">
        <f t="shared" ca="1" si="22"/>
        <v>2.4019764165591064E-2</v>
      </c>
      <c r="AQ46" s="1">
        <f t="shared" ca="1" si="22"/>
        <v>-9.1122643544352372E-2</v>
      </c>
      <c r="AR46" s="1">
        <f t="shared" ca="1" si="22"/>
        <v>4.4317393614550999E-3</v>
      </c>
      <c r="AS46" s="1">
        <f t="shared" ca="1" si="22"/>
        <v>4.6642372049706164E-2</v>
      </c>
      <c r="AT46" s="1">
        <f t="shared" ca="1" si="22"/>
        <v>-0.10635164369304986</v>
      </c>
      <c r="AU46" s="1">
        <f t="shared" ca="1" si="22"/>
        <v>-6.0398708959813821E-3</v>
      </c>
      <c r="AV46" s="1">
        <f t="shared" ca="1" si="22"/>
        <v>-4.0901348627402759E-2</v>
      </c>
      <c r="AW46" s="1">
        <f t="shared" ca="1" si="22"/>
        <v>-1.6425077137344271E-2</v>
      </c>
      <c r="AX46" s="1">
        <f t="shared" ca="1" si="22"/>
        <v>3.2438382040712531E-3</v>
      </c>
      <c r="AY46" s="1">
        <f t="shared" ca="1" si="22"/>
        <v>5.4806688152164905E-2</v>
      </c>
      <c r="AZ46" s="1">
        <f t="shared" ca="1" si="22"/>
        <v>9.0501859087668335E-2</v>
      </c>
      <c r="BA46" s="1">
        <f t="shared" ca="1" si="22"/>
        <v>2.5443657095904269E-2</v>
      </c>
      <c r="BB46" s="1">
        <f t="shared" ca="1" si="22"/>
        <v>5.6515750789074955E-2</v>
      </c>
      <c r="BC46" s="1">
        <f t="shared" ca="1" si="22"/>
        <v>4.3487941127574897E-2</v>
      </c>
      <c r="BD46" s="1">
        <f t="shared" ca="1" si="22"/>
        <v>-2.9476491118470866E-2</v>
      </c>
      <c r="BE46" s="1">
        <f t="shared" ca="1" si="22"/>
        <v>2.4103441711200106E-2</v>
      </c>
      <c r="BF46" s="1">
        <f t="shared" ca="1" si="22"/>
        <v>0.15593551579057477</v>
      </c>
      <c r="BG46" s="1">
        <f t="shared" ca="1" si="22"/>
        <v>1.664593350794738E-2</v>
      </c>
      <c r="BH46" s="1">
        <f t="shared" ca="1" si="22"/>
        <v>-5.6143061261688741E-2</v>
      </c>
      <c r="BI46" s="1">
        <f t="shared" ca="1" si="22"/>
        <v>-5.5436238437414624E-2</v>
      </c>
      <c r="BJ46" s="1">
        <f t="shared" ca="1" si="22"/>
        <v>7.6390960371416046E-3</v>
      </c>
      <c r="BK46" s="1">
        <f t="shared" ca="1" si="22"/>
        <v>3.134638859204258E-3</v>
      </c>
      <c r="BL46" s="1">
        <f t="shared" ca="1" si="22"/>
        <v>-6.9538832230021871E-3</v>
      </c>
      <c r="BM46" s="1">
        <f t="shared" ca="1" si="22"/>
        <v>-4.222302206059169E-2</v>
      </c>
      <c r="BN46" s="1">
        <f t="shared" ca="1" si="22"/>
        <v>4.9596083347773837E-2</v>
      </c>
      <c r="BO46" s="1">
        <f t="shared" ca="1" si="22"/>
        <v>3.0120351133079114E-2</v>
      </c>
      <c r="BP46" s="1">
        <f t="shared" ca="1" si="22"/>
        <v>9.3200172533819819E-2</v>
      </c>
      <c r="BQ46" s="1">
        <f t="shared" ca="1" si="17"/>
        <v>1.7746956139442507E-2</v>
      </c>
      <c r="BR46" s="1">
        <f t="shared" ca="1" si="17"/>
        <v>5.0309834035516317E-2</v>
      </c>
      <c r="BS46" s="1">
        <f t="shared" ca="1" si="17"/>
        <v>3.1159094444235744E-2</v>
      </c>
      <c r="BT46" s="1">
        <f t="shared" ca="1" si="17"/>
        <v>1.1721614418225185E-2</v>
      </c>
      <c r="BU46" s="1">
        <f t="shared" ca="1" si="17"/>
        <v>6.948342715216968E-2</v>
      </c>
      <c r="BV46" s="1">
        <f t="shared" ca="1" si="17"/>
        <v>3.1425494536452707E-2</v>
      </c>
      <c r="BW46" s="1">
        <f t="shared" ca="1" si="17"/>
        <v>6.5125155837569707E-3</v>
      </c>
      <c r="BX46" s="1">
        <f t="shared" ca="1" si="17"/>
        <v>-5.3627586677303107E-3</v>
      </c>
      <c r="BY46" s="1">
        <f t="shared" ca="1" si="17"/>
        <v>-4.2900947464299347E-3</v>
      </c>
      <c r="BZ46" s="1">
        <f t="shared" ca="1" si="17"/>
        <v>3.8590988307525436E-3</v>
      </c>
      <c r="CA46" s="1">
        <f t="shared" ca="1" si="17"/>
        <v>5.0113704243872882E-2</v>
      </c>
      <c r="CB46" s="1">
        <f t="shared" ca="1" si="17"/>
        <v>-3.0651488788710993E-3</v>
      </c>
      <c r="CC46" s="1">
        <f t="shared" ca="1" si="17"/>
        <v>-1.5845432022913254E-2</v>
      </c>
      <c r="CD46" s="1">
        <f t="shared" ca="1" si="17"/>
        <v>-1.3201401223670913E-2</v>
      </c>
      <c r="CE46" s="1">
        <f t="shared" ca="1" si="17"/>
        <v>4.0515250164078011E-2</v>
      </c>
      <c r="CF46" s="1">
        <f t="shared" ca="1" si="17"/>
        <v>-4.8410621263703608E-2</v>
      </c>
      <c r="CG46" s="1">
        <f t="shared" ca="1" si="17"/>
        <v>0.10517039646000478</v>
      </c>
      <c r="CH46" s="1">
        <f t="shared" ca="1" si="17"/>
        <v>-8.3359081627575136E-4</v>
      </c>
      <c r="CI46" s="1">
        <f t="shared" ca="1" si="17"/>
        <v>1.9517241308535091E-2</v>
      </c>
      <c r="CJ46" s="1">
        <f t="shared" ca="1" si="17"/>
        <v>-6.2656783567784397E-2</v>
      </c>
      <c r="CK46" s="1">
        <f t="shared" ca="1" si="17"/>
        <v>4.1314488817153494E-2</v>
      </c>
      <c r="CL46" s="1">
        <f t="shared" ca="1" si="17"/>
        <v>-4.6131108038286087E-2</v>
      </c>
      <c r="CM46" s="1">
        <f t="shared" ca="1" si="17"/>
        <v>4.5496360308201457E-2</v>
      </c>
      <c r="CN46" s="1">
        <f t="shared" ca="1" si="17"/>
        <v>0.1286993432379758</v>
      </c>
      <c r="CO46" s="1">
        <f t="shared" ca="1" si="17"/>
        <v>8.325096830425897E-3</v>
      </c>
      <c r="CP46" s="1">
        <f t="shared" ca="1" si="17"/>
        <v>2.5310151894989887E-2</v>
      </c>
      <c r="CQ46" s="1">
        <f t="shared" ca="1" si="17"/>
        <v>1.9425861537929762E-2</v>
      </c>
      <c r="CR46" s="1">
        <f t="shared" ca="1" si="17"/>
        <v>5.9897568972650202E-2</v>
      </c>
      <c r="CS46" s="1">
        <f t="shared" ca="1" si="17"/>
        <v>5.7732023068154656E-2</v>
      </c>
      <c r="CT46" s="1">
        <f t="shared" ca="1" si="17"/>
        <v>2.0145333613626779E-2</v>
      </c>
      <c r="CU46" s="1">
        <f t="shared" ca="1" si="17"/>
        <v>1.1405940705030249E-2</v>
      </c>
      <c r="CV46" s="1">
        <f t="shared" ca="1" si="17"/>
        <v>3.5358826288716783E-2</v>
      </c>
      <c r="CW46" s="1">
        <f t="shared" ca="1" si="17"/>
        <v>-2.9708948286975456E-2</v>
      </c>
      <c r="CX46" s="1">
        <f t="shared" ca="1" si="17"/>
        <v>2.4508432465643118E-2</v>
      </c>
      <c r="CY46" s="39">
        <f t="shared" ca="1" si="17"/>
        <v>-3.7766938775825119E-2</v>
      </c>
    </row>
    <row r="47" spans="2:103" x14ac:dyDescent="0.25">
      <c r="B47" s="27">
        <v>46508</v>
      </c>
      <c r="C47" s="28">
        <v>4.3333333333333304</v>
      </c>
      <c r="D47" s="1">
        <f t="shared" ca="1" si="20"/>
        <v>1.0584061699060142E-2</v>
      </c>
      <c r="E47" s="1">
        <f t="shared" ca="1" si="20"/>
        <v>-2.3206763520063699E-2</v>
      </c>
      <c r="F47" s="1">
        <f t="shared" ca="1" si="20"/>
        <v>-8.6750281442475596E-2</v>
      </c>
      <c r="G47" s="1">
        <f t="shared" ca="1" si="20"/>
        <v>6.0971972815904371E-2</v>
      </c>
      <c r="H47" s="1">
        <f t="shared" ca="1" si="20"/>
        <v>-3.2326283589776059E-2</v>
      </c>
      <c r="I47" s="1">
        <f t="shared" ca="1" si="20"/>
        <v>4.3632967581320882E-2</v>
      </c>
      <c r="J47" s="1">
        <f t="shared" ca="1" si="20"/>
        <v>5.5648752260612132E-2</v>
      </c>
      <c r="K47" s="1">
        <f t="shared" ca="1" si="20"/>
        <v>7.9431516078915326E-2</v>
      </c>
      <c r="L47" s="1">
        <f t="shared" ca="1" si="20"/>
        <v>-2.9295249127755177E-2</v>
      </c>
      <c r="M47" s="1">
        <f t="shared" ca="1" si="20"/>
        <v>9.3340181258261996E-3</v>
      </c>
      <c r="N47" s="1">
        <f t="shared" ca="1" si="20"/>
        <v>0.1053499310060397</v>
      </c>
      <c r="O47" s="1">
        <f t="shared" ca="1" si="20"/>
        <v>-1.6845495725147274E-2</v>
      </c>
      <c r="P47" s="1">
        <f t="shared" ca="1" si="20"/>
        <v>-5.6880220289253249E-2</v>
      </c>
      <c r="Q47" s="1">
        <f t="shared" ca="1" si="20"/>
        <v>6.0873643314143799E-3</v>
      </c>
      <c r="R47" s="1">
        <f t="shared" ca="1" si="20"/>
        <v>-4.7226859536011814E-3</v>
      </c>
      <c r="S47" s="1">
        <f t="shared" ca="1" si="20"/>
        <v>-6.1180373938741157E-2</v>
      </c>
      <c r="T47" s="1">
        <f t="shared" ca="1" si="22"/>
        <v>-1.4847809755339038E-2</v>
      </c>
      <c r="U47" s="1">
        <f t="shared" ca="1" si="22"/>
        <v>5.8076207119161539E-4</v>
      </c>
      <c r="V47" s="1">
        <f t="shared" ca="1" si="22"/>
        <v>-1.316074321226288E-2</v>
      </c>
      <c r="W47" s="1">
        <f t="shared" ca="1" si="22"/>
        <v>4.9009103909821966E-2</v>
      </c>
      <c r="X47" s="1">
        <f t="shared" ca="1" si="22"/>
        <v>-7.5688438043504142E-2</v>
      </c>
      <c r="Y47" s="1">
        <f t="shared" ca="1" si="22"/>
        <v>4.14739136963709E-2</v>
      </c>
      <c r="Z47" s="1">
        <f t="shared" ca="1" si="22"/>
        <v>7.9264533020558858E-2</v>
      </c>
      <c r="AA47" s="1">
        <f t="shared" ca="1" si="22"/>
        <v>-2.281985807784501E-3</v>
      </c>
      <c r="AB47" s="1">
        <f t="shared" ca="1" si="22"/>
        <v>-4.3391965356191619E-3</v>
      </c>
      <c r="AC47" s="1">
        <f t="shared" ca="1" si="22"/>
        <v>-2.6062825301676799E-2</v>
      </c>
      <c r="AD47" s="1">
        <f t="shared" ca="1" si="22"/>
        <v>1.2868002414949391E-2</v>
      </c>
      <c r="AE47" s="1">
        <f t="shared" ca="1" si="22"/>
        <v>-3.943015195392343E-2</v>
      </c>
      <c r="AF47" s="1">
        <f t="shared" ca="1" si="22"/>
        <v>9.6965570674841711E-2</v>
      </c>
      <c r="AG47" s="1">
        <f t="shared" ca="1" si="22"/>
        <v>1.312510728366207E-3</v>
      </c>
      <c r="AH47" s="1">
        <f t="shared" ca="1" si="22"/>
        <v>5.3624365599755208E-3</v>
      </c>
      <c r="AI47" s="1">
        <f t="shared" ca="1" si="22"/>
        <v>0.13555676179012077</v>
      </c>
      <c r="AJ47" s="1">
        <f t="shared" ca="1" si="22"/>
        <v>3.4173467286963216E-2</v>
      </c>
      <c r="AK47" s="1">
        <f t="shared" ca="1" si="22"/>
        <v>5.3923906317807885E-2</v>
      </c>
      <c r="AL47" s="1">
        <f t="shared" ca="1" si="22"/>
        <v>-2.3116317430224475E-2</v>
      </c>
      <c r="AM47" s="1">
        <f t="shared" ca="1" si="22"/>
        <v>4.348455728709821E-4</v>
      </c>
      <c r="AN47" s="1">
        <f t="shared" ca="1" si="22"/>
        <v>2.0989212079018053E-2</v>
      </c>
      <c r="AO47" s="1">
        <f t="shared" ca="1" si="22"/>
        <v>-7.0308027832994297E-3</v>
      </c>
      <c r="AP47" s="1">
        <f t="shared" ca="1" si="22"/>
        <v>9.8108179043756405E-2</v>
      </c>
      <c r="AQ47" s="1">
        <f t="shared" ca="1" si="22"/>
        <v>-4.922723120957348E-2</v>
      </c>
      <c r="AR47" s="1">
        <f t="shared" ca="1" si="22"/>
        <v>-8.6823811090537467E-2</v>
      </c>
      <c r="AS47" s="1">
        <f t="shared" ca="1" si="22"/>
        <v>-9.573187587842194E-2</v>
      </c>
      <c r="AT47" s="1">
        <f t="shared" ca="1" si="22"/>
        <v>2.2271365300188355E-2</v>
      </c>
      <c r="AU47" s="1">
        <f t="shared" ca="1" si="22"/>
        <v>5.9138352646035938E-2</v>
      </c>
      <c r="AV47" s="1">
        <f t="shared" ca="1" si="22"/>
        <v>8.1577740171943809E-3</v>
      </c>
      <c r="AW47" s="1">
        <f t="shared" ca="1" si="22"/>
        <v>-3.1305637417255353E-2</v>
      </c>
      <c r="AX47" s="1">
        <f t="shared" ca="1" si="22"/>
        <v>1.9862536389450092E-3</v>
      </c>
      <c r="AY47" s="1">
        <f t="shared" ca="1" si="22"/>
        <v>-2.5103412598654166E-2</v>
      </c>
      <c r="AZ47" s="1">
        <f t="shared" ca="1" si="22"/>
        <v>-4.5686495007716113E-2</v>
      </c>
      <c r="BA47" s="1">
        <f t="shared" ca="1" si="22"/>
        <v>7.5068276985986893E-2</v>
      </c>
      <c r="BB47" s="1">
        <f t="shared" ca="1" si="22"/>
        <v>9.4050664726995969E-2</v>
      </c>
      <c r="BC47" s="1">
        <f t="shared" ca="1" si="22"/>
        <v>6.7863922688181824E-2</v>
      </c>
      <c r="BD47" s="1">
        <f t="shared" ca="1" si="22"/>
        <v>9.5510821758510972E-2</v>
      </c>
      <c r="BE47" s="1">
        <f t="shared" ca="1" si="22"/>
        <v>2.2890133900429564E-2</v>
      </c>
      <c r="BF47" s="1">
        <f t="shared" ca="1" si="22"/>
        <v>5.7790902103772697E-2</v>
      </c>
      <c r="BG47" s="1">
        <f t="shared" ca="1" si="22"/>
        <v>1.0896860755417756E-2</v>
      </c>
      <c r="BH47" s="1">
        <f t="shared" ca="1" si="22"/>
        <v>-4.9921085773396899E-2</v>
      </c>
      <c r="BI47" s="1">
        <f t="shared" ca="1" si="22"/>
        <v>-2.5205809614662185E-2</v>
      </c>
      <c r="BJ47" s="1">
        <f t="shared" ca="1" si="22"/>
        <v>1.9255997075132522E-2</v>
      </c>
      <c r="BK47" s="1">
        <f t="shared" ca="1" si="22"/>
        <v>1.1549357399899186E-2</v>
      </c>
      <c r="BL47" s="1">
        <f t="shared" ca="1" si="22"/>
        <v>-8.0577249576742949E-2</v>
      </c>
      <c r="BM47" s="1">
        <f t="shared" ca="1" si="22"/>
        <v>8.8517849381731101E-3</v>
      </c>
      <c r="BN47" s="1">
        <f t="shared" ca="1" si="22"/>
        <v>-7.2599755421706852E-3</v>
      </c>
      <c r="BO47" s="1">
        <f t="shared" ca="1" si="22"/>
        <v>1.9147872000870009E-2</v>
      </c>
      <c r="BP47" s="1">
        <f t="shared" ca="1" si="22"/>
        <v>6.1948310660460502E-3</v>
      </c>
      <c r="BQ47" s="1">
        <f t="shared" ca="1" si="17"/>
        <v>4.3729097014511588E-2</v>
      </c>
      <c r="BR47" s="1">
        <f t="shared" ca="1" si="17"/>
        <v>4.6465392305952362E-2</v>
      </c>
      <c r="BS47" s="1">
        <f t="shared" ca="1" si="17"/>
        <v>-0.10035958104022061</v>
      </c>
      <c r="BT47" s="1">
        <f t="shared" ca="1" si="17"/>
        <v>-1.2409243495101294E-2</v>
      </c>
      <c r="BU47" s="1">
        <f t="shared" ca="1" si="17"/>
        <v>-6.5828109717111522E-3</v>
      </c>
      <c r="BV47" s="1">
        <f t="shared" ca="1" si="17"/>
        <v>-1.1466013578310497E-2</v>
      </c>
      <c r="BW47" s="1">
        <f t="shared" ca="1" si="17"/>
        <v>3.5927826967548163E-2</v>
      </c>
      <c r="BX47" s="1">
        <f t="shared" ca="1" si="17"/>
        <v>7.7729038908640524E-2</v>
      </c>
      <c r="BY47" s="1">
        <f t="shared" ca="1" si="17"/>
        <v>3.7520224457668575E-2</v>
      </c>
      <c r="BZ47" s="1">
        <f t="shared" ca="1" si="17"/>
        <v>9.4419741050481704E-2</v>
      </c>
      <c r="CA47" s="1">
        <f t="shared" ca="1" si="17"/>
        <v>-1.6762510607779574E-3</v>
      </c>
      <c r="CB47" s="1">
        <f t="shared" ca="1" si="17"/>
        <v>8.4651777652895478E-3</v>
      </c>
      <c r="CC47" s="1">
        <f t="shared" ca="1" si="17"/>
        <v>9.0292737411836466E-2</v>
      </c>
      <c r="CD47" s="1">
        <f t="shared" ca="1" si="17"/>
        <v>6.7368790750878427E-2</v>
      </c>
      <c r="CE47" s="1">
        <f t="shared" ca="1" si="17"/>
        <v>-1.065105540405771E-2</v>
      </c>
      <c r="CF47" s="1">
        <f t="shared" ca="1" si="17"/>
        <v>3.4625263608627499E-2</v>
      </c>
      <c r="CG47" s="1">
        <f t="shared" ca="1" si="17"/>
        <v>6.5702246502918046E-2</v>
      </c>
      <c r="CH47" s="1">
        <f t="shared" ca="1" si="17"/>
        <v>0.1113321816628926</v>
      </c>
      <c r="CI47" s="1">
        <f t="shared" ref="CI47:CY47" ca="1" si="23">_xlfn.NORM.INV(RAND(),$C$2,$C$3)</f>
        <v>-5.5546522628021448E-2</v>
      </c>
      <c r="CJ47" s="1">
        <f t="shared" ca="1" si="23"/>
        <v>1.1165317055106878E-2</v>
      </c>
      <c r="CK47" s="1">
        <f t="shared" ca="1" si="23"/>
        <v>-5.9026819063395276E-2</v>
      </c>
      <c r="CL47" s="1">
        <f t="shared" ca="1" si="23"/>
        <v>4.1870712562771223E-2</v>
      </c>
      <c r="CM47" s="1">
        <f t="shared" ca="1" si="23"/>
        <v>-0.1099013295308818</v>
      </c>
      <c r="CN47" s="1">
        <f t="shared" ca="1" si="23"/>
        <v>2.9419289170759529E-2</v>
      </c>
      <c r="CO47" s="1">
        <f t="shared" ca="1" si="23"/>
        <v>1.4433577576069986E-2</v>
      </c>
      <c r="CP47" s="1">
        <f t="shared" ca="1" si="23"/>
        <v>7.4202581966419573E-2</v>
      </c>
      <c r="CQ47" s="1">
        <f t="shared" ca="1" si="23"/>
        <v>-1.8344629881798104E-2</v>
      </c>
      <c r="CR47" s="1">
        <f t="shared" ca="1" si="23"/>
        <v>1.59026446310916E-2</v>
      </c>
      <c r="CS47" s="1">
        <f t="shared" ca="1" si="23"/>
        <v>-5.2767015498327081E-2</v>
      </c>
      <c r="CT47" s="1">
        <f t="shared" ca="1" si="23"/>
        <v>-4.3815240964644765E-2</v>
      </c>
      <c r="CU47" s="1">
        <f t="shared" ca="1" si="23"/>
        <v>-1.9415490895854256E-2</v>
      </c>
      <c r="CV47" s="1">
        <f t="shared" ca="1" si="23"/>
        <v>2.8542125781527358E-2</v>
      </c>
      <c r="CW47" s="1">
        <f t="shared" ca="1" si="23"/>
        <v>7.6644931135509548E-2</v>
      </c>
      <c r="CX47" s="1">
        <f t="shared" ca="1" si="23"/>
        <v>2.5701217762919563E-2</v>
      </c>
      <c r="CY47" s="39">
        <f t="shared" ca="1" si="23"/>
        <v>3.3374934741677145E-2</v>
      </c>
    </row>
    <row r="48" spans="2:103" x14ac:dyDescent="0.25">
      <c r="B48" s="27">
        <v>46539</v>
      </c>
      <c r="C48" s="28">
        <v>4.4166666666666599</v>
      </c>
      <c r="D48" s="1">
        <f t="shared" ca="1" si="20"/>
        <v>-1.3697895070832761E-2</v>
      </c>
      <c r="E48" s="1">
        <f t="shared" ca="1" si="20"/>
        <v>3.3052588196561511E-2</v>
      </c>
      <c r="F48" s="1">
        <f t="shared" ca="1" si="20"/>
        <v>1.007506682028822E-2</v>
      </c>
      <c r="G48" s="1">
        <f t="shared" ca="1" si="20"/>
        <v>-4.2515427658946295E-3</v>
      </c>
      <c r="H48" s="1">
        <f t="shared" ca="1" si="20"/>
        <v>3.9952992026713353E-2</v>
      </c>
      <c r="I48" s="1">
        <f t="shared" ca="1" si="20"/>
        <v>-3.6212849474399608E-2</v>
      </c>
      <c r="J48" s="1">
        <f t="shared" ca="1" si="20"/>
        <v>-1.4628221709060127E-2</v>
      </c>
      <c r="K48" s="1">
        <f t="shared" ca="1" si="20"/>
        <v>2.820201317684572E-2</v>
      </c>
      <c r="L48" s="1">
        <f t="shared" ca="1" si="20"/>
        <v>7.780101921986729E-2</v>
      </c>
      <c r="M48" s="1">
        <f t="shared" ca="1" si="20"/>
        <v>-5.3596017274702059E-3</v>
      </c>
      <c r="N48" s="1">
        <f t="shared" ca="1" si="20"/>
        <v>-3.0538600882119897E-2</v>
      </c>
      <c r="O48" s="1">
        <f t="shared" ca="1" si="20"/>
        <v>9.3678779120807826E-2</v>
      </c>
      <c r="P48" s="1">
        <f t="shared" ca="1" si="20"/>
        <v>5.3875835578785183E-2</v>
      </c>
      <c r="Q48" s="1">
        <f t="shared" ca="1" si="20"/>
        <v>-4.2618466514658886E-2</v>
      </c>
      <c r="R48" s="1">
        <f t="shared" ca="1" si="20"/>
        <v>3.2749163517988874E-3</v>
      </c>
      <c r="S48" s="1">
        <f t="shared" ca="1" si="20"/>
        <v>-5.4850143320102809E-2</v>
      </c>
      <c r="T48" s="1">
        <f t="shared" ca="1" si="22"/>
        <v>-2.182424614690431E-4</v>
      </c>
      <c r="U48" s="1">
        <f t="shared" ca="1" si="22"/>
        <v>-2.9437180030492699E-2</v>
      </c>
      <c r="V48" s="1">
        <f t="shared" ca="1" si="22"/>
        <v>4.2073778035185583E-2</v>
      </c>
      <c r="W48" s="1">
        <f t="shared" ca="1" si="22"/>
        <v>8.6545309124145375E-2</v>
      </c>
      <c r="X48" s="1">
        <f t="shared" ca="1" si="22"/>
        <v>9.8288320756002384E-2</v>
      </c>
      <c r="Y48" s="1">
        <f t="shared" ca="1" si="22"/>
        <v>-3.9020182489194769E-2</v>
      </c>
      <c r="Z48" s="1">
        <f t="shared" ca="1" si="22"/>
        <v>-3.7828987031118221E-3</v>
      </c>
      <c r="AA48" s="1">
        <f t="shared" ca="1" si="22"/>
        <v>-2.5488275260118556E-2</v>
      </c>
      <c r="AB48" s="1">
        <f t="shared" ca="1" si="22"/>
        <v>3.7698071360245208E-2</v>
      </c>
      <c r="AC48" s="1">
        <f t="shared" ca="1" si="22"/>
        <v>-5.631585824573208E-3</v>
      </c>
      <c r="AD48" s="1">
        <f t="shared" ca="1" si="22"/>
        <v>2.2470073730612009E-2</v>
      </c>
      <c r="AE48" s="1">
        <f t="shared" ca="1" si="22"/>
        <v>5.7820849645107225E-2</v>
      </c>
      <c r="AF48" s="1">
        <f t="shared" ca="1" si="22"/>
        <v>8.3695624845904759E-3</v>
      </c>
      <c r="AG48" s="1">
        <f t="shared" ca="1" si="22"/>
        <v>6.9469907866916536E-2</v>
      </c>
      <c r="AH48" s="1">
        <f t="shared" ca="1" si="22"/>
        <v>2.9869901287784339E-2</v>
      </c>
      <c r="AI48" s="1">
        <f t="shared" ca="1" si="22"/>
        <v>6.3048732172692024E-2</v>
      </c>
      <c r="AJ48" s="1">
        <f t="shared" ca="1" si="22"/>
        <v>-8.8304639873587488E-3</v>
      </c>
      <c r="AK48" s="1">
        <f t="shared" ca="1" si="22"/>
        <v>6.5953593638928484E-3</v>
      </c>
      <c r="AL48" s="1">
        <f t="shared" ca="1" si="22"/>
        <v>1.5925082614969806E-3</v>
      </c>
      <c r="AM48" s="1">
        <f t="shared" ca="1" si="22"/>
        <v>5.4591816983476434E-2</v>
      </c>
      <c r="AN48" s="1">
        <f t="shared" ca="1" si="22"/>
        <v>1.1876389717260464E-2</v>
      </c>
      <c r="AO48" s="1">
        <f t="shared" ca="1" si="22"/>
        <v>1.5011204498856975E-2</v>
      </c>
      <c r="AP48" s="1">
        <f t="shared" ca="1" si="22"/>
        <v>1.4355070845425016E-2</v>
      </c>
      <c r="AQ48" s="1">
        <f t="shared" ca="1" si="22"/>
        <v>0.10952131171806104</v>
      </c>
      <c r="AR48" s="1">
        <f t="shared" ca="1" si="22"/>
        <v>-3.8634035367939551E-2</v>
      </c>
      <c r="AS48" s="1">
        <f t="shared" ca="1" si="22"/>
        <v>4.812993705722856E-2</v>
      </c>
      <c r="AT48" s="1">
        <f t="shared" ca="1" si="22"/>
        <v>4.2074959372961226E-2</v>
      </c>
      <c r="AU48" s="1">
        <f t="shared" ca="1" si="22"/>
        <v>-8.281602228179169E-2</v>
      </c>
      <c r="AV48" s="1">
        <f t="shared" ca="1" si="22"/>
        <v>4.6200489217568051E-2</v>
      </c>
      <c r="AW48" s="1">
        <f t="shared" ca="1" si="22"/>
        <v>-1.7924886893914256E-2</v>
      </c>
      <c r="AX48" s="1">
        <f t="shared" ca="1" si="22"/>
        <v>2.195257729079763E-2</v>
      </c>
      <c r="AY48" s="1">
        <f t="shared" ca="1" si="22"/>
        <v>2.9361663986900502E-5</v>
      </c>
      <c r="AZ48" s="1">
        <f t="shared" ca="1" si="22"/>
        <v>-4.9814009312602145E-2</v>
      </c>
      <c r="BA48" s="1">
        <f t="shared" ca="1" si="22"/>
        <v>7.3950460728799516E-2</v>
      </c>
      <c r="BB48" s="1">
        <f t="shared" ca="1" si="22"/>
        <v>-3.3287930364390504E-2</v>
      </c>
      <c r="BC48" s="1">
        <f t="shared" ca="1" si="22"/>
        <v>9.6929566448696408E-2</v>
      </c>
      <c r="BD48" s="1">
        <f t="shared" ca="1" si="22"/>
        <v>-4.8497224970348168E-2</v>
      </c>
      <c r="BE48" s="1">
        <f t="shared" ca="1" si="22"/>
        <v>9.5330881744341341E-3</v>
      </c>
      <c r="BF48" s="1">
        <f t="shared" ca="1" si="22"/>
        <v>-5.8593382632492037E-2</v>
      </c>
      <c r="BG48" s="1">
        <f t="shared" ca="1" si="22"/>
        <v>-1.0935786122160982E-2</v>
      </c>
      <c r="BH48" s="1">
        <f t="shared" ca="1" si="22"/>
        <v>3.3999098390277795E-2</v>
      </c>
      <c r="BI48" s="1">
        <f t="shared" ca="1" si="22"/>
        <v>2.4120800270349688E-2</v>
      </c>
      <c r="BJ48" s="1">
        <f t="shared" ca="1" si="22"/>
        <v>0.16626658955307802</v>
      </c>
      <c r="BK48" s="1">
        <f t="shared" ca="1" si="22"/>
        <v>3.9668285190713894E-2</v>
      </c>
      <c r="BL48" s="1">
        <f t="shared" ca="1" si="22"/>
        <v>5.6469504371820904E-3</v>
      </c>
      <c r="BM48" s="1">
        <f t="shared" ca="1" si="22"/>
        <v>7.8219254679906092E-2</v>
      </c>
      <c r="BN48" s="1">
        <f t="shared" ca="1" si="22"/>
        <v>-5.7158237480446818E-3</v>
      </c>
      <c r="BO48" s="1">
        <f t="shared" ca="1" si="22"/>
        <v>-5.5020651382458145E-2</v>
      </c>
      <c r="BP48" s="1">
        <f t="shared" ca="1" si="22"/>
        <v>-2.4438588071048276E-3</v>
      </c>
      <c r="BQ48" s="1">
        <f t="shared" ca="1" si="22"/>
        <v>-2.0151090016964596E-2</v>
      </c>
      <c r="BR48" s="1">
        <f t="shared" ca="1" si="22"/>
        <v>1.4929035533970337E-2</v>
      </c>
      <c r="BS48" s="1">
        <f t="shared" ca="1" si="22"/>
        <v>1.2629579225535922E-2</v>
      </c>
      <c r="BT48" s="1">
        <f t="shared" ca="1" si="22"/>
        <v>8.0820521106228393E-2</v>
      </c>
      <c r="BU48" s="1">
        <f t="shared" ca="1" si="22"/>
        <v>-3.8517790699831057E-3</v>
      </c>
      <c r="BV48" s="1">
        <f t="shared" ca="1" si="22"/>
        <v>5.019739491681606E-2</v>
      </c>
      <c r="BW48" s="1">
        <f t="shared" ca="1" si="22"/>
        <v>5.5346157817483692E-2</v>
      </c>
      <c r="BX48" s="1">
        <f t="shared" ca="1" si="22"/>
        <v>6.9398873258235544E-2</v>
      </c>
      <c r="BY48" s="1">
        <f t="shared" ca="1" si="22"/>
        <v>0.13462916795861071</v>
      </c>
      <c r="BZ48" s="1">
        <f t="shared" ca="1" si="22"/>
        <v>1.8310974718415609E-2</v>
      </c>
      <c r="CA48" s="1">
        <f t="shared" ca="1" si="22"/>
        <v>7.8954590607540655E-4</v>
      </c>
      <c r="CB48" s="1">
        <f t="shared" ca="1" si="22"/>
        <v>3.2625620322295885E-2</v>
      </c>
      <c r="CC48" s="1">
        <f t="shared" ca="1" si="22"/>
        <v>-1.4241276300481699E-2</v>
      </c>
      <c r="CD48" s="1">
        <f t="shared" ca="1" si="22"/>
        <v>3.072766947877139E-2</v>
      </c>
      <c r="CE48" s="1">
        <f t="shared" ca="1" si="22"/>
        <v>-2.9021115449357343E-2</v>
      </c>
      <c r="CF48" s="1">
        <f t="shared" ref="CF48:CY49" ca="1" si="24">_xlfn.NORM.INV(RAND(),$C$2,$C$3)</f>
        <v>-1.1683689802059551E-2</v>
      </c>
      <c r="CG48" s="1">
        <f t="shared" ca="1" si="24"/>
        <v>3.6415816631027977E-2</v>
      </c>
      <c r="CH48" s="1">
        <f t="shared" ca="1" si="24"/>
        <v>1.1532288920664342E-2</v>
      </c>
      <c r="CI48" s="1">
        <f t="shared" ca="1" si="24"/>
        <v>3.0417820489817875E-2</v>
      </c>
      <c r="CJ48" s="1">
        <f t="shared" ca="1" si="24"/>
        <v>-0.15758019342072005</v>
      </c>
      <c r="CK48" s="1">
        <f t="shared" ca="1" si="24"/>
        <v>-7.1307915760397828E-3</v>
      </c>
      <c r="CL48" s="1">
        <f t="shared" ca="1" si="24"/>
        <v>3.0205618945109002E-2</v>
      </c>
      <c r="CM48" s="1">
        <f t="shared" ca="1" si="24"/>
        <v>-2.2670691749920716E-2</v>
      </c>
      <c r="CN48" s="1">
        <f t="shared" ca="1" si="24"/>
        <v>-5.7356379041980231E-2</v>
      </c>
      <c r="CO48" s="1">
        <f t="shared" ca="1" si="24"/>
        <v>7.3206167016302393E-2</v>
      </c>
      <c r="CP48" s="1">
        <f t="shared" ca="1" si="24"/>
        <v>3.9898300694975256E-2</v>
      </c>
      <c r="CQ48" s="1">
        <f t="shared" ca="1" si="24"/>
        <v>3.0377759346521836E-2</v>
      </c>
      <c r="CR48" s="1">
        <f t="shared" ca="1" si="24"/>
        <v>3.5495532691470912E-2</v>
      </c>
      <c r="CS48" s="1">
        <f t="shared" ca="1" si="24"/>
        <v>4.6040564466046735E-2</v>
      </c>
      <c r="CT48" s="1">
        <f t="shared" ca="1" si="24"/>
        <v>-1.7941333078615049E-2</v>
      </c>
      <c r="CU48" s="1">
        <f t="shared" ca="1" si="24"/>
        <v>3.3025911966677551E-3</v>
      </c>
      <c r="CV48" s="1">
        <f t="shared" ca="1" si="24"/>
        <v>1.5022778386545721E-2</v>
      </c>
      <c r="CW48" s="1">
        <f t="shared" ca="1" si="24"/>
        <v>4.4529806909156013E-2</v>
      </c>
      <c r="CX48" s="1">
        <f t="shared" ca="1" si="24"/>
        <v>6.5693744179765035E-2</v>
      </c>
      <c r="CY48" s="39">
        <f t="shared" ca="1" si="24"/>
        <v>3.1770202995272473E-2</v>
      </c>
    </row>
    <row r="49" spans="2:103" x14ac:dyDescent="0.25">
      <c r="B49" s="27">
        <v>46569</v>
      </c>
      <c r="C49" s="28">
        <v>4.5</v>
      </c>
      <c r="D49" s="1">
        <f t="shared" ca="1" si="20"/>
        <v>9.4311197898543919E-3</v>
      </c>
      <c r="E49" s="1">
        <f t="shared" ca="1" si="20"/>
        <v>-2.8023796899025982E-2</v>
      </c>
      <c r="F49" s="1">
        <f t="shared" ca="1" si="20"/>
        <v>5.3387441604367578E-2</v>
      </c>
      <c r="G49" s="1">
        <f t="shared" ca="1" si="20"/>
        <v>2.5606697948373468E-4</v>
      </c>
      <c r="H49" s="1">
        <f t="shared" ca="1" si="20"/>
        <v>4.4455455586695183E-2</v>
      </c>
      <c r="I49" s="1">
        <f t="shared" ca="1" si="20"/>
        <v>5.0828387675075998E-2</v>
      </c>
      <c r="J49" s="1">
        <f t="shared" ca="1" si="20"/>
        <v>-3.0943078253743254E-2</v>
      </c>
      <c r="K49" s="1">
        <f t="shared" ca="1" si="20"/>
        <v>1.6060849219274885E-2</v>
      </c>
      <c r="L49" s="1">
        <f t="shared" ca="1" si="20"/>
        <v>-4.1797068354699762E-2</v>
      </c>
      <c r="M49" s="1">
        <f t="shared" ca="1" si="20"/>
        <v>9.1639208431052638E-2</v>
      </c>
      <c r="N49" s="1">
        <f t="shared" ca="1" si="20"/>
        <v>4.7432751117405716E-4</v>
      </c>
      <c r="O49" s="1">
        <f t="shared" ca="1" si="20"/>
        <v>1.8763083813177303E-2</v>
      </c>
      <c r="P49" s="1">
        <f t="shared" ca="1" si="20"/>
        <v>8.9966188039490823E-3</v>
      </c>
      <c r="Q49" s="1">
        <f t="shared" ca="1" si="20"/>
        <v>6.7269279651276104E-5</v>
      </c>
      <c r="R49" s="1">
        <f t="shared" ca="1" si="20"/>
        <v>4.5255083119715551E-2</v>
      </c>
      <c r="S49" s="1">
        <f t="shared" ca="1" si="20"/>
        <v>2.1928919652510294E-2</v>
      </c>
      <c r="T49" s="1">
        <f t="shared" ca="1" si="22"/>
        <v>4.1410320426651034E-2</v>
      </c>
      <c r="U49" s="1">
        <f t="shared" ca="1" si="22"/>
        <v>-8.7694419730134036E-3</v>
      </c>
      <c r="V49" s="1">
        <f t="shared" ca="1" si="22"/>
        <v>-9.8152323037414176E-3</v>
      </c>
      <c r="W49" s="1">
        <f t="shared" ca="1" si="22"/>
        <v>3.2050574890966459E-2</v>
      </c>
      <c r="X49" s="1">
        <f t="shared" ca="1" si="22"/>
        <v>-7.0781095595035731E-2</v>
      </c>
      <c r="Y49" s="1">
        <f t="shared" ca="1" si="22"/>
        <v>-2.6389359298955729E-2</v>
      </c>
      <c r="Z49" s="1">
        <f t="shared" ca="1" si="22"/>
        <v>-1.6174791849025556E-2</v>
      </c>
      <c r="AA49" s="1">
        <f t="shared" ca="1" si="22"/>
        <v>-4.3333051179751163E-2</v>
      </c>
      <c r="AB49" s="1">
        <f t="shared" ca="1" si="22"/>
        <v>1.8806406407160057E-2</v>
      </c>
      <c r="AC49" s="1">
        <f t="shared" ca="1" si="22"/>
        <v>6.2127147582303317E-2</v>
      </c>
      <c r="AD49" s="1">
        <f t="shared" ca="1" si="22"/>
        <v>-3.1713721107318148E-2</v>
      </c>
      <c r="AE49" s="1">
        <f t="shared" ca="1" si="22"/>
        <v>8.7787617419411157E-2</v>
      </c>
      <c r="AF49" s="1">
        <f t="shared" ca="1" si="22"/>
        <v>-5.9544043901056783E-2</v>
      </c>
      <c r="AG49" s="1">
        <f t="shared" ca="1" si="22"/>
        <v>6.0204767559066709E-2</v>
      </c>
      <c r="AH49" s="1">
        <f t="shared" ca="1" si="22"/>
        <v>5.1321061148893843E-2</v>
      </c>
      <c r="AI49" s="1">
        <f t="shared" ca="1" si="22"/>
        <v>2.5755176874801989E-2</v>
      </c>
      <c r="AJ49" s="1">
        <f t="shared" ca="1" si="22"/>
        <v>1.9014580909836341E-2</v>
      </c>
      <c r="AK49" s="1">
        <f t="shared" ca="1" si="22"/>
        <v>2.1190652088263678E-2</v>
      </c>
      <c r="AL49" s="1">
        <f t="shared" ca="1" si="22"/>
        <v>5.4511412670079293E-2</v>
      </c>
      <c r="AM49" s="1">
        <f t="shared" ca="1" si="22"/>
        <v>8.2824674282985455E-2</v>
      </c>
      <c r="AN49" s="1">
        <f t="shared" ca="1" si="22"/>
        <v>4.213743216831109E-2</v>
      </c>
      <c r="AO49" s="1">
        <f t="shared" ca="1" si="22"/>
        <v>-1.2875557600284183E-2</v>
      </c>
      <c r="AP49" s="1">
        <f t="shared" ca="1" si="22"/>
        <v>1.51757941039886E-2</v>
      </c>
      <c r="AQ49" s="1">
        <f t="shared" ca="1" si="22"/>
        <v>2.2402325528480867E-2</v>
      </c>
      <c r="AR49" s="1">
        <f t="shared" ca="1" si="22"/>
        <v>3.8879782953973499E-2</v>
      </c>
      <c r="AS49" s="1">
        <f t="shared" ca="1" si="22"/>
        <v>2.791415176559113E-4</v>
      </c>
      <c r="AT49" s="1">
        <f t="shared" ca="1" si="22"/>
        <v>0.14894012741849058</v>
      </c>
      <c r="AU49" s="1">
        <f t="shared" ca="1" si="22"/>
        <v>5.8459840904734585E-2</v>
      </c>
      <c r="AV49" s="1">
        <f t="shared" ca="1" si="22"/>
        <v>2.6608446859747087E-2</v>
      </c>
      <c r="AW49" s="1">
        <f t="shared" ca="1" si="22"/>
        <v>5.6885145722173083E-2</v>
      </c>
      <c r="AX49" s="1">
        <f t="shared" ca="1" si="22"/>
        <v>-3.3712908613279823E-2</v>
      </c>
      <c r="AY49" s="1">
        <f t="shared" ca="1" si="22"/>
        <v>4.3286241701064487E-2</v>
      </c>
      <c r="AZ49" s="1">
        <f t="shared" ca="1" si="22"/>
        <v>-1.820792603642309E-2</v>
      </c>
      <c r="BA49" s="1">
        <f t="shared" ca="1" si="22"/>
        <v>5.9735404975124109E-3</v>
      </c>
      <c r="BB49" s="1">
        <f t="shared" ca="1" si="22"/>
        <v>-5.2761222248115334E-3</v>
      </c>
      <c r="BC49" s="1">
        <f t="shared" ca="1" si="22"/>
        <v>3.9985968427061532E-3</v>
      </c>
      <c r="BD49" s="1">
        <f t="shared" ca="1" si="22"/>
        <v>-4.1612037940452304E-2</v>
      </c>
      <c r="BE49" s="1">
        <f t="shared" ca="1" si="22"/>
        <v>3.5794207169299E-2</v>
      </c>
      <c r="BF49" s="1">
        <f t="shared" ca="1" si="22"/>
        <v>5.4497795115632935E-2</v>
      </c>
      <c r="BG49" s="1">
        <f t="shared" ca="1" si="22"/>
        <v>4.2592285447325691E-2</v>
      </c>
      <c r="BH49" s="1">
        <f t="shared" ca="1" si="22"/>
        <v>-2.6826868787130191E-3</v>
      </c>
      <c r="BI49" s="1">
        <f t="shared" ca="1" si="22"/>
        <v>-2.695258599503017E-2</v>
      </c>
      <c r="BJ49" s="1">
        <f t="shared" ca="1" si="22"/>
        <v>-4.3203514247898617E-2</v>
      </c>
      <c r="BK49" s="1">
        <f t="shared" ca="1" si="22"/>
        <v>-8.4851563594817575E-3</v>
      </c>
      <c r="BL49" s="1">
        <f t="shared" ca="1" si="22"/>
        <v>1.3735076208244223E-2</v>
      </c>
      <c r="BM49" s="1">
        <f t="shared" ca="1" si="22"/>
        <v>-2.0736493017154394E-2</v>
      </c>
      <c r="BN49" s="1">
        <f t="shared" ca="1" si="22"/>
        <v>-7.6226752852037977E-2</v>
      </c>
      <c r="BO49" s="1">
        <f t="shared" ca="1" si="22"/>
        <v>-4.3789685678930403E-3</v>
      </c>
      <c r="BP49" s="1">
        <f t="shared" ca="1" si="22"/>
        <v>5.0483114518086951E-2</v>
      </c>
      <c r="BQ49" s="1">
        <f t="shared" ca="1" si="22"/>
        <v>-5.4746902315306073E-2</v>
      </c>
      <c r="BR49" s="1">
        <f t="shared" ca="1" si="22"/>
        <v>6.9896818688681389E-2</v>
      </c>
      <c r="BS49" s="1">
        <f t="shared" ca="1" si="22"/>
        <v>2.4222949012479424E-2</v>
      </c>
      <c r="BT49" s="1">
        <f t="shared" ca="1" si="22"/>
        <v>-9.9631871311511605E-2</v>
      </c>
      <c r="BU49" s="1">
        <f t="shared" ca="1" si="22"/>
        <v>2.3435862330951331E-2</v>
      </c>
      <c r="BV49" s="1">
        <f t="shared" ca="1" si="22"/>
        <v>3.7392387518592515E-2</v>
      </c>
      <c r="BW49" s="1">
        <f t="shared" ca="1" si="22"/>
        <v>-5.1258851509538635E-2</v>
      </c>
      <c r="BX49" s="1">
        <f t="shared" ca="1" si="22"/>
        <v>3.6769544061505149E-2</v>
      </c>
      <c r="BY49" s="1">
        <f t="shared" ca="1" si="22"/>
        <v>-6.0243871506438861E-2</v>
      </c>
      <c r="BZ49" s="1">
        <f t="shared" ca="1" si="22"/>
        <v>-5.569521215332842E-2</v>
      </c>
      <c r="CA49" s="1">
        <f t="shared" ca="1" si="22"/>
        <v>-5.6795141241180382E-2</v>
      </c>
      <c r="CB49" s="1">
        <f t="shared" ca="1" si="22"/>
        <v>1.3068574866568171E-5</v>
      </c>
      <c r="CC49" s="1">
        <f t="shared" ca="1" si="22"/>
        <v>4.6175838935858006E-3</v>
      </c>
      <c r="CD49" s="1">
        <f t="shared" ca="1" si="22"/>
        <v>0.11764400410085288</v>
      </c>
      <c r="CE49" s="1">
        <f t="shared" ca="1" si="22"/>
        <v>-6.9819954046694166E-2</v>
      </c>
      <c r="CF49" s="1">
        <f t="shared" ca="1" si="24"/>
        <v>-5.9973444581962743E-3</v>
      </c>
      <c r="CG49" s="1">
        <f t="shared" ca="1" si="24"/>
        <v>5.4220297836555763E-2</v>
      </c>
      <c r="CH49" s="1">
        <f t="shared" ca="1" si="24"/>
        <v>-4.1889562599009042E-2</v>
      </c>
      <c r="CI49" s="1">
        <f t="shared" ca="1" si="24"/>
        <v>-4.0389900957941982E-3</v>
      </c>
      <c r="CJ49" s="1">
        <f t="shared" ca="1" si="24"/>
        <v>2.6894015121575927E-2</v>
      </c>
      <c r="CK49" s="1">
        <f t="shared" ca="1" si="24"/>
        <v>1.7227449277506905E-2</v>
      </c>
      <c r="CL49" s="1">
        <f t="shared" ca="1" si="24"/>
        <v>-1.8924191990653812E-2</v>
      </c>
      <c r="CM49" s="1">
        <f t="shared" ca="1" si="24"/>
        <v>4.264583557567167E-2</v>
      </c>
      <c r="CN49" s="1">
        <f t="shared" ca="1" si="24"/>
        <v>-3.4304900396343374E-2</v>
      </c>
      <c r="CO49" s="1">
        <f t="shared" ca="1" si="24"/>
        <v>8.70643083488358E-2</v>
      </c>
      <c r="CP49" s="1">
        <f t="shared" ca="1" si="24"/>
        <v>-8.5369343261974789E-2</v>
      </c>
      <c r="CQ49" s="1">
        <f t="shared" ca="1" si="24"/>
        <v>6.071520578280331E-2</v>
      </c>
      <c r="CR49" s="1">
        <f t="shared" ca="1" si="24"/>
        <v>-5.2239626705780397E-3</v>
      </c>
      <c r="CS49" s="1">
        <f t="shared" ca="1" si="24"/>
        <v>2.3389804699462106E-2</v>
      </c>
      <c r="CT49" s="1">
        <f t="shared" ca="1" si="24"/>
        <v>1.1731946684511656E-2</v>
      </c>
      <c r="CU49" s="1">
        <f t="shared" ca="1" si="24"/>
        <v>-1.4915524071758557E-2</v>
      </c>
      <c r="CV49" s="1">
        <f t="shared" ca="1" si="24"/>
        <v>2.8323457405368534E-2</v>
      </c>
      <c r="CW49" s="1">
        <f t="shared" ca="1" si="24"/>
        <v>0.11920780213661433</v>
      </c>
      <c r="CX49" s="1">
        <f t="shared" ca="1" si="24"/>
        <v>2.7835176686996456E-2</v>
      </c>
      <c r="CY49" s="39">
        <f t="shared" ca="1" si="24"/>
        <v>-8.1256107473262063E-2</v>
      </c>
    </row>
    <row r="50" spans="2:103" x14ac:dyDescent="0.25">
      <c r="B50" s="27">
        <v>46600</v>
      </c>
      <c r="C50" s="28">
        <v>4.5833333333333304</v>
      </c>
      <c r="D50" s="1">
        <f t="shared" ca="1" si="20"/>
        <v>0.11988245812082854</v>
      </c>
      <c r="E50" s="1">
        <f t="shared" ca="1" si="20"/>
        <v>-4.1603207330734478E-2</v>
      </c>
      <c r="F50" s="1">
        <f t="shared" ca="1" si="20"/>
        <v>-2.5900278901688327E-2</v>
      </c>
      <c r="G50" s="1">
        <f t="shared" ca="1" si="20"/>
        <v>-6.9457628313474434E-2</v>
      </c>
      <c r="H50" s="1">
        <f t="shared" ca="1" si="20"/>
        <v>3.7140484856366215E-2</v>
      </c>
      <c r="I50" s="1">
        <f t="shared" ca="1" si="20"/>
        <v>-1.0365392633576175E-2</v>
      </c>
      <c r="J50" s="1">
        <f t="shared" ca="1" si="20"/>
        <v>7.9344737961728751E-2</v>
      </c>
      <c r="K50" s="1">
        <f t="shared" ca="1" si="20"/>
        <v>3.4692651406922265E-2</v>
      </c>
      <c r="L50" s="1">
        <f t="shared" ca="1" si="20"/>
        <v>-3.3042727259265964E-2</v>
      </c>
      <c r="M50" s="1">
        <f t="shared" ca="1" si="20"/>
        <v>-1.4112815044153296E-2</v>
      </c>
      <c r="N50" s="1">
        <f t="shared" ca="1" si="20"/>
        <v>4.8358616072883324E-2</v>
      </c>
      <c r="O50" s="1">
        <f t="shared" ca="1" si="20"/>
        <v>-6.1799162304677309E-2</v>
      </c>
      <c r="P50" s="1">
        <f t="shared" ca="1" si="20"/>
        <v>-3.5746171634916127E-2</v>
      </c>
      <c r="Q50" s="1">
        <f t="shared" ca="1" si="20"/>
        <v>0.10403860806130194</v>
      </c>
      <c r="R50" s="1">
        <f t="shared" ca="1" si="20"/>
        <v>-7.4472189049067383E-2</v>
      </c>
      <c r="S50" s="1">
        <f t="shared" ca="1" si="20"/>
        <v>4.5308299095475103E-2</v>
      </c>
      <c r="T50" s="1">
        <f t="shared" ca="1" si="22"/>
        <v>6.8619547913200407E-2</v>
      </c>
      <c r="U50" s="1">
        <f t="shared" ca="1" si="22"/>
        <v>-2.3618345590698465E-2</v>
      </c>
      <c r="V50" s="1">
        <f t="shared" ca="1" si="22"/>
        <v>9.2814223575145155E-2</v>
      </c>
      <c r="W50" s="1">
        <f t="shared" ca="1" si="22"/>
        <v>-1.6028792868776655E-3</v>
      </c>
      <c r="X50" s="1">
        <f t="shared" ca="1" si="22"/>
        <v>2.1690461397504197E-2</v>
      </c>
      <c r="Y50" s="1">
        <f t="shared" ca="1" si="22"/>
        <v>2.3335031996622742E-2</v>
      </c>
      <c r="Z50" s="1">
        <f t="shared" ca="1" si="22"/>
        <v>1.2962383326486641E-2</v>
      </c>
      <c r="AA50" s="1">
        <f t="shared" ca="1" si="22"/>
        <v>3.1226756815529989E-2</v>
      </c>
      <c r="AB50" s="1">
        <f t="shared" ca="1" si="22"/>
        <v>6.4750003913726401E-2</v>
      </c>
      <c r="AC50" s="1">
        <f t="shared" ca="1" si="22"/>
        <v>5.4208408054456283E-3</v>
      </c>
      <c r="AD50" s="1">
        <f t="shared" ca="1" si="22"/>
        <v>3.9753284706166125E-2</v>
      </c>
      <c r="AE50" s="1">
        <f t="shared" ca="1" si="22"/>
        <v>2.3054531647958943E-2</v>
      </c>
      <c r="AF50" s="1">
        <f t="shared" ca="1" si="22"/>
        <v>2.5557147513507086E-2</v>
      </c>
      <c r="AG50" s="1">
        <f t="shared" ca="1" si="22"/>
        <v>-3.111218531719729E-2</v>
      </c>
      <c r="AH50" s="1">
        <f t="shared" ca="1" si="22"/>
        <v>-1.1671270960583294E-2</v>
      </c>
      <c r="AI50" s="1">
        <f t="shared" ca="1" si="22"/>
        <v>-1.7839471718375147E-2</v>
      </c>
      <c r="AJ50" s="1">
        <f t="shared" ca="1" si="22"/>
        <v>3.8767429430091926E-2</v>
      </c>
      <c r="AK50" s="1">
        <f t="shared" ca="1" si="22"/>
        <v>4.756225162886913E-2</v>
      </c>
      <c r="AL50" s="1">
        <f t="shared" ca="1" si="22"/>
        <v>-1.1720972773346893E-2</v>
      </c>
      <c r="AM50" s="1">
        <f t="shared" ca="1" si="22"/>
        <v>-3.0283507238572621E-2</v>
      </c>
      <c r="AN50" s="1">
        <f t="shared" ca="1" si="22"/>
        <v>2.7407676726687497E-2</v>
      </c>
      <c r="AO50" s="1">
        <f t="shared" ca="1" si="22"/>
        <v>2.5353388691572911E-2</v>
      </c>
      <c r="AP50" s="1">
        <f t="shared" ca="1" si="22"/>
        <v>2.4862810438227575E-2</v>
      </c>
      <c r="AQ50" s="1">
        <f t="shared" ca="1" si="22"/>
        <v>-5.3782519669115326E-2</v>
      </c>
      <c r="AR50" s="1">
        <f t="shared" ca="1" si="22"/>
        <v>-2.6924521933371377E-3</v>
      </c>
      <c r="AS50" s="1">
        <f t="shared" ca="1" si="22"/>
        <v>-3.9309097856206468E-2</v>
      </c>
      <c r="AT50" s="1">
        <f t="shared" ca="1" si="22"/>
        <v>4.6187971908208163E-2</v>
      </c>
      <c r="AU50" s="1">
        <f t="shared" ca="1" si="22"/>
        <v>3.2453470909157234E-2</v>
      </c>
      <c r="AV50" s="1">
        <f t="shared" ca="1" si="22"/>
        <v>5.2572818029196916E-2</v>
      </c>
      <c r="AW50" s="1">
        <f t="shared" ref="AW50:CY55" ca="1" si="25">_xlfn.NORM.INV(RAND(),$C$2,$C$3)</f>
        <v>6.0673446056569144E-2</v>
      </c>
      <c r="AX50" s="1">
        <f t="shared" ca="1" si="25"/>
        <v>1.2635254600356641E-2</v>
      </c>
      <c r="AY50" s="1">
        <f t="shared" ca="1" si="25"/>
        <v>5.557014225383447E-2</v>
      </c>
      <c r="AZ50" s="1">
        <f t="shared" ca="1" si="25"/>
        <v>1.6722283889922907E-2</v>
      </c>
      <c r="BA50" s="1">
        <f t="shared" ca="1" si="25"/>
        <v>9.4015963631242892E-3</v>
      </c>
      <c r="BB50" s="1">
        <f t="shared" ca="1" si="25"/>
        <v>-1.2819773872557297E-2</v>
      </c>
      <c r="BC50" s="1">
        <f t="shared" ca="1" si="25"/>
        <v>5.6397878248858078E-2</v>
      </c>
      <c r="BD50" s="1">
        <f t="shared" ca="1" si="25"/>
        <v>8.4107089799181828E-2</v>
      </c>
      <c r="BE50" s="1">
        <f t="shared" ca="1" si="25"/>
        <v>2.3586545985144834E-2</v>
      </c>
      <c r="BF50" s="1">
        <f t="shared" ca="1" si="25"/>
        <v>2.5840908638889663E-2</v>
      </c>
      <c r="BG50" s="1">
        <f t="shared" ca="1" si="25"/>
        <v>6.7298610101337364E-2</v>
      </c>
      <c r="BH50" s="1">
        <f t="shared" ca="1" si="25"/>
        <v>-5.8590288628257998E-2</v>
      </c>
      <c r="BI50" s="1">
        <f t="shared" ca="1" si="25"/>
        <v>-6.7304197589163513E-3</v>
      </c>
      <c r="BJ50" s="1">
        <f t="shared" ca="1" si="25"/>
        <v>-2.9472763694047839E-2</v>
      </c>
      <c r="BK50" s="1">
        <f t="shared" ca="1" si="25"/>
        <v>2.5997746881281966E-2</v>
      </c>
      <c r="BL50" s="1">
        <f t="shared" ca="1" si="25"/>
        <v>1.0834837446322479E-2</v>
      </c>
      <c r="BM50" s="1">
        <f t="shared" ca="1" si="25"/>
        <v>-0.10452212157832028</v>
      </c>
      <c r="BN50" s="1">
        <f t="shared" ca="1" si="25"/>
        <v>5.362799700882414E-2</v>
      </c>
      <c r="BO50" s="1">
        <f t="shared" ca="1" si="25"/>
        <v>-1.49328862245835E-2</v>
      </c>
      <c r="BP50" s="1">
        <f t="shared" ca="1" si="25"/>
        <v>7.6060399115064709E-2</v>
      </c>
      <c r="BQ50" s="1">
        <f t="shared" ca="1" si="25"/>
        <v>4.336203244440149E-2</v>
      </c>
      <c r="BR50" s="1">
        <f t="shared" ca="1" si="25"/>
        <v>-1.6695590742333229E-2</v>
      </c>
      <c r="BS50" s="1">
        <f t="shared" ca="1" si="25"/>
        <v>-4.3182150545779951E-2</v>
      </c>
      <c r="BT50" s="1">
        <f t="shared" ca="1" si="25"/>
        <v>4.9976668836485265E-2</v>
      </c>
      <c r="BU50" s="1">
        <f t="shared" ca="1" si="25"/>
        <v>8.761868999077338E-2</v>
      </c>
      <c r="BV50" s="1">
        <f t="shared" ca="1" si="25"/>
        <v>5.2818490537698749E-2</v>
      </c>
      <c r="BW50" s="1">
        <f t="shared" ca="1" si="25"/>
        <v>4.4944877541399371E-2</v>
      </c>
      <c r="BX50" s="1">
        <f t="shared" ca="1" si="25"/>
        <v>-5.1005724089767536E-2</v>
      </c>
      <c r="BY50" s="1">
        <f t="shared" ca="1" si="25"/>
        <v>-6.1559588421481397E-2</v>
      </c>
      <c r="BZ50" s="1">
        <f t="shared" ca="1" si="25"/>
        <v>7.6061794953813117E-3</v>
      </c>
      <c r="CA50" s="1">
        <f t="shared" ca="1" si="25"/>
        <v>5.1254054861482962E-2</v>
      </c>
      <c r="CB50" s="1">
        <f t="shared" ca="1" si="25"/>
        <v>4.4183592842371583E-2</v>
      </c>
      <c r="CC50" s="1">
        <f t="shared" ca="1" si="25"/>
        <v>-1.5086288632964573E-2</v>
      </c>
      <c r="CD50" s="1">
        <f t="shared" ca="1" si="25"/>
        <v>1.1997463764189083E-2</v>
      </c>
      <c r="CE50" s="1">
        <f t="shared" ca="1" si="25"/>
        <v>-1.9505669898275211E-2</v>
      </c>
      <c r="CF50" s="1">
        <f t="shared" ca="1" si="25"/>
        <v>-5.5439302735077835E-2</v>
      </c>
      <c r="CG50" s="1">
        <f t="shared" ca="1" si="25"/>
        <v>-4.9442738585131721E-2</v>
      </c>
      <c r="CH50" s="1">
        <f t="shared" ca="1" si="25"/>
        <v>-3.9373464170511262E-2</v>
      </c>
      <c r="CI50" s="1">
        <f t="shared" ca="1" si="25"/>
        <v>-1.4097703848810966E-2</v>
      </c>
      <c r="CJ50" s="1">
        <f t="shared" ca="1" si="25"/>
        <v>-3.3264941856331283E-2</v>
      </c>
      <c r="CK50" s="1">
        <f t="shared" ca="1" si="25"/>
        <v>2.4555406367568356E-2</v>
      </c>
      <c r="CL50" s="1">
        <f t="shared" ca="1" si="25"/>
        <v>-3.9185628084437402E-2</v>
      </c>
      <c r="CM50" s="1">
        <f t="shared" ca="1" si="25"/>
        <v>-1.6209310164484736E-2</v>
      </c>
      <c r="CN50" s="1">
        <f t="shared" ca="1" si="25"/>
        <v>6.8831332445573781E-2</v>
      </c>
      <c r="CO50" s="1">
        <f t="shared" ca="1" si="25"/>
        <v>3.666411844280304E-2</v>
      </c>
      <c r="CP50" s="1">
        <f t="shared" ca="1" si="25"/>
        <v>-5.3221391092278331E-2</v>
      </c>
      <c r="CQ50" s="1">
        <f t="shared" ca="1" si="25"/>
        <v>2.5640083425652421E-2</v>
      </c>
      <c r="CR50" s="1">
        <f t="shared" ca="1" si="25"/>
        <v>-2.2858868060768762E-3</v>
      </c>
      <c r="CS50" s="1">
        <f t="shared" ca="1" si="25"/>
        <v>2.032321104600358E-3</v>
      </c>
      <c r="CT50" s="1">
        <f t="shared" ca="1" si="25"/>
        <v>-2.0130126422446101E-2</v>
      </c>
      <c r="CU50" s="1">
        <f t="shared" ca="1" si="25"/>
        <v>4.187681644197068E-2</v>
      </c>
      <c r="CV50" s="1">
        <f t="shared" ca="1" si="25"/>
        <v>-4.1441915963325228E-2</v>
      </c>
      <c r="CW50" s="1">
        <f t="shared" ca="1" si="25"/>
        <v>3.1163757117358526E-2</v>
      </c>
      <c r="CX50" s="1">
        <f t="shared" ca="1" si="25"/>
        <v>-3.4281220912881397E-2</v>
      </c>
      <c r="CY50" s="39">
        <f t="shared" ca="1" si="25"/>
        <v>4.1018637872697619E-2</v>
      </c>
    </row>
    <row r="51" spans="2:103" x14ac:dyDescent="0.25">
      <c r="B51" s="27">
        <v>46631</v>
      </c>
      <c r="C51" s="28">
        <v>4.6666666666666599</v>
      </c>
      <c r="D51" s="1">
        <f t="shared" ca="1" si="20"/>
        <v>-1.2678799607238615E-2</v>
      </c>
      <c r="E51" s="1">
        <f t="shared" ca="1" si="20"/>
        <v>5.319703783440705E-3</v>
      </c>
      <c r="F51" s="1">
        <f t="shared" ca="1" si="20"/>
        <v>3.3698085802966578E-2</v>
      </c>
      <c r="G51" s="1">
        <f t="shared" ca="1" si="20"/>
        <v>-9.3892515577218595E-3</v>
      </c>
      <c r="H51" s="1">
        <f t="shared" ca="1" si="20"/>
        <v>-0.12513955546927155</v>
      </c>
      <c r="I51" s="1">
        <f t="shared" ca="1" si="20"/>
        <v>3.2369222605666423E-2</v>
      </c>
      <c r="J51" s="1">
        <f t="shared" ca="1" si="20"/>
        <v>-1.8033459694455883E-2</v>
      </c>
      <c r="K51" s="1">
        <f t="shared" ca="1" si="20"/>
        <v>4.7374983120660611E-3</v>
      </c>
      <c r="L51" s="1">
        <f t="shared" ca="1" si="20"/>
        <v>-6.0464985058096492E-2</v>
      </c>
      <c r="M51" s="1">
        <f t="shared" ca="1" si="20"/>
        <v>-2.8942311200462912E-3</v>
      </c>
      <c r="N51" s="1">
        <f t="shared" ca="1" si="20"/>
        <v>-5.3606976665962813E-2</v>
      </c>
      <c r="O51" s="1">
        <f t="shared" ca="1" si="20"/>
        <v>9.5207793061319289E-3</v>
      </c>
      <c r="P51" s="1">
        <f t="shared" ca="1" si="20"/>
        <v>1.2435378038010451E-3</v>
      </c>
      <c r="Q51" s="1">
        <f t="shared" ca="1" si="20"/>
        <v>2.6348270468614002E-2</v>
      </c>
      <c r="R51" s="1">
        <f t="shared" ca="1" si="20"/>
        <v>-1.3127230882492867E-2</v>
      </c>
      <c r="S51" s="1">
        <f t="shared" ca="1" si="20"/>
        <v>4.3020171463585638E-2</v>
      </c>
      <c r="T51" s="1">
        <f t="shared" ref="T51:CE55" ca="1" si="26">_xlfn.NORM.INV(RAND(),$C$2,$C$3)</f>
        <v>-5.1229088219824206E-2</v>
      </c>
      <c r="U51" s="1">
        <f t="shared" ca="1" si="26"/>
        <v>3.1413544901443921E-2</v>
      </c>
      <c r="V51" s="1">
        <f t="shared" ca="1" si="26"/>
        <v>4.5327745084961041E-2</v>
      </c>
      <c r="W51" s="1">
        <f t="shared" ca="1" si="26"/>
        <v>-3.8778756685980839E-2</v>
      </c>
      <c r="X51" s="1">
        <f t="shared" ca="1" si="26"/>
        <v>1.4660210677052074E-2</v>
      </c>
      <c r="Y51" s="1">
        <f t="shared" ca="1" si="26"/>
        <v>-3.8557660020141674E-2</v>
      </c>
      <c r="Z51" s="1">
        <f t="shared" ca="1" si="26"/>
        <v>1.5491820804181759E-2</v>
      </c>
      <c r="AA51" s="1">
        <f t="shared" ca="1" si="26"/>
        <v>2.3195346199522481E-2</v>
      </c>
      <c r="AB51" s="1">
        <f t="shared" ca="1" si="26"/>
        <v>6.8085788309805899E-3</v>
      </c>
      <c r="AC51" s="1">
        <f t="shared" ca="1" si="26"/>
        <v>-5.4378264202281194E-2</v>
      </c>
      <c r="AD51" s="1">
        <f t="shared" ca="1" si="26"/>
        <v>6.1465724572573523E-2</v>
      </c>
      <c r="AE51" s="1">
        <f t="shared" ca="1" si="26"/>
        <v>4.0787878712392957E-2</v>
      </c>
      <c r="AF51" s="1">
        <f t="shared" ca="1" si="26"/>
        <v>-3.3792038414496087E-2</v>
      </c>
      <c r="AG51" s="1">
        <f t="shared" ca="1" si="26"/>
        <v>0.10402481027652719</v>
      </c>
      <c r="AH51" s="1">
        <f t="shared" ca="1" si="26"/>
        <v>-8.1527113855396627E-2</v>
      </c>
      <c r="AI51" s="1">
        <f t="shared" ca="1" si="26"/>
        <v>3.4714094360278197E-2</v>
      </c>
      <c r="AJ51" s="1">
        <f t="shared" ca="1" si="26"/>
        <v>2.1353798849547571E-2</v>
      </c>
      <c r="AK51" s="1">
        <f t="shared" ca="1" si="26"/>
        <v>-6.8741019677201354E-3</v>
      </c>
      <c r="AL51" s="1">
        <f t="shared" ca="1" si="26"/>
        <v>4.2278647281432977E-2</v>
      </c>
      <c r="AM51" s="1">
        <f t="shared" ca="1" si="26"/>
        <v>-7.4690248333879161E-2</v>
      </c>
      <c r="AN51" s="1">
        <f t="shared" ca="1" si="26"/>
        <v>6.1563663204794068E-2</v>
      </c>
      <c r="AO51" s="1">
        <f t="shared" ca="1" si="26"/>
        <v>-1.7524075261168403E-2</v>
      </c>
      <c r="AP51" s="1">
        <f t="shared" ca="1" si="26"/>
        <v>-9.3204690403031927E-3</v>
      </c>
      <c r="AQ51" s="1">
        <f t="shared" ca="1" si="26"/>
        <v>3.9063749730131457E-2</v>
      </c>
      <c r="AR51" s="1">
        <f t="shared" ca="1" si="26"/>
        <v>2.5920922833665764E-2</v>
      </c>
      <c r="AS51" s="1">
        <f t="shared" ca="1" si="26"/>
        <v>6.3772854528834438E-2</v>
      </c>
      <c r="AT51" s="1">
        <f t="shared" ca="1" si="26"/>
        <v>4.3516900674694745E-3</v>
      </c>
      <c r="AU51" s="1">
        <f t="shared" ca="1" si="26"/>
        <v>3.9537458216830197E-2</v>
      </c>
      <c r="AV51" s="1">
        <f t="shared" ca="1" si="26"/>
        <v>7.5138804243706555E-4</v>
      </c>
      <c r="AW51" s="1">
        <f t="shared" ca="1" si="26"/>
        <v>2.1029827522788397E-2</v>
      </c>
      <c r="AX51" s="1">
        <f t="shared" ca="1" si="26"/>
        <v>1.0209318755612247E-2</v>
      </c>
      <c r="AY51" s="1">
        <f t="shared" ca="1" si="26"/>
        <v>9.5244254175781209E-3</v>
      </c>
      <c r="AZ51" s="1">
        <f t="shared" ca="1" si="26"/>
        <v>-1.0029144065196838E-2</v>
      </c>
      <c r="BA51" s="1">
        <f t="shared" ca="1" si="26"/>
        <v>7.1944388431636835E-2</v>
      </c>
      <c r="BB51" s="1">
        <f t="shared" ca="1" si="26"/>
        <v>9.3299419449795029E-2</v>
      </c>
      <c r="BC51" s="1">
        <f t="shared" ca="1" si="26"/>
        <v>2.0780573934630845E-3</v>
      </c>
      <c r="BD51" s="1">
        <f t="shared" ca="1" si="26"/>
        <v>2.6973986747408842E-2</v>
      </c>
      <c r="BE51" s="1">
        <f t="shared" ca="1" si="26"/>
        <v>-3.4759634197889036E-2</v>
      </c>
      <c r="BF51" s="1">
        <f t="shared" ca="1" si="26"/>
        <v>-0.10519267027227899</v>
      </c>
      <c r="BG51" s="1">
        <f t="shared" ca="1" si="26"/>
        <v>-5.5123172889409884E-2</v>
      </c>
      <c r="BH51" s="1">
        <f t="shared" ca="1" si="26"/>
        <v>-2.3248411732082912E-2</v>
      </c>
      <c r="BI51" s="1">
        <f t="shared" ca="1" si="26"/>
        <v>-1.6884221178682084E-2</v>
      </c>
      <c r="BJ51" s="1">
        <f t="shared" ca="1" si="26"/>
        <v>-2.122933442876062E-2</v>
      </c>
      <c r="BK51" s="1">
        <f t="shared" ca="1" si="26"/>
        <v>2.0668532539219089E-2</v>
      </c>
      <c r="BL51" s="1">
        <f t="shared" ca="1" si="26"/>
        <v>-1.5263295019809067E-2</v>
      </c>
      <c r="BM51" s="1">
        <f t="shared" ca="1" si="26"/>
        <v>1.4317839269631337E-3</v>
      </c>
      <c r="BN51" s="1">
        <f t="shared" ca="1" si="26"/>
        <v>-3.4232795370427352E-2</v>
      </c>
      <c r="BO51" s="1">
        <f t="shared" ca="1" si="26"/>
        <v>-1.6592613644693468E-2</v>
      </c>
      <c r="BP51" s="1">
        <f t="shared" ca="1" si="26"/>
        <v>5.9475207494574987E-2</v>
      </c>
      <c r="BQ51" s="1">
        <f t="shared" ca="1" si="25"/>
        <v>4.8000583939596934E-2</v>
      </c>
      <c r="BR51" s="1">
        <f t="shared" ca="1" si="25"/>
        <v>7.2936244893425151E-2</v>
      </c>
      <c r="BS51" s="1">
        <f t="shared" ca="1" si="25"/>
        <v>1.1830710573713574E-2</v>
      </c>
      <c r="BT51" s="1">
        <f t="shared" ca="1" si="25"/>
        <v>-9.1965317380759803E-2</v>
      </c>
      <c r="BU51" s="1">
        <f t="shared" ca="1" si="25"/>
        <v>5.8925910453057194E-2</v>
      </c>
      <c r="BV51" s="1">
        <f t="shared" ca="1" si="25"/>
        <v>2.0502692031740436E-2</v>
      </c>
      <c r="BW51" s="1">
        <f t="shared" ca="1" si="25"/>
        <v>1.2284786908566582E-2</v>
      </c>
      <c r="BX51" s="1">
        <f t="shared" ca="1" si="25"/>
        <v>2.9627931929922462E-2</v>
      </c>
      <c r="BY51" s="1">
        <f t="shared" ca="1" si="25"/>
        <v>-8.2684079643961572E-2</v>
      </c>
      <c r="BZ51" s="1">
        <f t="shared" ca="1" si="25"/>
        <v>-2.2115165772844374E-2</v>
      </c>
      <c r="CA51" s="1">
        <f t="shared" ca="1" si="25"/>
        <v>3.0121477920658106E-2</v>
      </c>
      <c r="CB51" s="1">
        <f t="shared" ca="1" si="25"/>
        <v>6.4644536257148402E-2</v>
      </c>
      <c r="CC51" s="1">
        <f t="shared" ca="1" si="25"/>
        <v>-0.10452377992676148</v>
      </c>
      <c r="CD51" s="1">
        <f t="shared" ca="1" si="25"/>
        <v>-1.1271406412405125E-2</v>
      </c>
      <c r="CE51" s="1">
        <f t="shared" ca="1" si="25"/>
        <v>-6.4902025592594587E-2</v>
      </c>
      <c r="CF51" s="1">
        <f t="shared" ca="1" si="25"/>
        <v>-1.4687578741971252E-2</v>
      </c>
      <c r="CG51" s="1">
        <f t="shared" ca="1" si="25"/>
        <v>-3.8187833721423342E-2</v>
      </c>
      <c r="CH51" s="1">
        <f t="shared" ca="1" si="25"/>
        <v>5.0918005338125863E-2</v>
      </c>
      <c r="CI51" s="1">
        <f t="shared" ca="1" si="25"/>
        <v>3.156105182152609E-2</v>
      </c>
      <c r="CJ51" s="1">
        <f t="shared" ca="1" si="25"/>
        <v>-7.1161222705237795E-3</v>
      </c>
      <c r="CK51" s="1">
        <f t="shared" ca="1" si="25"/>
        <v>2.6134558046405142E-2</v>
      </c>
      <c r="CL51" s="1">
        <f t="shared" ca="1" si="25"/>
        <v>5.0624193615647801E-4</v>
      </c>
      <c r="CM51" s="1">
        <f t="shared" ca="1" si="25"/>
        <v>-2.3263552786431278E-2</v>
      </c>
      <c r="CN51" s="1">
        <f t="shared" ca="1" si="25"/>
        <v>3.5423160270172713E-2</v>
      </c>
      <c r="CO51" s="1">
        <f t="shared" ca="1" si="25"/>
        <v>5.1970719750789197E-3</v>
      </c>
      <c r="CP51" s="1">
        <f t="shared" ca="1" si="25"/>
        <v>3.8959724284382317E-2</v>
      </c>
      <c r="CQ51" s="1">
        <f t="shared" ca="1" si="25"/>
        <v>5.0295120583444181E-2</v>
      </c>
      <c r="CR51" s="1">
        <f t="shared" ca="1" si="25"/>
        <v>1.4992389703477089E-2</v>
      </c>
      <c r="CS51" s="1">
        <f t="shared" ca="1" si="25"/>
        <v>8.8323573640502924E-3</v>
      </c>
      <c r="CT51" s="1">
        <f t="shared" ca="1" si="25"/>
        <v>-4.5741133756530133E-2</v>
      </c>
      <c r="CU51" s="1">
        <f t="shared" ca="1" si="25"/>
        <v>1.5970781851234003E-2</v>
      </c>
      <c r="CV51" s="1">
        <f t="shared" ca="1" si="25"/>
        <v>5.3657930310886748E-3</v>
      </c>
      <c r="CW51" s="1">
        <f t="shared" ca="1" si="25"/>
        <v>-2.975307762566038E-2</v>
      </c>
      <c r="CX51" s="1">
        <f t="shared" ca="1" si="25"/>
        <v>-9.447034574451732E-2</v>
      </c>
      <c r="CY51" s="39">
        <f t="shared" ca="1" si="25"/>
        <v>-1.9710545866057812E-2</v>
      </c>
    </row>
    <row r="52" spans="2:103" x14ac:dyDescent="0.25">
      <c r="B52" s="27">
        <v>46661</v>
      </c>
      <c r="C52" s="28">
        <v>4.75</v>
      </c>
      <c r="D52" s="1">
        <f t="shared" ca="1" si="20"/>
        <v>6.269513092664201E-3</v>
      </c>
      <c r="E52" s="1">
        <f t="shared" ca="1" si="20"/>
        <v>1.2944085849001714E-2</v>
      </c>
      <c r="F52" s="1">
        <f t="shared" ca="1" si="20"/>
        <v>3.6903043325255964E-2</v>
      </c>
      <c r="G52" s="1">
        <f t="shared" ca="1" si="20"/>
        <v>-2.9530051532116325E-2</v>
      </c>
      <c r="H52" s="1">
        <f t="shared" ca="1" si="20"/>
        <v>-2.2459388755508385E-2</v>
      </c>
      <c r="I52" s="1">
        <f t="shared" ca="1" si="20"/>
        <v>-4.8646434144938092E-3</v>
      </c>
      <c r="J52" s="1">
        <f t="shared" ca="1" si="20"/>
        <v>2.7850707121286677E-2</v>
      </c>
      <c r="K52" s="1">
        <f t="shared" ca="1" si="20"/>
        <v>7.3818777092025667E-2</v>
      </c>
      <c r="L52" s="1">
        <f t="shared" ca="1" si="20"/>
        <v>2.3603774306541515E-2</v>
      </c>
      <c r="M52" s="1">
        <f t="shared" ca="1" si="20"/>
        <v>1.4212904911520543E-2</v>
      </c>
      <c r="N52" s="1">
        <f t="shared" ca="1" si="20"/>
        <v>-6.5232029119715623E-2</v>
      </c>
      <c r="O52" s="1">
        <f t="shared" ca="1" si="20"/>
        <v>-1.182354526179755E-2</v>
      </c>
      <c r="P52" s="1">
        <f t="shared" ca="1" si="20"/>
        <v>4.4748587253555534E-3</v>
      </c>
      <c r="Q52" s="1">
        <f t="shared" ca="1" si="20"/>
        <v>0.17120322571571783</v>
      </c>
      <c r="R52" s="1">
        <f t="shared" ca="1" si="20"/>
        <v>-1.6061859409630657E-2</v>
      </c>
      <c r="S52" s="1">
        <f t="shared" ca="1" si="20"/>
        <v>-6.6066588988553582E-2</v>
      </c>
      <c r="T52" s="1">
        <f t="shared" ca="1" si="26"/>
        <v>1.2171620996297849E-2</v>
      </c>
      <c r="U52" s="1">
        <f t="shared" ca="1" si="26"/>
        <v>4.0293013291637571E-2</v>
      </c>
      <c r="V52" s="1">
        <f t="shared" ca="1" si="26"/>
        <v>-2.8652251770192136E-2</v>
      </c>
      <c r="W52" s="1">
        <f t="shared" ca="1" si="26"/>
        <v>5.5509286870144853E-4</v>
      </c>
      <c r="X52" s="1">
        <f t="shared" ca="1" si="26"/>
        <v>-4.527515389897907E-2</v>
      </c>
      <c r="Y52" s="1">
        <f t="shared" ca="1" si="26"/>
        <v>-4.6255187753647543E-2</v>
      </c>
      <c r="Z52" s="1">
        <f t="shared" ca="1" si="26"/>
        <v>7.5143025677980368E-2</v>
      </c>
      <c r="AA52" s="1">
        <f t="shared" ca="1" si="26"/>
        <v>-6.1701318717456509E-2</v>
      </c>
      <c r="AB52" s="1">
        <f t="shared" ca="1" si="26"/>
        <v>6.1630280588258639E-2</v>
      </c>
      <c r="AC52" s="1">
        <f t="shared" ca="1" si="26"/>
        <v>9.2902488998227062E-2</v>
      </c>
      <c r="AD52" s="1">
        <f t="shared" ca="1" si="26"/>
        <v>1.8715008420388975E-2</v>
      </c>
      <c r="AE52" s="1">
        <f t="shared" ca="1" si="26"/>
        <v>3.5341315873959667E-2</v>
      </c>
      <c r="AF52" s="1">
        <f t="shared" ca="1" si="26"/>
        <v>4.1892950633690973E-2</v>
      </c>
      <c r="AG52" s="1">
        <f t="shared" ca="1" si="26"/>
        <v>3.4583000379383208E-2</v>
      </c>
      <c r="AH52" s="1">
        <f t="shared" ca="1" si="26"/>
        <v>3.398699753024427E-2</v>
      </c>
      <c r="AI52" s="1">
        <f t="shared" ca="1" si="26"/>
        <v>-4.3797890860952114E-2</v>
      </c>
      <c r="AJ52" s="1">
        <f t="shared" ca="1" si="26"/>
        <v>4.3178786030450139E-3</v>
      </c>
      <c r="AK52" s="1">
        <f t="shared" ca="1" si="26"/>
        <v>3.7349985834238653E-2</v>
      </c>
      <c r="AL52" s="1">
        <f t="shared" ca="1" si="26"/>
        <v>6.3970231449578816E-3</v>
      </c>
      <c r="AM52" s="1">
        <f t="shared" ca="1" si="26"/>
        <v>3.1702161730307196E-2</v>
      </c>
      <c r="AN52" s="1">
        <f t="shared" ca="1" si="26"/>
        <v>0.13079750203950533</v>
      </c>
      <c r="AO52" s="1">
        <f t="shared" ca="1" si="26"/>
        <v>-7.260831459434744E-2</v>
      </c>
      <c r="AP52" s="1">
        <f t="shared" ca="1" si="26"/>
        <v>-7.1951346260273774E-2</v>
      </c>
      <c r="AQ52" s="1">
        <f t="shared" ca="1" si="26"/>
        <v>-4.6611588057023853E-2</v>
      </c>
      <c r="AR52" s="1">
        <f t="shared" ca="1" si="26"/>
        <v>5.8730683956427103E-2</v>
      </c>
      <c r="AS52" s="1">
        <f t="shared" ca="1" si="26"/>
        <v>-9.6254611111629501E-2</v>
      </c>
      <c r="AT52" s="1">
        <f t="shared" ca="1" si="26"/>
        <v>2.8345189387878743E-2</v>
      </c>
      <c r="AU52" s="1">
        <f t="shared" ca="1" si="26"/>
        <v>3.2635986460193736E-2</v>
      </c>
      <c r="AV52" s="1">
        <f t="shared" ca="1" si="26"/>
        <v>-2.7299527046868964E-2</v>
      </c>
      <c r="AW52" s="1">
        <f t="shared" ca="1" si="26"/>
        <v>5.2666877326456654E-2</v>
      </c>
      <c r="AX52" s="1">
        <f t="shared" ca="1" si="26"/>
        <v>-1.8753407140685196E-2</v>
      </c>
      <c r="AY52" s="1">
        <f t="shared" ca="1" si="26"/>
        <v>3.0906242644126954E-2</v>
      </c>
      <c r="AZ52" s="1">
        <f t="shared" ca="1" si="26"/>
        <v>3.5001890263812674E-2</v>
      </c>
      <c r="BA52" s="1">
        <f t="shared" ca="1" si="26"/>
        <v>-0.11149763002878602</v>
      </c>
      <c r="BB52" s="1">
        <f t="shared" ca="1" si="26"/>
        <v>-4.9965643136796578E-2</v>
      </c>
      <c r="BC52" s="1">
        <f t="shared" ca="1" si="26"/>
        <v>-2.8810102870961606E-2</v>
      </c>
      <c r="BD52" s="1">
        <f t="shared" ca="1" si="26"/>
        <v>-6.9567938414366148E-2</v>
      </c>
      <c r="BE52" s="1">
        <f t="shared" ca="1" si="26"/>
        <v>-4.4157627032823575E-2</v>
      </c>
      <c r="BF52" s="1">
        <f t="shared" ca="1" si="26"/>
        <v>2.1894653846588855E-2</v>
      </c>
      <c r="BG52" s="1">
        <f t="shared" ca="1" si="26"/>
        <v>5.798919178070281E-2</v>
      </c>
      <c r="BH52" s="1">
        <f t="shared" ca="1" si="26"/>
        <v>-3.1705771978988564E-2</v>
      </c>
      <c r="BI52" s="1">
        <f t="shared" ca="1" si="26"/>
        <v>-3.2323611080822968E-2</v>
      </c>
      <c r="BJ52" s="1">
        <f t="shared" ca="1" si="26"/>
        <v>-6.2581239453341125E-2</v>
      </c>
      <c r="BK52" s="1">
        <f t="shared" ca="1" si="26"/>
        <v>-3.9204284184542186E-2</v>
      </c>
      <c r="BL52" s="1">
        <f t="shared" ca="1" si="26"/>
        <v>-4.0417215811387967E-3</v>
      </c>
      <c r="BM52" s="1">
        <f t="shared" ca="1" si="26"/>
        <v>-5.4100087122558142E-2</v>
      </c>
      <c r="BN52" s="1">
        <f t="shared" ca="1" si="26"/>
        <v>9.5009601596826976E-2</v>
      </c>
      <c r="BO52" s="1">
        <f t="shared" ca="1" si="26"/>
        <v>-2.2231670044307317E-2</v>
      </c>
      <c r="BP52" s="1">
        <f t="shared" ca="1" si="26"/>
        <v>9.5525529018635841E-2</v>
      </c>
      <c r="BQ52" s="1">
        <f t="shared" ca="1" si="26"/>
        <v>4.4787183180311052E-2</v>
      </c>
      <c r="BR52" s="1">
        <f t="shared" ca="1" si="26"/>
        <v>1.9365918132281994E-2</v>
      </c>
      <c r="BS52" s="1">
        <f t="shared" ca="1" si="26"/>
        <v>0.11712812540103212</v>
      </c>
      <c r="BT52" s="1">
        <f t="shared" ca="1" si="26"/>
        <v>-0.12494793816553085</v>
      </c>
      <c r="BU52" s="1">
        <f t="shared" ca="1" si="26"/>
        <v>3.0994781614186794E-2</v>
      </c>
      <c r="BV52" s="1">
        <f t="shared" ca="1" si="26"/>
        <v>-2.6918676951431263E-2</v>
      </c>
      <c r="BW52" s="1">
        <f t="shared" ca="1" si="26"/>
        <v>9.1935227606632669E-2</v>
      </c>
      <c r="BX52" s="1">
        <f t="shared" ca="1" si="26"/>
        <v>2.6506549203258553E-2</v>
      </c>
      <c r="BY52" s="1">
        <f t="shared" ca="1" si="26"/>
        <v>-3.7714570767015503E-3</v>
      </c>
      <c r="BZ52" s="1">
        <f t="shared" ca="1" si="26"/>
        <v>8.6643499579030003E-2</v>
      </c>
      <c r="CA52" s="1">
        <f t="shared" ca="1" si="26"/>
        <v>-2.1391493686062239E-2</v>
      </c>
      <c r="CB52" s="1">
        <f t="shared" ca="1" si="26"/>
        <v>4.2556635503375191E-2</v>
      </c>
      <c r="CC52" s="1">
        <f t="shared" ca="1" si="26"/>
        <v>4.3213717590552633E-2</v>
      </c>
      <c r="CD52" s="1">
        <f t="shared" ca="1" si="26"/>
        <v>2.6861483250095349E-2</v>
      </c>
      <c r="CE52" s="1">
        <f t="shared" ca="1" si="26"/>
        <v>4.5502279474158261E-2</v>
      </c>
      <c r="CF52" s="1">
        <f t="shared" ca="1" si="25"/>
        <v>6.0920409802415212E-2</v>
      </c>
      <c r="CG52" s="1">
        <f t="shared" ca="1" si="25"/>
        <v>-1.3864036258040679E-2</v>
      </c>
      <c r="CH52" s="1">
        <f t="shared" ca="1" si="25"/>
        <v>0.13517575792813979</v>
      </c>
      <c r="CI52" s="1">
        <f t="shared" ca="1" si="25"/>
        <v>8.988689527351762E-2</v>
      </c>
      <c r="CJ52" s="1">
        <f t="shared" ca="1" si="25"/>
        <v>5.721847611734146E-2</v>
      </c>
      <c r="CK52" s="1">
        <f t="shared" ca="1" si="25"/>
        <v>1.4760761819386211E-2</v>
      </c>
      <c r="CL52" s="1">
        <f t="shared" ca="1" si="25"/>
        <v>1.6902866838041056E-2</v>
      </c>
      <c r="CM52" s="1">
        <f t="shared" ca="1" si="25"/>
        <v>-8.2364071688835305E-2</v>
      </c>
      <c r="CN52" s="1">
        <f t="shared" ca="1" si="25"/>
        <v>-2.6038124347667703E-2</v>
      </c>
      <c r="CO52" s="1">
        <f t="shared" ca="1" si="25"/>
        <v>-2.5373166062849176E-3</v>
      </c>
      <c r="CP52" s="1">
        <f t="shared" ca="1" si="25"/>
        <v>9.4638916891999103E-2</v>
      </c>
      <c r="CQ52" s="1">
        <f t="shared" ca="1" si="25"/>
        <v>-1.1106337095921612E-2</v>
      </c>
      <c r="CR52" s="1">
        <f t="shared" ca="1" si="25"/>
        <v>-1.0366715647848083E-2</v>
      </c>
      <c r="CS52" s="1">
        <f t="shared" ca="1" si="25"/>
        <v>3.5997811749388542E-2</v>
      </c>
      <c r="CT52" s="1">
        <f t="shared" ca="1" si="25"/>
        <v>3.6525142069215068E-2</v>
      </c>
      <c r="CU52" s="1">
        <f t="shared" ca="1" si="25"/>
        <v>-1.4107309257818307E-2</v>
      </c>
      <c r="CV52" s="1">
        <f t="shared" ca="1" si="25"/>
        <v>-1.3587631950266046E-2</v>
      </c>
      <c r="CW52" s="1">
        <f t="shared" ca="1" si="25"/>
        <v>3.5079507767221463E-2</v>
      </c>
      <c r="CX52" s="1">
        <f t="shared" ca="1" si="25"/>
        <v>2.2716902591960967E-2</v>
      </c>
      <c r="CY52" s="39">
        <f t="shared" ca="1" si="25"/>
        <v>-4.3536379150485797E-2</v>
      </c>
    </row>
    <row r="53" spans="2:103" x14ac:dyDescent="0.25">
      <c r="B53" s="27">
        <v>46692</v>
      </c>
      <c r="C53" s="28">
        <v>4.8333333333333304</v>
      </c>
      <c r="D53" s="1">
        <f t="shared" ca="1" si="20"/>
        <v>5.7341223589374185E-2</v>
      </c>
      <c r="E53" s="1">
        <f t="shared" ca="1" si="20"/>
        <v>1.1799287729749496E-2</v>
      </c>
      <c r="F53" s="1">
        <f t="shared" ca="1" si="20"/>
        <v>8.1754738240284314E-2</v>
      </c>
      <c r="G53" s="1">
        <f t="shared" ca="1" si="20"/>
        <v>2.1627417589171281E-3</v>
      </c>
      <c r="H53" s="1">
        <f t="shared" ca="1" si="20"/>
        <v>2.1347248187010733E-2</v>
      </c>
      <c r="I53" s="1">
        <f t="shared" ca="1" si="20"/>
        <v>3.162083568260942E-2</v>
      </c>
      <c r="J53" s="1">
        <f t="shared" ca="1" si="20"/>
        <v>-1.3610080766906382E-2</v>
      </c>
      <c r="K53" s="1">
        <f t="shared" ca="1" si="20"/>
        <v>-3.0056942512861534E-2</v>
      </c>
      <c r="L53" s="1">
        <f t="shared" ca="1" si="20"/>
        <v>-3.3472579675136303E-2</v>
      </c>
      <c r="M53" s="1">
        <f t="shared" ca="1" si="20"/>
        <v>-1.8657923244470891E-2</v>
      </c>
      <c r="N53" s="1">
        <f t="shared" ca="1" si="20"/>
        <v>2.3404550900958717E-3</v>
      </c>
      <c r="O53" s="1">
        <f t="shared" ca="1" si="20"/>
        <v>-3.1833729907588294E-2</v>
      </c>
      <c r="P53" s="1">
        <f t="shared" ca="1" si="20"/>
        <v>-1.7169367545762884E-2</v>
      </c>
      <c r="Q53" s="1">
        <f t="shared" ca="1" si="20"/>
        <v>4.2059389801724092E-2</v>
      </c>
      <c r="R53" s="1">
        <f t="shared" ca="1" si="20"/>
        <v>-6.4442211817880846E-2</v>
      </c>
      <c r="S53" s="1">
        <f t="shared" ca="1" si="20"/>
        <v>9.3330643800228597E-2</v>
      </c>
      <c r="T53" s="1">
        <f t="shared" ca="1" si="26"/>
        <v>1.8713381836510008E-3</v>
      </c>
      <c r="U53" s="1">
        <f t="shared" ca="1" si="26"/>
        <v>2.5019030647953636E-2</v>
      </c>
      <c r="V53" s="1">
        <f t="shared" ca="1" si="26"/>
        <v>-4.9612337064155757E-2</v>
      </c>
      <c r="W53" s="1">
        <f t="shared" ca="1" si="26"/>
        <v>-9.4437171926383207E-2</v>
      </c>
      <c r="X53" s="1">
        <f t="shared" ca="1" si="26"/>
        <v>6.3341714785904349E-2</v>
      </c>
      <c r="Y53" s="1">
        <f t="shared" ca="1" si="26"/>
        <v>5.3539726279003753E-2</v>
      </c>
      <c r="Z53" s="1">
        <f t="shared" ca="1" si="26"/>
        <v>-3.9242730771150355E-2</v>
      </c>
      <c r="AA53" s="1">
        <f t="shared" ca="1" si="26"/>
        <v>-2.0115226463542645E-2</v>
      </c>
      <c r="AB53" s="1">
        <f t="shared" ca="1" si="26"/>
        <v>1.4235152678523894E-2</v>
      </c>
      <c r="AC53" s="1">
        <f t="shared" ca="1" si="26"/>
        <v>-4.0160210292840323E-2</v>
      </c>
      <c r="AD53" s="1">
        <f t="shared" ca="1" si="26"/>
        <v>4.9989256298613602E-2</v>
      </c>
      <c r="AE53" s="1">
        <f t="shared" ca="1" si="26"/>
        <v>2.7739438224785414E-2</v>
      </c>
      <c r="AF53" s="1">
        <f t="shared" ca="1" si="26"/>
        <v>4.7701484839058665E-2</v>
      </c>
      <c r="AG53" s="1">
        <f t="shared" ca="1" si="26"/>
        <v>3.2095777786714658E-2</v>
      </c>
      <c r="AH53" s="1">
        <f t="shared" ca="1" si="26"/>
        <v>5.5061265952901818E-2</v>
      </c>
      <c r="AI53" s="1">
        <f t="shared" ca="1" si="26"/>
        <v>-7.2661352986655922E-3</v>
      </c>
      <c r="AJ53" s="1">
        <f t="shared" ca="1" si="26"/>
        <v>-2.1093246913041801E-2</v>
      </c>
      <c r="AK53" s="1">
        <f t="shared" ca="1" si="26"/>
        <v>-6.0920890205811134E-3</v>
      </c>
      <c r="AL53" s="1">
        <f t="shared" ca="1" si="26"/>
        <v>-6.5398118043484606E-3</v>
      </c>
      <c r="AM53" s="1">
        <f t="shared" ca="1" si="26"/>
        <v>-3.5557746473315936E-2</v>
      </c>
      <c r="AN53" s="1">
        <f t="shared" ca="1" si="26"/>
        <v>-6.3226086489991451E-2</v>
      </c>
      <c r="AO53" s="1">
        <f t="shared" ca="1" si="26"/>
        <v>5.3577867360029771E-2</v>
      </c>
      <c r="AP53" s="1">
        <f t="shared" ca="1" si="26"/>
        <v>2.9430034851826464E-2</v>
      </c>
      <c r="AQ53" s="1">
        <f t="shared" ca="1" si="26"/>
        <v>6.2401375908427946E-2</v>
      </c>
      <c r="AR53" s="1">
        <f t="shared" ca="1" si="26"/>
        <v>2.8066245681611021E-2</v>
      </c>
      <c r="AS53" s="1">
        <f t="shared" ca="1" si="26"/>
        <v>-2.1884136198707924E-2</v>
      </c>
      <c r="AT53" s="1">
        <f t="shared" ca="1" si="26"/>
        <v>1.0985757964833066E-2</v>
      </c>
      <c r="AU53" s="1">
        <f t="shared" ca="1" si="26"/>
        <v>-8.7369382566344564E-4</v>
      </c>
      <c r="AV53" s="1">
        <f t="shared" ca="1" si="26"/>
        <v>7.3143466655334166E-2</v>
      </c>
      <c r="AW53" s="1">
        <f t="shared" ca="1" si="26"/>
        <v>-7.3387613203871604E-2</v>
      </c>
      <c r="AX53" s="1">
        <f t="shared" ca="1" si="26"/>
        <v>4.5738268084173E-2</v>
      </c>
      <c r="AY53" s="1">
        <f t="shared" ca="1" si="26"/>
        <v>-2.608355334317887E-2</v>
      </c>
      <c r="AZ53" s="1">
        <f t="shared" ca="1" si="26"/>
        <v>-7.2407436410590276E-2</v>
      </c>
      <c r="BA53" s="1">
        <f t="shared" ca="1" si="26"/>
        <v>7.018727858073287E-2</v>
      </c>
      <c r="BB53" s="1">
        <f t="shared" ca="1" si="26"/>
        <v>-5.3695733457215004E-2</v>
      </c>
      <c r="BC53" s="1">
        <f t="shared" ca="1" si="26"/>
        <v>9.0495726605803045E-2</v>
      </c>
      <c r="BD53" s="1">
        <f t="shared" ca="1" si="26"/>
        <v>5.3008687525935475E-2</v>
      </c>
      <c r="BE53" s="1">
        <f t="shared" ca="1" si="26"/>
        <v>3.8433012052327499E-2</v>
      </c>
      <c r="BF53" s="1">
        <f t="shared" ca="1" si="26"/>
        <v>5.4525601780821158E-2</v>
      </c>
      <c r="BG53" s="1">
        <f t="shared" ca="1" si="26"/>
        <v>3.0113546621530846E-2</v>
      </c>
      <c r="BH53" s="1">
        <f t="shared" ca="1" si="26"/>
        <v>-3.4414141087603337E-2</v>
      </c>
      <c r="BI53" s="1">
        <f t="shared" ca="1" si="26"/>
        <v>7.4520225129094009E-2</v>
      </c>
      <c r="BJ53" s="1">
        <f t="shared" ca="1" si="26"/>
        <v>-4.0511696105692448E-2</v>
      </c>
      <c r="BK53" s="1">
        <f t="shared" ca="1" si="26"/>
        <v>-2.7112479863735411E-2</v>
      </c>
      <c r="BL53" s="1">
        <f t="shared" ca="1" si="26"/>
        <v>-7.7808792875863009E-2</v>
      </c>
      <c r="BM53" s="1">
        <f t="shared" ca="1" si="26"/>
        <v>-8.0235235220180667E-2</v>
      </c>
      <c r="BN53" s="1">
        <f t="shared" ca="1" si="26"/>
        <v>8.8459168001169958E-2</v>
      </c>
      <c r="BO53" s="1">
        <f t="shared" ca="1" si="26"/>
        <v>-8.8112261512837631E-2</v>
      </c>
      <c r="BP53" s="1">
        <f t="shared" ca="1" si="26"/>
        <v>-2.1626361174064131E-2</v>
      </c>
      <c r="BQ53" s="1">
        <f t="shared" ca="1" si="25"/>
        <v>2.4560178779937561E-2</v>
      </c>
      <c r="BR53" s="1">
        <f t="shared" ca="1" si="25"/>
        <v>-2.0088516847355718E-2</v>
      </c>
      <c r="BS53" s="1">
        <f t="shared" ca="1" si="25"/>
        <v>5.894898388998434E-2</v>
      </c>
      <c r="BT53" s="1">
        <f t="shared" ca="1" si="25"/>
        <v>9.5373046013024071E-2</v>
      </c>
      <c r="BU53" s="1">
        <f t="shared" ca="1" si="25"/>
        <v>-2.7362563634086456E-2</v>
      </c>
      <c r="BV53" s="1">
        <f t="shared" ca="1" si="25"/>
        <v>3.315975356702975E-4</v>
      </c>
      <c r="BW53" s="1">
        <f t="shared" ca="1" si="25"/>
        <v>-8.3659079189412927E-2</v>
      </c>
      <c r="BX53" s="1">
        <f t="shared" ca="1" si="25"/>
        <v>8.248911797833261E-2</v>
      </c>
      <c r="BY53" s="1">
        <f t="shared" ca="1" si="25"/>
        <v>-2.1300671627158433E-2</v>
      </c>
      <c r="BZ53" s="1">
        <f t="shared" ca="1" si="25"/>
        <v>2.743483118091683E-2</v>
      </c>
      <c r="CA53" s="1">
        <f t="shared" ca="1" si="25"/>
        <v>-5.0358628585889388E-2</v>
      </c>
      <c r="CB53" s="1">
        <f t="shared" ca="1" si="25"/>
        <v>0.11505575448236696</v>
      </c>
      <c r="CC53" s="1">
        <f t="shared" ca="1" si="25"/>
        <v>4.1928422787727161E-2</v>
      </c>
      <c r="CD53" s="1">
        <f t="shared" ca="1" si="25"/>
        <v>7.2277880010181428E-2</v>
      </c>
      <c r="CE53" s="1">
        <f t="shared" ca="1" si="25"/>
        <v>-1.7335016504373937E-2</v>
      </c>
      <c r="CF53" s="1">
        <f t="shared" ca="1" si="25"/>
        <v>-1.9799062972454772E-2</v>
      </c>
      <c r="CG53" s="1">
        <f t="shared" ca="1" si="25"/>
        <v>3.5496609027341197E-2</v>
      </c>
      <c r="CH53" s="1">
        <f t="shared" ca="1" si="25"/>
        <v>-0.14095153524304113</v>
      </c>
      <c r="CI53" s="1">
        <f t="shared" ca="1" si="25"/>
        <v>-1.7863899791199296E-2</v>
      </c>
      <c r="CJ53" s="1">
        <f t="shared" ca="1" si="25"/>
        <v>1.128851112438198E-2</v>
      </c>
      <c r="CK53" s="1">
        <f t="shared" ca="1" si="25"/>
        <v>0.10919770202508375</v>
      </c>
      <c r="CL53" s="1">
        <f t="shared" ca="1" si="25"/>
        <v>4.4030091064578322E-2</v>
      </c>
      <c r="CM53" s="1">
        <f t="shared" ca="1" si="25"/>
        <v>3.266065293924586E-2</v>
      </c>
      <c r="CN53" s="1">
        <f t="shared" ca="1" si="25"/>
        <v>2.5506984931143423E-2</v>
      </c>
      <c r="CO53" s="1">
        <f t="shared" ca="1" si="25"/>
        <v>6.7438829177460274E-2</v>
      </c>
      <c r="CP53" s="1">
        <f t="shared" ca="1" si="25"/>
        <v>9.6784781397988462E-2</v>
      </c>
      <c r="CQ53" s="1">
        <f t="shared" ca="1" si="25"/>
        <v>-5.8883932271330451E-2</v>
      </c>
      <c r="CR53" s="1">
        <f t="shared" ca="1" si="25"/>
        <v>9.671687192171494E-4</v>
      </c>
      <c r="CS53" s="1">
        <f t="shared" ca="1" si="25"/>
        <v>5.484201221847429E-2</v>
      </c>
      <c r="CT53" s="1">
        <f t="shared" ca="1" si="25"/>
        <v>2.2996897309741936E-2</v>
      </c>
      <c r="CU53" s="1">
        <f t="shared" ca="1" si="25"/>
        <v>-2.3676174627091231E-2</v>
      </c>
      <c r="CV53" s="1">
        <f t="shared" ca="1" si="25"/>
        <v>6.2279899949147073E-2</v>
      </c>
      <c r="CW53" s="1">
        <f t="shared" ca="1" si="25"/>
        <v>-5.2898101789457114E-2</v>
      </c>
      <c r="CX53" s="1">
        <f t="shared" ca="1" si="25"/>
        <v>-7.9996845461186641E-3</v>
      </c>
      <c r="CY53" s="39">
        <f t="shared" ca="1" si="25"/>
        <v>1.9418994203892398E-2</v>
      </c>
    </row>
    <row r="54" spans="2:103" x14ac:dyDescent="0.25">
      <c r="B54" s="27">
        <v>46722</v>
      </c>
      <c r="C54" s="28">
        <v>4.9166666666666599</v>
      </c>
      <c r="D54" s="1">
        <f t="shared" ca="1" si="20"/>
        <v>6.5672370670799465E-2</v>
      </c>
      <c r="E54" s="1">
        <f t="shared" ca="1" si="20"/>
        <v>-5.1616651846654392E-2</v>
      </c>
      <c r="F54" s="1">
        <f t="shared" ca="1" si="20"/>
        <v>0.11570228740341237</v>
      </c>
      <c r="G54" s="1">
        <f t="shared" ca="1" si="20"/>
        <v>2.8127959399482289E-2</v>
      </c>
      <c r="H54" s="1">
        <f t="shared" ca="1" si="20"/>
        <v>-5.0736669084779584E-2</v>
      </c>
      <c r="I54" s="1">
        <f t="shared" ca="1" si="20"/>
        <v>1.2322149522607802E-2</v>
      </c>
      <c r="J54" s="1">
        <f t="shared" ca="1" si="20"/>
        <v>-7.7893706605593124E-3</v>
      </c>
      <c r="K54" s="1">
        <f t="shared" ca="1" si="20"/>
        <v>-2.1283406331641008E-2</v>
      </c>
      <c r="L54" s="1">
        <f t="shared" ca="1" si="20"/>
        <v>7.4594027943925723E-2</v>
      </c>
      <c r="M54" s="1">
        <f t="shared" ca="1" si="20"/>
        <v>1.7642850844218183E-2</v>
      </c>
      <c r="N54" s="1">
        <f t="shared" ca="1" si="20"/>
        <v>-2.2231762602793199E-2</v>
      </c>
      <c r="O54" s="1">
        <f t="shared" ca="1" si="20"/>
        <v>-4.1379480108979419E-2</v>
      </c>
      <c r="P54" s="1">
        <f t="shared" ca="1" si="20"/>
        <v>-6.801657096452916E-3</v>
      </c>
      <c r="Q54" s="1">
        <f t="shared" ca="1" si="20"/>
        <v>-8.2825227352318759E-2</v>
      </c>
      <c r="R54" s="1">
        <f t="shared" ca="1" si="20"/>
        <v>9.167086859468241E-4</v>
      </c>
      <c r="S54" s="1">
        <f t="shared" ca="1" si="20"/>
        <v>6.960913999942675E-2</v>
      </c>
      <c r="T54" s="1">
        <f t="shared" ca="1" si="26"/>
        <v>2.3092665760803197E-2</v>
      </c>
      <c r="U54" s="1">
        <f t="shared" ca="1" si="26"/>
        <v>-7.0088609481440065E-4</v>
      </c>
      <c r="V54" s="1">
        <f t="shared" ca="1" si="26"/>
        <v>5.856057522741507E-2</v>
      </c>
      <c r="W54" s="1">
        <f t="shared" ca="1" si="26"/>
        <v>1.8923887335301745E-2</v>
      </c>
      <c r="X54" s="1">
        <f t="shared" ca="1" si="26"/>
        <v>-7.790353581378362E-2</v>
      </c>
      <c r="Y54" s="1">
        <f t="shared" ca="1" si="26"/>
        <v>2.2052255915706583E-2</v>
      </c>
      <c r="Z54" s="1">
        <f t="shared" ca="1" si="26"/>
        <v>-2.6415969930513823E-2</v>
      </c>
      <c r="AA54" s="1">
        <f t="shared" ca="1" si="26"/>
        <v>8.5870207791527552E-3</v>
      </c>
      <c r="AB54" s="1">
        <f t="shared" ca="1" si="26"/>
        <v>0.10334354287937109</v>
      </c>
      <c r="AC54" s="1">
        <f t="shared" ca="1" si="26"/>
        <v>3.1577676505965886E-2</v>
      </c>
      <c r="AD54" s="1">
        <f t="shared" ca="1" si="26"/>
        <v>0.10729764159390776</v>
      </c>
      <c r="AE54" s="1">
        <f t="shared" ca="1" si="26"/>
        <v>-3.6649833000631786E-2</v>
      </c>
      <c r="AF54" s="1">
        <f t="shared" ca="1" si="26"/>
        <v>2.4506651712296792E-2</v>
      </c>
      <c r="AG54" s="1">
        <f t="shared" ca="1" si="26"/>
        <v>4.2964125410290772E-2</v>
      </c>
      <c r="AH54" s="1">
        <f t="shared" ca="1" si="26"/>
        <v>7.0105528964927444E-2</v>
      </c>
      <c r="AI54" s="1">
        <f t="shared" ca="1" si="26"/>
        <v>-7.2110830912420293E-2</v>
      </c>
      <c r="AJ54" s="1">
        <f t="shared" ca="1" si="26"/>
        <v>-9.3284051440730986E-2</v>
      </c>
      <c r="AK54" s="1">
        <f t="shared" ca="1" si="26"/>
        <v>-8.0736916237844573E-3</v>
      </c>
      <c r="AL54" s="1">
        <f t="shared" ca="1" si="26"/>
        <v>5.2238520772508013E-2</v>
      </c>
      <c r="AM54" s="1">
        <f t="shared" ca="1" si="26"/>
        <v>-5.0686920583990373E-2</v>
      </c>
      <c r="AN54" s="1">
        <f t="shared" ca="1" si="26"/>
        <v>-7.4690798947586595E-3</v>
      </c>
      <c r="AO54" s="1">
        <f t="shared" ca="1" si="26"/>
        <v>8.6351762382604336E-2</v>
      </c>
      <c r="AP54" s="1">
        <f t="shared" ca="1" si="26"/>
        <v>-2.3143683271514542E-3</v>
      </c>
      <c r="AQ54" s="1">
        <f t="shared" ca="1" si="26"/>
        <v>0.11409558745442813</v>
      </c>
      <c r="AR54" s="1">
        <f t="shared" ca="1" si="26"/>
        <v>-1.1190528916342157E-2</v>
      </c>
      <c r="AS54" s="1">
        <f t="shared" ca="1" si="26"/>
        <v>2.4941434330469404E-2</v>
      </c>
      <c r="AT54" s="1">
        <f t="shared" ca="1" si="26"/>
        <v>5.9287166172588959E-2</v>
      </c>
      <c r="AU54" s="1">
        <f t="shared" ca="1" si="26"/>
        <v>1.4281552551185753E-2</v>
      </c>
      <c r="AV54" s="1">
        <f t="shared" ca="1" si="26"/>
        <v>8.1506618552352611E-3</v>
      </c>
      <c r="AW54" s="1">
        <f t="shared" ca="1" si="26"/>
        <v>-1.4367104426988658E-2</v>
      </c>
      <c r="AX54" s="1">
        <f t="shared" ca="1" si="26"/>
        <v>4.0366660963920831E-2</v>
      </c>
      <c r="AY54" s="1">
        <f t="shared" ca="1" si="26"/>
        <v>-1.2431784085594005E-2</v>
      </c>
      <c r="AZ54" s="1">
        <f t="shared" ca="1" si="26"/>
        <v>0.10058901046480881</v>
      </c>
      <c r="BA54" s="1">
        <f t="shared" ca="1" si="26"/>
        <v>-1.5728905533296134E-3</v>
      </c>
      <c r="BB54" s="1">
        <f t="shared" ca="1" si="26"/>
        <v>2.4886338266892054E-2</v>
      </c>
      <c r="BC54" s="1">
        <f t="shared" ca="1" si="26"/>
        <v>3.9368237177870156E-2</v>
      </c>
      <c r="BD54" s="1">
        <f t="shared" ca="1" si="26"/>
        <v>9.4471947209606139E-2</v>
      </c>
      <c r="BE54" s="1">
        <f t="shared" ca="1" si="26"/>
        <v>4.1861441201441647E-2</v>
      </c>
      <c r="BF54" s="1">
        <f t="shared" ca="1" si="26"/>
        <v>-3.047824763686658E-2</v>
      </c>
      <c r="BG54" s="1">
        <f t="shared" ca="1" si="26"/>
        <v>-3.6045598538462856E-2</v>
      </c>
      <c r="BH54" s="1">
        <f t="shared" ca="1" si="26"/>
        <v>5.5759064869271811E-2</v>
      </c>
      <c r="BI54" s="1">
        <f t="shared" ca="1" si="26"/>
        <v>2.642719580032736E-2</v>
      </c>
      <c r="BJ54" s="1">
        <f t="shared" ca="1" si="26"/>
        <v>-1.2161942284283456E-2</v>
      </c>
      <c r="BK54" s="1">
        <f t="shared" ca="1" si="26"/>
        <v>-2.9082217718167346E-3</v>
      </c>
      <c r="BL54" s="1">
        <f t="shared" ca="1" si="26"/>
        <v>9.5213763085972486E-2</v>
      </c>
      <c r="BM54" s="1">
        <f t="shared" ca="1" si="26"/>
        <v>1.1723408426599545E-2</v>
      </c>
      <c r="BN54" s="1">
        <f t="shared" ca="1" si="26"/>
        <v>-7.9628992654620701E-2</v>
      </c>
      <c r="BO54" s="1">
        <f t="shared" ca="1" si="26"/>
        <v>5.7826770996040932E-3</v>
      </c>
      <c r="BP54" s="1">
        <f t="shared" ca="1" si="26"/>
        <v>-7.5961947451271189E-2</v>
      </c>
      <c r="BQ54" s="1">
        <f t="shared" ca="1" si="25"/>
        <v>3.506633602141368E-2</v>
      </c>
      <c r="BR54" s="1">
        <f t="shared" ca="1" si="25"/>
        <v>6.3221961224262602E-2</v>
      </c>
      <c r="BS54" s="1">
        <f t="shared" ca="1" si="25"/>
        <v>9.93396425301179E-2</v>
      </c>
      <c r="BT54" s="1">
        <f t="shared" ca="1" si="25"/>
        <v>4.7158162428251771E-2</v>
      </c>
      <c r="BU54" s="1">
        <f t="shared" ca="1" si="25"/>
        <v>3.7945993954806835E-2</v>
      </c>
      <c r="BV54" s="1">
        <f t="shared" ca="1" si="25"/>
        <v>-2.0380168036775916E-2</v>
      </c>
      <c r="BW54" s="1">
        <f t="shared" ca="1" si="25"/>
        <v>7.829520397308519E-3</v>
      </c>
      <c r="BX54" s="1">
        <f t="shared" ca="1" si="25"/>
        <v>5.4555540807500198E-2</v>
      </c>
      <c r="BY54" s="1">
        <f t="shared" ca="1" si="25"/>
        <v>8.6811966781791781E-3</v>
      </c>
      <c r="BZ54" s="1">
        <f t="shared" ca="1" si="25"/>
        <v>-6.6017839690944869E-3</v>
      </c>
      <c r="CA54" s="1">
        <f t="shared" ca="1" si="25"/>
        <v>2.2679474113444027E-2</v>
      </c>
      <c r="CB54" s="1">
        <f t="shared" ca="1" si="25"/>
        <v>2.7212559086896179E-2</v>
      </c>
      <c r="CC54" s="1">
        <f t="shared" ca="1" si="25"/>
        <v>-1.1424391940649443E-2</v>
      </c>
      <c r="CD54" s="1">
        <f t="shared" ca="1" si="25"/>
        <v>-7.7980529145106683E-3</v>
      </c>
      <c r="CE54" s="1">
        <f t="shared" ca="1" si="25"/>
        <v>-2.1874123069754888E-2</v>
      </c>
      <c r="CF54" s="1">
        <f t="shared" ca="1" si="25"/>
        <v>1.4280267861570963E-2</v>
      </c>
      <c r="CG54" s="1">
        <f t="shared" ca="1" si="25"/>
        <v>1.4576288038272264E-2</v>
      </c>
      <c r="CH54" s="1">
        <f t="shared" ca="1" si="25"/>
        <v>-8.4273887424695521E-2</v>
      </c>
      <c r="CI54" s="1">
        <f t="shared" ca="1" si="25"/>
        <v>-4.4147866949126098E-2</v>
      </c>
      <c r="CJ54" s="1">
        <f t="shared" ca="1" si="25"/>
        <v>6.291292213795513E-2</v>
      </c>
      <c r="CK54" s="1">
        <f t="shared" ca="1" si="25"/>
        <v>1.7798617122546167E-2</v>
      </c>
      <c r="CL54" s="1">
        <f t="shared" ca="1" si="25"/>
        <v>-8.0253876427077625E-2</v>
      </c>
      <c r="CM54" s="1">
        <f t="shared" ca="1" si="25"/>
        <v>3.6535749487303398E-2</v>
      </c>
      <c r="CN54" s="1">
        <f t="shared" ca="1" si="25"/>
        <v>-1.7384472157043751E-3</v>
      </c>
      <c r="CO54" s="1">
        <f t="shared" ca="1" si="25"/>
        <v>4.5610125693106983E-2</v>
      </c>
      <c r="CP54" s="1">
        <f t="shared" ca="1" si="25"/>
        <v>7.7786342883072734E-2</v>
      </c>
      <c r="CQ54" s="1">
        <f t="shared" ca="1" si="25"/>
        <v>7.0713240670006727E-2</v>
      </c>
      <c r="CR54" s="1">
        <f t="shared" ca="1" si="25"/>
        <v>-1.8291009758299413E-2</v>
      </c>
      <c r="CS54" s="1">
        <f t="shared" ca="1" si="25"/>
        <v>-2.9102438196209772E-2</v>
      </c>
      <c r="CT54" s="1">
        <f t="shared" ca="1" si="25"/>
        <v>-5.5131352819002291E-2</v>
      </c>
      <c r="CU54" s="1">
        <f t="shared" ca="1" si="25"/>
        <v>2.5994185193415106E-2</v>
      </c>
      <c r="CV54" s="1">
        <f t="shared" ca="1" si="25"/>
        <v>2.3913169579081401E-3</v>
      </c>
      <c r="CW54" s="1">
        <f t="shared" ca="1" si="25"/>
        <v>7.0848683405777213E-2</v>
      </c>
      <c r="CX54" s="1">
        <f t="shared" ca="1" si="25"/>
        <v>7.6087360672487586E-2</v>
      </c>
      <c r="CY54" s="39">
        <f t="shared" ca="1" si="25"/>
        <v>3.2505662093831097E-4</v>
      </c>
    </row>
    <row r="55" spans="2:103" x14ac:dyDescent="0.25">
      <c r="B55" s="27">
        <v>46753</v>
      </c>
      <c r="C55" s="28">
        <v>5</v>
      </c>
      <c r="D55" s="1">
        <f t="shared" ca="1" si="20"/>
        <v>4.3548786928980121E-2</v>
      </c>
      <c r="E55" s="1">
        <f t="shared" ca="1" si="20"/>
        <v>-3.0441857621820653E-2</v>
      </c>
      <c r="F55" s="1">
        <f t="shared" ca="1" si="20"/>
        <v>7.2867184380361077E-2</v>
      </c>
      <c r="G55" s="1">
        <f t="shared" ca="1" si="20"/>
        <v>-0.10794796090136694</v>
      </c>
      <c r="H55" s="1">
        <f t="shared" ca="1" si="20"/>
        <v>1.4653623859741709E-2</v>
      </c>
      <c r="I55" s="1">
        <f t="shared" ca="1" si="20"/>
        <v>-2.4130771604170161E-3</v>
      </c>
      <c r="J55" s="1">
        <f t="shared" ca="1" si="20"/>
        <v>9.3101325761198589E-2</v>
      </c>
      <c r="K55" s="1">
        <f t="shared" ca="1" si="20"/>
        <v>2.8462331211457737E-2</v>
      </c>
      <c r="L55" s="1">
        <f t="shared" ca="1" si="20"/>
        <v>2.5985322371211664E-2</v>
      </c>
      <c r="M55" s="1">
        <f t="shared" ca="1" si="20"/>
        <v>-3.639354124591427E-2</v>
      </c>
      <c r="N55" s="1">
        <f t="shared" ca="1" si="20"/>
        <v>6.1280319902183317E-3</v>
      </c>
      <c r="O55" s="1">
        <f t="shared" ca="1" si="20"/>
        <v>-4.2746565027797383E-2</v>
      </c>
      <c r="P55" s="1">
        <f t="shared" ca="1" si="20"/>
        <v>-3.6003007492306317E-2</v>
      </c>
      <c r="Q55" s="1">
        <f t="shared" ca="1" si="20"/>
        <v>3.6575677026557625E-2</v>
      </c>
      <c r="R55" s="1">
        <f t="shared" ca="1" si="20"/>
        <v>-6.1964199282297707E-3</v>
      </c>
      <c r="S55" s="1">
        <f t="shared" ca="1" si="20"/>
        <v>4.5270102261535772E-2</v>
      </c>
      <c r="T55" s="1">
        <f t="shared" ca="1" si="26"/>
        <v>-9.2961252882313265E-3</v>
      </c>
      <c r="U55" s="1">
        <f t="shared" ca="1" si="26"/>
        <v>-2.9459723849437347E-2</v>
      </c>
      <c r="V55" s="1">
        <f t="shared" ca="1" si="26"/>
        <v>2.9608874445862663E-2</v>
      </c>
      <c r="W55" s="1">
        <f t="shared" ca="1" si="26"/>
        <v>6.9077641864225797E-2</v>
      </c>
      <c r="X55" s="1">
        <f t="shared" ca="1" si="26"/>
        <v>2.8927489152908129E-3</v>
      </c>
      <c r="Y55" s="1">
        <f t="shared" ca="1" si="26"/>
        <v>-2.0824829278783569E-2</v>
      </c>
      <c r="Z55" s="1">
        <f t="shared" ca="1" si="26"/>
        <v>-3.0524740879751856E-2</v>
      </c>
      <c r="AA55" s="1">
        <f t="shared" ca="1" si="26"/>
        <v>-3.8619345405337284E-2</v>
      </c>
      <c r="AB55" s="1">
        <f t="shared" ca="1" si="26"/>
        <v>-1.5292199303053543E-2</v>
      </c>
      <c r="AC55" s="1">
        <f t="shared" ca="1" si="26"/>
        <v>-3.7581379246048541E-2</v>
      </c>
      <c r="AD55" s="1">
        <f t="shared" ca="1" si="26"/>
        <v>4.8952281971700561E-2</v>
      </c>
      <c r="AE55" s="1">
        <f t="shared" ca="1" si="26"/>
        <v>-4.7503809269529643E-2</v>
      </c>
      <c r="AF55" s="1">
        <f t="shared" ca="1" si="26"/>
        <v>8.388622521587763E-2</v>
      </c>
      <c r="AG55" s="1">
        <f t="shared" ca="1" si="26"/>
        <v>-5.2864681302520922E-2</v>
      </c>
      <c r="AH55" s="1">
        <f t="shared" ca="1" si="26"/>
        <v>-8.6824162352491119E-3</v>
      </c>
      <c r="AI55" s="1">
        <f t="shared" ca="1" si="26"/>
        <v>2.9816195912916676E-2</v>
      </c>
      <c r="AJ55" s="1">
        <f t="shared" ca="1" si="26"/>
        <v>7.7795030428947365E-2</v>
      </c>
      <c r="AK55" s="1">
        <f t="shared" ca="1" si="26"/>
        <v>0.12561349087630494</v>
      </c>
      <c r="AL55" s="1">
        <f t="shared" ca="1" si="26"/>
        <v>2.4947945833850311E-2</v>
      </c>
      <c r="AM55" s="1">
        <f t="shared" ca="1" si="26"/>
        <v>3.0870528563448803E-3</v>
      </c>
      <c r="AN55" s="1">
        <f t="shared" ca="1" si="26"/>
        <v>6.9880988506713482E-2</v>
      </c>
      <c r="AO55" s="1">
        <f t="shared" ca="1" si="26"/>
        <v>9.9848803293743765E-3</v>
      </c>
      <c r="AP55" s="1">
        <f t="shared" ca="1" si="26"/>
        <v>-6.5884709949814768E-2</v>
      </c>
      <c r="AQ55" s="1">
        <f t="shared" ca="1" si="26"/>
        <v>-2.7080943613109365E-2</v>
      </c>
      <c r="AR55" s="1">
        <f t="shared" ca="1" si="26"/>
        <v>5.2879974312303124E-2</v>
      </c>
      <c r="AS55" s="1">
        <f t="shared" ca="1" si="26"/>
        <v>1.7333496288105262E-2</v>
      </c>
      <c r="AT55" s="1">
        <f t="shared" ca="1" si="26"/>
        <v>2.535140506008925E-2</v>
      </c>
      <c r="AU55" s="1">
        <f t="shared" ca="1" si="26"/>
        <v>-3.6990068986873743E-2</v>
      </c>
      <c r="AV55" s="1">
        <f t="shared" ca="1" si="26"/>
        <v>8.9358566652409849E-2</v>
      </c>
      <c r="AW55" s="1">
        <f t="shared" ca="1" si="26"/>
        <v>-1.8244917668140594E-3</v>
      </c>
      <c r="AX55" s="1">
        <f t="shared" ca="1" si="26"/>
        <v>0.10210716970790815</v>
      </c>
      <c r="AY55" s="1">
        <f t="shared" ca="1" si="26"/>
        <v>-7.4206332073574577E-2</v>
      </c>
      <c r="AZ55" s="1">
        <f t="shared" ca="1" si="26"/>
        <v>-1.3091799053162833E-2</v>
      </c>
      <c r="BA55" s="1">
        <f t="shared" ca="1" si="26"/>
        <v>-8.1267575430120836E-2</v>
      </c>
      <c r="BB55" s="1">
        <f t="shared" ca="1" si="26"/>
        <v>6.1252226768137991E-2</v>
      </c>
      <c r="BC55" s="1">
        <f t="shared" ca="1" si="26"/>
        <v>1.7545749208828315E-2</v>
      </c>
      <c r="BD55" s="1">
        <f t="shared" ca="1" si="26"/>
        <v>4.7020794551257711E-2</v>
      </c>
      <c r="BE55" s="1">
        <f t="shared" ca="1" si="26"/>
        <v>-4.2459210371734751E-2</v>
      </c>
      <c r="BF55" s="1">
        <f t="shared" ca="1" si="26"/>
        <v>-2.2961352449905586E-3</v>
      </c>
      <c r="BG55" s="1">
        <f t="shared" ca="1" si="26"/>
        <v>5.8363076233872921E-3</v>
      </c>
      <c r="BH55" s="1">
        <f t="shared" ca="1" si="26"/>
        <v>-4.3873527603482267E-2</v>
      </c>
      <c r="BI55" s="1">
        <f t="shared" ca="1" si="26"/>
        <v>-8.2374845952686654E-2</v>
      </c>
      <c r="BJ55" s="1">
        <f t="shared" ca="1" si="26"/>
        <v>-6.8237615573164684E-2</v>
      </c>
      <c r="BK55" s="1">
        <f t="shared" ca="1" si="26"/>
        <v>6.4282237003710305E-3</v>
      </c>
      <c r="BL55" s="1">
        <f t="shared" ref="BL55:CY63" ca="1" si="27">_xlfn.NORM.INV(RAND(),$C$2,$C$3)</f>
        <v>6.2787293005002964E-2</v>
      </c>
      <c r="BM55" s="1">
        <f t="shared" ca="1" si="27"/>
        <v>4.6466637110479179E-2</v>
      </c>
      <c r="BN55" s="1">
        <f t="shared" ca="1" si="27"/>
        <v>1.623675631310326E-2</v>
      </c>
      <c r="BO55" s="1">
        <f t="shared" ca="1" si="27"/>
        <v>-4.6866745341184613E-3</v>
      </c>
      <c r="BP55" s="1">
        <f t="shared" ca="1" si="27"/>
        <v>-2.2431765077127738E-2</v>
      </c>
      <c r="BQ55" s="1">
        <f t="shared" ca="1" si="25"/>
        <v>2.950415045662522E-2</v>
      </c>
      <c r="BR55" s="1">
        <f t="shared" ca="1" si="25"/>
        <v>6.4495814921977611E-3</v>
      </c>
      <c r="BS55" s="1">
        <f t="shared" ca="1" si="25"/>
        <v>-3.0156286747360789E-2</v>
      </c>
      <c r="BT55" s="1">
        <f t="shared" ca="1" si="25"/>
        <v>-0.12434849646197557</v>
      </c>
      <c r="BU55" s="1">
        <f t="shared" ca="1" si="25"/>
        <v>-1.3013724574901697E-2</v>
      </c>
      <c r="BV55" s="1">
        <f t="shared" ca="1" si="25"/>
        <v>8.2900547505456557E-2</v>
      </c>
      <c r="BW55" s="1">
        <f t="shared" ca="1" si="25"/>
        <v>8.4691160184137849E-3</v>
      </c>
      <c r="BX55" s="1">
        <f t="shared" ca="1" si="25"/>
        <v>4.3677433852199771E-2</v>
      </c>
      <c r="BY55" s="1">
        <f t="shared" ca="1" si="25"/>
        <v>8.5810251797565872E-3</v>
      </c>
      <c r="BZ55" s="1">
        <f t="shared" ca="1" si="25"/>
        <v>6.0554772518242629E-2</v>
      </c>
      <c r="CA55" s="1">
        <f t="shared" ca="1" si="25"/>
        <v>2.3006087045648767E-2</v>
      </c>
      <c r="CB55" s="1">
        <f t="shared" ca="1" si="25"/>
        <v>-1.1904164145053839E-2</v>
      </c>
      <c r="CC55" s="1">
        <f t="shared" ca="1" si="25"/>
        <v>6.5353578456636044E-2</v>
      </c>
      <c r="CD55" s="1">
        <f t="shared" ca="1" si="25"/>
        <v>2.7347878524985887E-2</v>
      </c>
      <c r="CE55" s="1">
        <f t="shared" ca="1" si="25"/>
        <v>3.7378559259657308E-2</v>
      </c>
      <c r="CF55" s="1">
        <f t="shared" ca="1" si="25"/>
        <v>6.7085273824412192E-2</v>
      </c>
      <c r="CG55" s="1">
        <f t="shared" ca="1" si="25"/>
        <v>1.5887584199058395E-2</v>
      </c>
      <c r="CH55" s="1">
        <f t="shared" ca="1" si="25"/>
        <v>-3.4191740818626394E-2</v>
      </c>
      <c r="CI55" s="1">
        <f t="shared" ca="1" si="25"/>
        <v>1.5503736289382213E-2</v>
      </c>
      <c r="CJ55" s="1">
        <f t="shared" ca="1" si="25"/>
        <v>5.1226837948310094E-3</v>
      </c>
      <c r="CK55" s="1">
        <f t="shared" ca="1" si="25"/>
        <v>5.5139618468786476E-2</v>
      </c>
      <c r="CL55" s="1">
        <f t="shared" ca="1" si="25"/>
        <v>0.10907382757635423</v>
      </c>
      <c r="CM55" s="1">
        <f t="shared" ca="1" si="25"/>
        <v>3.3238272322170317E-2</v>
      </c>
      <c r="CN55" s="1">
        <f t="shared" ca="1" si="25"/>
        <v>3.9133142193597134E-2</v>
      </c>
      <c r="CO55" s="1">
        <f t="shared" ca="1" si="25"/>
        <v>-1.6662761954748702E-4</v>
      </c>
      <c r="CP55" s="1">
        <f t="shared" ca="1" si="25"/>
        <v>3.8950536849993761E-3</v>
      </c>
      <c r="CQ55" s="1">
        <f t="shared" ca="1" si="25"/>
        <v>-1.7911054977017851E-2</v>
      </c>
      <c r="CR55" s="1">
        <f t="shared" ca="1" si="25"/>
        <v>-4.8815029661899746E-2</v>
      </c>
      <c r="CS55" s="1">
        <f t="shared" ca="1" si="25"/>
        <v>-8.2333664746233933E-3</v>
      </c>
      <c r="CT55" s="1">
        <f t="shared" ca="1" si="25"/>
        <v>-8.6458447031644264E-2</v>
      </c>
      <c r="CU55" s="1">
        <f t="shared" ca="1" si="25"/>
        <v>0.10381255917788071</v>
      </c>
      <c r="CV55" s="1">
        <f t="shared" ca="1" si="25"/>
        <v>4.325171004229799E-2</v>
      </c>
      <c r="CW55" s="1">
        <f t="shared" ca="1" si="25"/>
        <v>-8.2931325058052452E-2</v>
      </c>
      <c r="CX55" s="1">
        <f t="shared" ca="1" si="25"/>
        <v>-1.8792966098119666E-2</v>
      </c>
      <c r="CY55" s="39">
        <f t="shared" ca="1" si="25"/>
        <v>-2.2642263149960051E-2</v>
      </c>
    </row>
    <row r="56" spans="2:103" x14ac:dyDescent="0.25">
      <c r="B56" s="27">
        <v>46784</v>
      </c>
      <c r="C56" s="28">
        <v>5.0833333333333304</v>
      </c>
      <c r="D56" s="1">
        <f t="shared" ca="1" si="20"/>
        <v>-4.0022747552344924E-2</v>
      </c>
      <c r="E56" s="1">
        <f t="shared" ca="1" si="20"/>
        <v>2.7882022836320481E-2</v>
      </c>
      <c r="F56" s="1">
        <f t="shared" ca="1" si="20"/>
        <v>-5.6995721895757422E-3</v>
      </c>
      <c r="G56" s="1">
        <f t="shared" ca="1" si="20"/>
        <v>-3.5593342381878515E-2</v>
      </c>
      <c r="H56" s="1">
        <f t="shared" ca="1" si="20"/>
        <v>-3.9598653785305145E-2</v>
      </c>
      <c r="I56" s="1">
        <f t="shared" ca="1" si="20"/>
        <v>-3.0117123491961419E-2</v>
      </c>
      <c r="J56" s="1">
        <f t="shared" ca="1" si="20"/>
        <v>-0.1074009524898869</v>
      </c>
      <c r="K56" s="1">
        <f t="shared" ca="1" si="20"/>
        <v>3.8433892735364246E-2</v>
      </c>
      <c r="L56" s="1">
        <f t="shared" ca="1" si="20"/>
        <v>4.40970510523543E-2</v>
      </c>
      <c r="M56" s="1">
        <f t="shared" ca="1" si="20"/>
        <v>-3.9250301096362003E-2</v>
      </c>
      <c r="N56" s="1">
        <f t="shared" ca="1" si="20"/>
        <v>3.4058061162877996E-2</v>
      </c>
      <c r="O56" s="1">
        <f t="shared" ca="1" si="20"/>
        <v>-2.097812547988194E-3</v>
      </c>
      <c r="P56" s="1">
        <f t="shared" ca="1" si="20"/>
        <v>5.634084264734214E-2</v>
      </c>
      <c r="Q56" s="1">
        <f t="shared" ca="1" si="20"/>
        <v>1.0713225306868855E-2</v>
      </c>
      <c r="R56" s="1">
        <f t="shared" ca="1" si="20"/>
        <v>2.9445779943070814E-2</v>
      </c>
      <c r="S56" s="1">
        <f t="shared" ca="1" si="20"/>
        <v>6.6499821667136555E-2</v>
      </c>
      <c r="T56" s="1">
        <f t="shared" ref="T56:BO56" ca="1" si="28">_xlfn.NORM.INV(RAND(),$C$2,$C$3)</f>
        <v>6.8876097574029099E-2</v>
      </c>
      <c r="U56" s="1">
        <f t="shared" ca="1" si="28"/>
        <v>5.6025491537533854E-2</v>
      </c>
      <c r="V56" s="1">
        <f t="shared" ca="1" si="28"/>
        <v>1.4363468472603292E-2</v>
      </c>
      <c r="W56" s="1">
        <f t="shared" ca="1" si="28"/>
        <v>3.0233530867795167E-2</v>
      </c>
      <c r="X56" s="1">
        <f t="shared" ca="1" si="28"/>
        <v>3.6272922062659807E-2</v>
      </c>
      <c r="Y56" s="1">
        <f t="shared" ca="1" si="28"/>
        <v>2.8185268299688815E-2</v>
      </c>
      <c r="Z56" s="1">
        <f t="shared" ca="1" si="28"/>
        <v>-2.9747548289916582E-2</v>
      </c>
      <c r="AA56" s="1">
        <f t="shared" ca="1" si="28"/>
        <v>-2.0366943670189035E-2</v>
      </c>
      <c r="AB56" s="1">
        <f t="shared" ca="1" si="28"/>
        <v>-2.9375999688979235E-2</v>
      </c>
      <c r="AC56" s="1">
        <f t="shared" ca="1" si="28"/>
        <v>7.3089964167796589E-2</v>
      </c>
      <c r="AD56" s="1">
        <f t="shared" ca="1" si="28"/>
        <v>-7.046856698755144E-2</v>
      </c>
      <c r="AE56" s="1">
        <f t="shared" ca="1" si="28"/>
        <v>7.7533587208243465E-2</v>
      </c>
      <c r="AF56" s="1">
        <f t="shared" ca="1" si="28"/>
        <v>-1.6771741054111073E-2</v>
      </c>
      <c r="AG56" s="1">
        <f t="shared" ca="1" si="28"/>
        <v>-4.3090065649108396E-2</v>
      </c>
      <c r="AH56" s="1">
        <f t="shared" ca="1" si="28"/>
        <v>8.587970754456159E-2</v>
      </c>
      <c r="AI56" s="1">
        <f t="shared" ca="1" si="28"/>
        <v>6.8008249807841509E-2</v>
      </c>
      <c r="AJ56" s="1">
        <f t="shared" ca="1" si="28"/>
        <v>7.2872244210808818E-2</v>
      </c>
      <c r="AK56" s="1">
        <f t="shared" ca="1" si="28"/>
        <v>2.0043937633169223E-2</v>
      </c>
      <c r="AL56" s="1">
        <f t="shared" ca="1" si="28"/>
        <v>6.8072877595730441E-2</v>
      </c>
      <c r="AM56" s="1">
        <f t="shared" ca="1" si="28"/>
        <v>-3.5620851257196724E-2</v>
      </c>
      <c r="AN56" s="1">
        <f t="shared" ca="1" si="28"/>
        <v>3.5485726177867136E-3</v>
      </c>
      <c r="AO56" s="1">
        <f t="shared" ca="1" si="28"/>
        <v>9.6619410819660051E-2</v>
      </c>
      <c r="AP56" s="1">
        <f t="shared" ca="1" si="28"/>
        <v>1.3123696570150008E-2</v>
      </c>
      <c r="AQ56" s="1">
        <f t="shared" ca="1" si="28"/>
        <v>7.2026286036210224E-2</v>
      </c>
      <c r="AR56" s="1">
        <f t="shared" ca="1" si="28"/>
        <v>-6.7722433483817568E-2</v>
      </c>
      <c r="AS56" s="1">
        <f t="shared" ca="1" si="28"/>
        <v>9.3014875812435106E-3</v>
      </c>
      <c r="AT56" s="1">
        <f t="shared" ca="1" si="28"/>
        <v>5.2681553984179966E-2</v>
      </c>
      <c r="AU56" s="1">
        <f t="shared" ca="1" si="28"/>
        <v>4.0661979412327888E-2</v>
      </c>
      <c r="AV56" s="1">
        <f t="shared" ca="1" si="28"/>
        <v>-4.577278683897941E-2</v>
      </c>
      <c r="AW56" s="1">
        <f t="shared" ca="1" si="28"/>
        <v>-2.0705997929658045E-2</v>
      </c>
      <c r="AX56" s="1">
        <f t="shared" ca="1" si="28"/>
        <v>-2.3165393861890576E-4</v>
      </c>
      <c r="AY56" s="1">
        <f t="shared" ca="1" si="28"/>
        <v>2.1456609831311528E-2</v>
      </c>
      <c r="AZ56" s="1">
        <f t="shared" ca="1" si="28"/>
        <v>-6.3394889857319742E-3</v>
      </c>
      <c r="BA56" s="1">
        <f t="shared" ca="1" si="28"/>
        <v>2.5750040420183432E-2</v>
      </c>
      <c r="BB56" s="1">
        <f t="shared" ca="1" si="28"/>
        <v>-4.2896526757251176E-2</v>
      </c>
      <c r="BC56" s="1">
        <f t="shared" ca="1" si="28"/>
        <v>-5.1069771152659864E-3</v>
      </c>
      <c r="BD56" s="1">
        <f t="shared" ca="1" si="28"/>
        <v>1.3146440041229819E-2</v>
      </c>
      <c r="BE56" s="1">
        <f t="shared" ca="1" si="28"/>
        <v>-7.3617592207253155E-3</v>
      </c>
      <c r="BF56" s="1">
        <f t="shared" ca="1" si="28"/>
        <v>-1.3748489371737838E-2</v>
      </c>
      <c r="BG56" s="1">
        <f t="shared" ca="1" si="28"/>
        <v>-4.8959352789132438E-3</v>
      </c>
      <c r="BH56" s="1">
        <f t="shared" ca="1" si="28"/>
        <v>-2.2688428872005312E-2</v>
      </c>
      <c r="BI56" s="1">
        <f t="shared" ca="1" si="28"/>
        <v>4.650504877693943E-2</v>
      </c>
      <c r="BJ56" s="1">
        <f t="shared" ca="1" si="28"/>
        <v>2.6852408449617598E-2</v>
      </c>
      <c r="BK56" s="1">
        <f t="shared" ca="1" si="28"/>
        <v>-2.8578674140305557E-2</v>
      </c>
      <c r="BL56" s="1">
        <f t="shared" ca="1" si="28"/>
        <v>-8.6360601395093425E-3</v>
      </c>
      <c r="BM56" s="1">
        <f t="shared" ca="1" si="28"/>
        <v>-1.7897748660762505E-2</v>
      </c>
      <c r="BN56" s="1">
        <f t="shared" ca="1" si="28"/>
        <v>0.14938740871984768</v>
      </c>
      <c r="BO56" s="1">
        <f t="shared" ca="1" si="28"/>
        <v>2.2035497484117299E-2</v>
      </c>
      <c r="BP56" s="1">
        <f t="shared" ca="1" si="27"/>
        <v>-4.5734545297579858E-2</v>
      </c>
      <c r="BQ56" s="1">
        <f t="shared" ca="1" si="27"/>
        <v>6.5519138484545963E-2</v>
      </c>
      <c r="BR56" s="1">
        <f t="shared" ca="1" si="27"/>
        <v>9.1567993547335774E-2</v>
      </c>
      <c r="BS56" s="1">
        <f t="shared" ca="1" si="27"/>
        <v>-3.0578079195268511E-2</v>
      </c>
      <c r="BT56" s="1">
        <f t="shared" ca="1" si="27"/>
        <v>9.0980119448214603E-2</v>
      </c>
      <c r="BU56" s="1">
        <f t="shared" ca="1" si="27"/>
        <v>-1.1546243000680158E-2</v>
      </c>
      <c r="BV56" s="1">
        <f t="shared" ca="1" si="27"/>
        <v>5.9509543436324537E-3</v>
      </c>
      <c r="BW56" s="1">
        <f t="shared" ca="1" si="27"/>
        <v>-8.7856818631935896E-3</v>
      </c>
      <c r="BX56" s="1">
        <f t="shared" ca="1" si="27"/>
        <v>-4.5747614380660294E-2</v>
      </c>
      <c r="BY56" s="1">
        <f t="shared" ca="1" si="27"/>
        <v>-3.1896584762390108E-2</v>
      </c>
      <c r="BZ56" s="1">
        <f t="shared" ca="1" si="27"/>
        <v>4.9359798033265352E-2</v>
      </c>
      <c r="CA56" s="1">
        <f t="shared" ca="1" si="27"/>
        <v>-5.2873811335957619E-3</v>
      </c>
      <c r="CB56" s="1">
        <f t="shared" ca="1" si="27"/>
        <v>-5.2579478128437974E-2</v>
      </c>
      <c r="CC56" s="1">
        <f t="shared" ca="1" si="27"/>
        <v>4.6126362362641719E-2</v>
      </c>
      <c r="CD56" s="1">
        <f t="shared" ca="1" si="27"/>
        <v>3.8731205880867522E-2</v>
      </c>
      <c r="CE56" s="1">
        <f t="shared" ca="1" si="27"/>
        <v>-3.2507589813686726E-2</v>
      </c>
      <c r="CF56" s="1">
        <f t="shared" ca="1" si="27"/>
        <v>-4.7418287944548648E-3</v>
      </c>
      <c r="CG56" s="1">
        <f t="shared" ca="1" si="27"/>
        <v>2.4554003038398883E-2</v>
      </c>
      <c r="CH56" s="1">
        <f t="shared" ca="1" si="27"/>
        <v>6.2247014356621055E-2</v>
      </c>
      <c r="CI56" s="1">
        <f t="shared" ca="1" si="27"/>
        <v>1.3704131719451403E-2</v>
      </c>
      <c r="CJ56" s="1">
        <f t="shared" ca="1" si="27"/>
        <v>6.0784633280619206E-2</v>
      </c>
      <c r="CK56" s="1">
        <f t="shared" ca="1" si="27"/>
        <v>-7.8642527382667554E-2</v>
      </c>
      <c r="CL56" s="1">
        <f t="shared" ca="1" si="27"/>
        <v>1.9533149652692573E-2</v>
      </c>
      <c r="CM56" s="1">
        <f t="shared" ca="1" si="27"/>
        <v>-4.2857523798227187E-2</v>
      </c>
      <c r="CN56" s="1">
        <f t="shared" ca="1" si="27"/>
        <v>-9.5407606914252513E-2</v>
      </c>
      <c r="CO56" s="1">
        <f t="shared" ca="1" si="27"/>
        <v>-8.4674301503347038E-2</v>
      </c>
      <c r="CP56" s="1">
        <f t="shared" ca="1" si="27"/>
        <v>8.1656636178648948E-3</v>
      </c>
      <c r="CQ56" s="1">
        <f t="shared" ca="1" si="27"/>
        <v>1.7246416879904872E-2</v>
      </c>
      <c r="CR56" s="1">
        <f t="shared" ca="1" si="27"/>
        <v>6.1111007591953086E-2</v>
      </c>
      <c r="CS56" s="1">
        <f t="shared" ca="1" si="27"/>
        <v>1.0016197177291974E-2</v>
      </c>
      <c r="CT56" s="1">
        <f t="shared" ca="1" si="27"/>
        <v>6.5782257185821548E-3</v>
      </c>
      <c r="CU56" s="1">
        <f t="shared" ca="1" si="27"/>
        <v>-1.7357999660893918E-2</v>
      </c>
      <c r="CV56" s="1">
        <f t="shared" ca="1" si="27"/>
        <v>1.0246786865527227E-2</v>
      </c>
      <c r="CW56" s="1">
        <f t="shared" ca="1" si="27"/>
        <v>8.5386913277736592E-2</v>
      </c>
      <c r="CX56" s="1">
        <f t="shared" ca="1" si="27"/>
        <v>-0.1025517739580965</v>
      </c>
      <c r="CY56" s="39">
        <f t="shared" ca="1" si="27"/>
        <v>-2.8971790758201173E-2</v>
      </c>
    </row>
    <row r="57" spans="2:103" x14ac:dyDescent="0.25">
      <c r="B57" s="27">
        <v>46813</v>
      </c>
      <c r="C57" s="28">
        <v>5.1666666666666599</v>
      </c>
      <c r="D57" s="1">
        <f t="shared" ca="1" si="20"/>
        <v>3.3406760038906427E-2</v>
      </c>
      <c r="E57" s="1">
        <f t="shared" ca="1" si="20"/>
        <v>-6.3410324100308862E-2</v>
      </c>
      <c r="F57" s="1">
        <f t="shared" ca="1" si="20"/>
        <v>3.6418205413651608E-2</v>
      </c>
      <c r="G57" s="1">
        <f t="shared" ca="1" si="20"/>
        <v>2.6774742353648785E-2</v>
      </c>
      <c r="H57" s="1">
        <f t="shared" ca="1" si="20"/>
        <v>-1.0384190308469828E-2</v>
      </c>
      <c r="I57" s="1">
        <f t="shared" ca="1" si="20"/>
        <v>6.2672519209137995E-2</v>
      </c>
      <c r="J57" s="1">
        <f t="shared" ca="1" si="20"/>
        <v>-0.12552746716907601</v>
      </c>
      <c r="K57" s="1">
        <f t="shared" ca="1" si="20"/>
        <v>2.5943862951343388E-2</v>
      </c>
      <c r="L57" s="1">
        <f t="shared" ca="1" si="20"/>
        <v>1.7429764932099051E-2</v>
      </c>
      <c r="M57" s="1">
        <f t="shared" ca="1" si="20"/>
        <v>-2.9006283450308201E-2</v>
      </c>
      <c r="N57" s="1">
        <f t="shared" ca="1" si="20"/>
        <v>1.4226214581163708E-2</v>
      </c>
      <c r="O57" s="1">
        <f t="shared" ca="1" si="20"/>
        <v>-8.8637528181235964E-2</v>
      </c>
      <c r="P57" s="1">
        <f t="shared" ca="1" si="20"/>
        <v>3.1259096777063212E-2</v>
      </c>
      <c r="Q57" s="1">
        <f t="shared" ca="1" si="20"/>
        <v>3.338778084661838E-3</v>
      </c>
      <c r="R57" s="1">
        <f t="shared" ca="1" si="20"/>
        <v>6.5131235441648283E-2</v>
      </c>
      <c r="S57" s="1">
        <f t="shared" ref="S57:CD61" ca="1" si="29">_xlfn.NORM.INV(RAND(),$C$2,$C$3)</f>
        <v>-4.8246708761226498E-4</v>
      </c>
      <c r="T57" s="1">
        <f t="shared" ca="1" si="29"/>
        <v>9.3960784313264975E-3</v>
      </c>
      <c r="U57" s="1">
        <f t="shared" ca="1" si="29"/>
        <v>3.9847506021489967E-2</v>
      </c>
      <c r="V57" s="1">
        <f t="shared" ca="1" si="29"/>
        <v>-1.0823658963158383E-2</v>
      </c>
      <c r="W57" s="1">
        <f t="shared" ca="1" si="29"/>
        <v>1.8412214515824442E-2</v>
      </c>
      <c r="X57" s="1">
        <f t="shared" ca="1" si="29"/>
        <v>-4.2491297181478892E-2</v>
      </c>
      <c r="Y57" s="1">
        <f t="shared" ca="1" si="29"/>
        <v>5.3569542309467501E-3</v>
      </c>
      <c r="Z57" s="1">
        <f t="shared" ca="1" si="29"/>
        <v>8.9658711955825809E-2</v>
      </c>
      <c r="AA57" s="1">
        <f t="shared" ca="1" si="29"/>
        <v>-2.7770080463705639E-2</v>
      </c>
      <c r="AB57" s="1">
        <f t="shared" ca="1" si="29"/>
        <v>7.1968844808336901E-2</v>
      </c>
      <c r="AC57" s="1">
        <f t="shared" ca="1" si="29"/>
        <v>2.71840294676053E-2</v>
      </c>
      <c r="AD57" s="1">
        <f t="shared" ca="1" si="29"/>
        <v>4.0922146534682353E-2</v>
      </c>
      <c r="AE57" s="1">
        <f t="shared" ca="1" si="29"/>
        <v>9.3967076358761319E-3</v>
      </c>
      <c r="AF57" s="1">
        <f t="shared" ca="1" si="29"/>
        <v>1.3062669732344033E-2</v>
      </c>
      <c r="AG57" s="1">
        <f t="shared" ca="1" si="29"/>
        <v>1.1007498953861123E-2</v>
      </c>
      <c r="AH57" s="1">
        <f t="shared" ca="1" si="29"/>
        <v>-1.4480903068931475E-2</v>
      </c>
      <c r="AI57" s="1">
        <f t="shared" ca="1" si="29"/>
        <v>-2.2104962619987723E-2</v>
      </c>
      <c r="AJ57" s="1">
        <f t="shared" ca="1" si="29"/>
        <v>-4.2178799347122077E-2</v>
      </c>
      <c r="AK57" s="1">
        <f t="shared" ca="1" si="29"/>
        <v>-6.1645237419256142E-2</v>
      </c>
      <c r="AL57" s="1">
        <f t="shared" ca="1" si="29"/>
        <v>-4.0275236859335227E-2</v>
      </c>
      <c r="AM57" s="1">
        <f t="shared" ca="1" si="29"/>
        <v>2.4453590194556056E-2</v>
      </c>
      <c r="AN57" s="1">
        <f t="shared" ca="1" si="29"/>
        <v>-6.4862994976011473E-2</v>
      </c>
      <c r="AO57" s="1">
        <f t="shared" ca="1" si="29"/>
        <v>1.3417073232902362E-2</v>
      </c>
      <c r="AP57" s="1">
        <f t="shared" ca="1" si="29"/>
        <v>3.957924404500994E-2</v>
      </c>
      <c r="AQ57" s="1">
        <f t="shared" ca="1" si="29"/>
        <v>2.4828707588660789E-2</v>
      </c>
      <c r="AR57" s="1">
        <f t="shared" ca="1" si="29"/>
        <v>-8.6875432324007129E-2</v>
      </c>
      <c r="AS57" s="1">
        <f t="shared" ca="1" si="29"/>
        <v>-4.1177693999232268E-3</v>
      </c>
      <c r="AT57" s="1">
        <f t="shared" ca="1" si="29"/>
        <v>8.4154399889249359E-2</v>
      </c>
      <c r="AU57" s="1">
        <f t="shared" ca="1" si="29"/>
        <v>2.0452530692336941E-2</v>
      </c>
      <c r="AV57" s="1">
        <f t="shared" ca="1" si="29"/>
        <v>-4.3629925121149049E-2</v>
      </c>
      <c r="AW57" s="1">
        <f t="shared" ca="1" si="29"/>
        <v>0.13313862541856381</v>
      </c>
      <c r="AX57" s="1">
        <f t="shared" ca="1" si="29"/>
        <v>8.4952163296663191E-2</v>
      </c>
      <c r="AY57" s="1">
        <f t="shared" ca="1" si="29"/>
        <v>7.1729490113669969E-2</v>
      </c>
      <c r="AZ57" s="1">
        <f t="shared" ca="1" si="29"/>
        <v>-5.7447736327629513E-3</v>
      </c>
      <c r="BA57" s="1">
        <f t="shared" ca="1" si="29"/>
        <v>-5.1068754274657839E-2</v>
      </c>
      <c r="BB57" s="1">
        <f t="shared" ca="1" si="29"/>
        <v>-5.0178419225519404E-2</v>
      </c>
      <c r="BC57" s="1">
        <f t="shared" ca="1" si="29"/>
        <v>8.7675169867762526E-2</v>
      </c>
      <c r="BD57" s="1">
        <f t="shared" ca="1" si="29"/>
        <v>4.1529700777955515E-2</v>
      </c>
      <c r="BE57" s="1">
        <f t="shared" ca="1" si="29"/>
        <v>4.1278069892254486E-2</v>
      </c>
      <c r="BF57" s="1">
        <f t="shared" ca="1" si="29"/>
        <v>1.2217018281106513E-2</v>
      </c>
      <c r="BG57" s="1">
        <f t="shared" ca="1" si="29"/>
        <v>4.2469103571827378E-2</v>
      </c>
      <c r="BH57" s="1">
        <f t="shared" ca="1" si="29"/>
        <v>5.128032153502133E-2</v>
      </c>
      <c r="BI57" s="1">
        <f t="shared" ca="1" si="29"/>
        <v>5.2302460670112849E-2</v>
      </c>
      <c r="BJ57" s="1">
        <f t="shared" ca="1" si="29"/>
        <v>-6.224900291247925E-2</v>
      </c>
      <c r="BK57" s="1">
        <f t="shared" ca="1" si="29"/>
        <v>7.3661783156421717E-2</v>
      </c>
      <c r="BL57" s="1">
        <f t="shared" ca="1" si="29"/>
        <v>5.9523100216882417E-2</v>
      </c>
      <c r="BM57" s="1">
        <f t="shared" ca="1" si="29"/>
        <v>3.6865800096167051E-2</v>
      </c>
      <c r="BN57" s="1">
        <f t="shared" ca="1" si="29"/>
        <v>1.0414575956402763E-2</v>
      </c>
      <c r="BO57" s="1">
        <f t="shared" ca="1" si="29"/>
        <v>-8.2354824709602471E-3</v>
      </c>
      <c r="BP57" s="1">
        <f t="shared" ca="1" si="29"/>
        <v>-7.9055042476793125E-2</v>
      </c>
      <c r="BQ57" s="1">
        <f t="shared" ca="1" si="27"/>
        <v>8.9883146317147108E-3</v>
      </c>
      <c r="BR57" s="1">
        <f t="shared" ca="1" si="27"/>
        <v>1.4855716102703007E-2</v>
      </c>
      <c r="BS57" s="1">
        <f t="shared" ca="1" si="27"/>
        <v>2.802316820048327E-2</v>
      </c>
      <c r="BT57" s="1">
        <f t="shared" ca="1" si="27"/>
        <v>-4.7958485852359362E-3</v>
      </c>
      <c r="BU57" s="1">
        <f t="shared" ca="1" si="27"/>
        <v>-6.5707100216972264E-2</v>
      </c>
      <c r="BV57" s="1">
        <f t="shared" ca="1" si="27"/>
        <v>4.5646293689326121E-2</v>
      </c>
      <c r="BW57" s="1">
        <f t="shared" ca="1" si="27"/>
        <v>-4.9580942699300537E-2</v>
      </c>
      <c r="BX57" s="1">
        <f t="shared" ca="1" si="27"/>
        <v>-0.10235689067625933</v>
      </c>
      <c r="BY57" s="1">
        <f t="shared" ca="1" si="27"/>
        <v>2.3597634115296001E-2</v>
      </c>
      <c r="BZ57" s="1">
        <f t="shared" ca="1" si="27"/>
        <v>6.6128764814744112E-2</v>
      </c>
      <c r="CA57" s="1">
        <f t="shared" ca="1" si="27"/>
        <v>2.8886922519652643E-2</v>
      </c>
      <c r="CB57" s="1">
        <f t="shared" ca="1" si="27"/>
        <v>-0.10505917721424837</v>
      </c>
      <c r="CC57" s="1">
        <f t="shared" ca="1" si="27"/>
        <v>-5.3534730375162043E-2</v>
      </c>
      <c r="CD57" s="1">
        <f t="shared" ca="1" si="27"/>
        <v>-7.9570459490658375E-3</v>
      </c>
      <c r="CE57" s="1">
        <f t="shared" ca="1" si="27"/>
        <v>-1.9069873086753272E-3</v>
      </c>
      <c r="CF57" s="1">
        <f t="shared" ca="1" si="27"/>
        <v>1.0257921756804168E-2</v>
      </c>
      <c r="CG57" s="1">
        <f t="shared" ca="1" si="27"/>
        <v>9.9149029660003024E-2</v>
      </c>
      <c r="CH57" s="1">
        <f t="shared" ca="1" si="27"/>
        <v>2.6128823614023557E-2</v>
      </c>
      <c r="CI57" s="1">
        <f t="shared" ca="1" si="27"/>
        <v>1.0399945423770386E-2</v>
      </c>
      <c r="CJ57" s="1">
        <f t="shared" ca="1" si="27"/>
        <v>-5.4974666997045889E-2</v>
      </c>
      <c r="CK57" s="1">
        <f t="shared" ca="1" si="27"/>
        <v>3.0551361830846321E-2</v>
      </c>
      <c r="CL57" s="1">
        <f t="shared" ca="1" si="27"/>
        <v>4.9411336626157494E-2</v>
      </c>
      <c r="CM57" s="1">
        <f t="shared" ca="1" si="27"/>
        <v>-3.6807429016771934E-2</v>
      </c>
      <c r="CN57" s="1">
        <f t="shared" ca="1" si="27"/>
        <v>2.8594340095564951E-2</v>
      </c>
      <c r="CO57" s="1">
        <f t="shared" ca="1" si="27"/>
        <v>-2.4578926686142408E-2</v>
      </c>
      <c r="CP57" s="1">
        <f t="shared" ca="1" si="27"/>
        <v>6.8773354733665609E-2</v>
      </c>
      <c r="CQ57" s="1">
        <f t="shared" ca="1" si="27"/>
        <v>7.822550560298705E-2</v>
      </c>
      <c r="CR57" s="1">
        <f t="shared" ca="1" si="27"/>
        <v>-2.4559712939783575E-2</v>
      </c>
      <c r="CS57" s="1">
        <f t="shared" ca="1" si="27"/>
        <v>4.0362818395541566E-2</v>
      </c>
      <c r="CT57" s="1">
        <f t="shared" ca="1" si="27"/>
        <v>-4.3295651545332541E-2</v>
      </c>
      <c r="CU57" s="1">
        <f t="shared" ca="1" si="27"/>
        <v>4.9464463046191398E-2</v>
      </c>
      <c r="CV57" s="1">
        <f t="shared" ca="1" si="27"/>
        <v>3.2326830314638268E-2</v>
      </c>
      <c r="CW57" s="1">
        <f t="shared" ca="1" si="27"/>
        <v>6.613048393034171E-2</v>
      </c>
      <c r="CX57" s="1">
        <f t="shared" ca="1" si="27"/>
        <v>-9.5474906360323492E-2</v>
      </c>
      <c r="CY57" s="39">
        <f t="shared" ca="1" si="27"/>
        <v>2.4746286835075359E-2</v>
      </c>
    </row>
    <row r="58" spans="2:103" x14ac:dyDescent="0.25">
      <c r="B58" s="27">
        <v>46844</v>
      </c>
      <c r="C58" s="28">
        <v>5.25</v>
      </c>
      <c r="D58" s="1">
        <f t="shared" ref="D58:S73" ca="1" si="30">_xlfn.NORM.INV(RAND(),$C$2,$C$3)</f>
        <v>3.5547372554958864E-2</v>
      </c>
      <c r="E58" s="1">
        <f t="shared" ca="1" si="30"/>
        <v>-1.6223149974651133E-2</v>
      </c>
      <c r="F58" s="1">
        <f t="shared" ca="1" si="30"/>
        <v>1.778836966730318E-2</v>
      </c>
      <c r="G58" s="1">
        <f t="shared" ca="1" si="30"/>
        <v>-4.1385375918757204E-2</v>
      </c>
      <c r="H58" s="1">
        <f t="shared" ca="1" si="30"/>
        <v>-1.9419139180708943E-2</v>
      </c>
      <c r="I58" s="1">
        <f t="shared" ca="1" si="30"/>
        <v>-4.3744542996379712E-2</v>
      </c>
      <c r="J58" s="1">
        <f t="shared" ca="1" si="30"/>
        <v>1.1419280859508271E-2</v>
      </c>
      <c r="K58" s="1">
        <f t="shared" ca="1" si="30"/>
        <v>-5.3322590417263692E-2</v>
      </c>
      <c r="L58" s="1">
        <f t="shared" ca="1" si="30"/>
        <v>5.0039446810247926E-2</v>
      </c>
      <c r="M58" s="1">
        <f t="shared" ca="1" si="30"/>
        <v>2.2240111240749039E-2</v>
      </c>
      <c r="N58" s="1">
        <f t="shared" ca="1" si="30"/>
        <v>-3.6191093426472649E-2</v>
      </c>
      <c r="O58" s="1">
        <f t="shared" ca="1" si="30"/>
        <v>6.7853227683436643E-2</v>
      </c>
      <c r="P58" s="1">
        <f t="shared" ca="1" si="30"/>
        <v>-1.1540485184224875E-2</v>
      </c>
      <c r="Q58" s="1">
        <f t="shared" ca="1" si="30"/>
        <v>-4.147645852533334E-2</v>
      </c>
      <c r="R58" s="1">
        <f t="shared" ca="1" si="30"/>
        <v>2.8011112948070144E-2</v>
      </c>
      <c r="S58" s="1">
        <f t="shared" ca="1" si="30"/>
        <v>-1.917313479093111E-2</v>
      </c>
      <c r="T58" s="1">
        <f t="shared" ca="1" si="29"/>
        <v>-9.5734789239472658E-3</v>
      </c>
      <c r="U58" s="1">
        <f t="shared" ca="1" si="29"/>
        <v>-5.489007335576266E-2</v>
      </c>
      <c r="V58" s="1">
        <f t="shared" ca="1" si="29"/>
        <v>2.7238183647532305E-2</v>
      </c>
      <c r="W58" s="1">
        <f t="shared" ca="1" si="29"/>
        <v>-2.829038233061322E-2</v>
      </c>
      <c r="X58" s="1">
        <f t="shared" ca="1" si="29"/>
        <v>3.0153748429300561E-2</v>
      </c>
      <c r="Y58" s="1">
        <f t="shared" ca="1" si="29"/>
        <v>4.1913601230170919E-2</v>
      </c>
      <c r="Z58" s="1">
        <f t="shared" ca="1" si="29"/>
        <v>0.10223109508288569</v>
      </c>
      <c r="AA58" s="1">
        <f t="shared" ca="1" si="29"/>
        <v>-2.7810448986140317E-2</v>
      </c>
      <c r="AB58" s="1">
        <f t="shared" ca="1" si="29"/>
        <v>-2.1620854272798796E-2</v>
      </c>
      <c r="AC58" s="1">
        <f t="shared" ca="1" si="29"/>
        <v>8.7610249737167523E-2</v>
      </c>
      <c r="AD58" s="1">
        <f t="shared" ca="1" si="29"/>
        <v>-3.5353577136451028E-2</v>
      </c>
      <c r="AE58" s="1">
        <f t="shared" ca="1" si="29"/>
        <v>2.9795536541947044E-2</v>
      </c>
      <c r="AF58" s="1">
        <f t="shared" ca="1" si="29"/>
        <v>-3.6448122597128263E-2</v>
      </c>
      <c r="AG58" s="1">
        <f t="shared" ca="1" si="29"/>
        <v>-4.3655872663045728E-3</v>
      </c>
      <c r="AH58" s="1">
        <f t="shared" ca="1" si="29"/>
        <v>7.0163875851560975E-2</v>
      </c>
      <c r="AI58" s="1">
        <f t="shared" ca="1" si="29"/>
        <v>9.250786435083766E-2</v>
      </c>
      <c r="AJ58" s="1">
        <f t="shared" ca="1" si="29"/>
        <v>5.7889100980021854E-2</v>
      </c>
      <c r="AK58" s="1">
        <f t="shared" ca="1" si="29"/>
        <v>4.1623116946831552E-2</v>
      </c>
      <c r="AL58" s="1">
        <f t="shared" ca="1" si="29"/>
        <v>7.7381522539140046E-2</v>
      </c>
      <c r="AM58" s="1">
        <f t="shared" ca="1" si="29"/>
        <v>-5.5142840088854613E-3</v>
      </c>
      <c r="AN58" s="1">
        <f t="shared" ca="1" si="29"/>
        <v>8.3127098353744822E-2</v>
      </c>
      <c r="AO58" s="1">
        <f t="shared" ca="1" si="29"/>
        <v>-3.5507479650580764E-2</v>
      </c>
      <c r="AP58" s="1">
        <f t="shared" ca="1" si="29"/>
        <v>-6.8508524591697845E-2</v>
      </c>
      <c r="AQ58" s="1">
        <f t="shared" ca="1" si="29"/>
        <v>6.3504160417170413E-2</v>
      </c>
      <c r="AR58" s="1">
        <f t="shared" ca="1" si="29"/>
        <v>-1.9130711030090376E-2</v>
      </c>
      <c r="AS58" s="1">
        <f t="shared" ca="1" si="29"/>
        <v>-1.3706563022413056E-2</v>
      </c>
      <c r="AT58" s="1">
        <f t="shared" ca="1" si="29"/>
        <v>-7.8481875785903377E-2</v>
      </c>
      <c r="AU58" s="1">
        <f t="shared" ca="1" si="29"/>
        <v>-9.1383780826073645E-3</v>
      </c>
      <c r="AV58" s="1">
        <f t="shared" ca="1" si="29"/>
        <v>7.8183188965872952E-2</v>
      </c>
      <c r="AW58" s="1">
        <f t="shared" ca="1" si="29"/>
        <v>-2.5388183733081118E-3</v>
      </c>
      <c r="AX58" s="1">
        <f t="shared" ca="1" si="29"/>
        <v>7.8027867727259578E-3</v>
      </c>
      <c r="AY58" s="1">
        <f t="shared" ca="1" si="29"/>
        <v>-1.9784239052936615E-2</v>
      </c>
      <c r="AZ58" s="1">
        <f t="shared" ca="1" si="29"/>
        <v>2.3814474885040942E-2</v>
      </c>
      <c r="BA58" s="1">
        <f t="shared" ca="1" si="29"/>
        <v>2.7195570582038534E-2</v>
      </c>
      <c r="BB58" s="1">
        <f t="shared" ca="1" si="29"/>
        <v>8.5208211789912114E-2</v>
      </c>
      <c r="BC58" s="1">
        <f t="shared" ca="1" si="29"/>
        <v>6.8605518561714127E-3</v>
      </c>
      <c r="BD58" s="1">
        <f t="shared" ca="1" si="29"/>
        <v>5.1069902896221056E-2</v>
      </c>
      <c r="BE58" s="1">
        <f t="shared" ca="1" si="29"/>
        <v>-4.2808896201889907E-2</v>
      </c>
      <c r="BF58" s="1">
        <f t="shared" ca="1" si="29"/>
        <v>-6.2338248919493251E-2</v>
      </c>
      <c r="BG58" s="1">
        <f t="shared" ca="1" si="29"/>
        <v>-8.0662236461566689E-3</v>
      </c>
      <c r="BH58" s="1">
        <f t="shared" ca="1" si="29"/>
        <v>9.4274586713539374E-3</v>
      </c>
      <c r="BI58" s="1">
        <f t="shared" ca="1" si="29"/>
        <v>-2.8214502357773986E-2</v>
      </c>
      <c r="BJ58" s="1">
        <f t="shared" ca="1" si="29"/>
        <v>-1.136048320970676E-2</v>
      </c>
      <c r="BK58" s="1">
        <f t="shared" ca="1" si="29"/>
        <v>0.10902874483178357</v>
      </c>
      <c r="BL58" s="1">
        <f t="shared" ca="1" si="29"/>
        <v>-2.6490477202809101E-2</v>
      </c>
      <c r="BM58" s="1">
        <f t="shared" ca="1" si="29"/>
        <v>-3.4019879974742401E-2</v>
      </c>
      <c r="BN58" s="1">
        <f t="shared" ca="1" si="29"/>
        <v>-4.135253727891474E-2</v>
      </c>
      <c r="BO58" s="1">
        <f t="shared" ca="1" si="29"/>
        <v>6.504059133438835E-3</v>
      </c>
      <c r="BP58" s="1">
        <f t="shared" ca="1" si="29"/>
        <v>-1.375779885588102E-2</v>
      </c>
      <c r="BQ58" s="1">
        <f t="shared" ca="1" si="27"/>
        <v>-3.7739089365661886E-3</v>
      </c>
      <c r="BR58" s="1">
        <f t="shared" ca="1" si="27"/>
        <v>4.5739884653317915E-2</v>
      </c>
      <c r="BS58" s="1">
        <f t="shared" ca="1" si="27"/>
        <v>3.4325755635702948E-2</v>
      </c>
      <c r="BT58" s="1">
        <f t="shared" ca="1" si="27"/>
        <v>1.25383559620427E-4</v>
      </c>
      <c r="BU58" s="1">
        <f t="shared" ca="1" si="27"/>
        <v>-8.7832267609322834E-2</v>
      </c>
      <c r="BV58" s="1">
        <f t="shared" ca="1" si="27"/>
        <v>2.5303570833645674E-2</v>
      </c>
      <c r="BW58" s="1">
        <f t="shared" ca="1" si="27"/>
        <v>-0.10055236177983309</v>
      </c>
      <c r="BX58" s="1">
        <f t="shared" ca="1" si="27"/>
        <v>3.409765840913636E-2</v>
      </c>
      <c r="BY58" s="1">
        <f t="shared" ca="1" si="27"/>
        <v>-1.240933598214566E-2</v>
      </c>
      <c r="BZ58" s="1">
        <f t="shared" ca="1" si="27"/>
        <v>5.219986232303353E-2</v>
      </c>
      <c r="CA58" s="1">
        <f t="shared" ca="1" si="27"/>
        <v>4.4621759101335194E-2</v>
      </c>
      <c r="CB58" s="1">
        <f t="shared" ca="1" si="27"/>
        <v>-1.4155977021310898E-2</v>
      </c>
      <c r="CC58" s="1">
        <f t="shared" ca="1" si="27"/>
        <v>4.3802214225066853E-2</v>
      </c>
      <c r="CD58" s="1">
        <f t="shared" ca="1" si="27"/>
        <v>4.5549328697387599E-2</v>
      </c>
      <c r="CE58" s="1">
        <f t="shared" ca="1" si="27"/>
        <v>4.9070667997967624E-2</v>
      </c>
      <c r="CF58" s="1">
        <f t="shared" ca="1" si="27"/>
        <v>9.9455234401868903E-2</v>
      </c>
      <c r="CG58" s="1">
        <f t="shared" ca="1" si="27"/>
        <v>-1.4313914718097929E-2</v>
      </c>
      <c r="CH58" s="1">
        <f t="shared" ca="1" si="27"/>
        <v>4.2955636707599769E-2</v>
      </c>
      <c r="CI58" s="1">
        <f t="shared" ca="1" si="27"/>
        <v>2.9329232190665605E-2</v>
      </c>
      <c r="CJ58" s="1">
        <f t="shared" ca="1" si="27"/>
        <v>-2.9074177067659468E-2</v>
      </c>
      <c r="CK58" s="1">
        <f t="shared" ca="1" si="27"/>
        <v>4.7245308930567782E-2</v>
      </c>
      <c r="CL58" s="1">
        <f t="shared" ca="1" si="27"/>
        <v>-1.6462214715143489E-2</v>
      </c>
      <c r="CM58" s="1">
        <f t="shared" ca="1" si="27"/>
        <v>-1.3537295685747512E-2</v>
      </c>
      <c r="CN58" s="1">
        <f t="shared" ca="1" si="27"/>
        <v>7.0143796095358691E-3</v>
      </c>
      <c r="CO58" s="1">
        <f t="shared" ca="1" si="27"/>
        <v>-0.12243405747868874</v>
      </c>
      <c r="CP58" s="1">
        <f t="shared" ca="1" si="27"/>
        <v>4.4449165261957378E-2</v>
      </c>
      <c r="CQ58" s="1">
        <f t="shared" ca="1" si="27"/>
        <v>3.7773862100667403E-2</v>
      </c>
      <c r="CR58" s="1">
        <f t="shared" ca="1" si="27"/>
        <v>-5.8587829456899658E-2</v>
      </c>
      <c r="CS58" s="1">
        <f t="shared" ca="1" si="27"/>
        <v>-2.798954015741336E-2</v>
      </c>
      <c r="CT58" s="1">
        <f t="shared" ca="1" si="27"/>
        <v>5.4637354265544377E-2</v>
      </c>
      <c r="CU58" s="1">
        <f t="shared" ca="1" si="27"/>
        <v>-5.2730204141797694E-2</v>
      </c>
      <c r="CV58" s="1">
        <f t="shared" ca="1" si="27"/>
        <v>-3.4422169939914767E-2</v>
      </c>
      <c r="CW58" s="1">
        <f t="shared" ca="1" si="27"/>
        <v>1.8003955193978169E-2</v>
      </c>
      <c r="CX58" s="1">
        <f t="shared" ca="1" si="27"/>
        <v>-1.1614682479069889E-2</v>
      </c>
      <c r="CY58" s="39">
        <f t="shared" ca="1" si="27"/>
        <v>4.3259394671520984E-2</v>
      </c>
    </row>
    <row r="59" spans="2:103" x14ac:dyDescent="0.25">
      <c r="B59" s="27">
        <v>46874</v>
      </c>
      <c r="C59" s="28">
        <v>5.3333333333333304</v>
      </c>
      <c r="D59" s="1">
        <f t="shared" ca="1" si="30"/>
        <v>-2.3131178311448883E-2</v>
      </c>
      <c r="E59" s="1">
        <f t="shared" ca="1" si="30"/>
        <v>-3.9192587001117614E-2</v>
      </c>
      <c r="F59" s="1">
        <f t="shared" ca="1" si="30"/>
        <v>-1.8110303999545968E-2</v>
      </c>
      <c r="G59" s="1">
        <f t="shared" ca="1" si="30"/>
        <v>4.3260944339539892E-2</v>
      </c>
      <c r="H59" s="1">
        <f t="shared" ca="1" si="30"/>
        <v>5.8796143365334778E-2</v>
      </c>
      <c r="I59" s="1">
        <f t="shared" ca="1" si="30"/>
        <v>0.15457674195901169</v>
      </c>
      <c r="J59" s="1">
        <f t="shared" ca="1" si="30"/>
        <v>-2.8516860641633876E-2</v>
      </c>
      <c r="K59" s="1">
        <f t="shared" ca="1" si="30"/>
        <v>-2.4209339967769698E-2</v>
      </c>
      <c r="L59" s="1">
        <f t="shared" ca="1" si="30"/>
        <v>2.7323354846829476E-2</v>
      </c>
      <c r="M59" s="1">
        <f t="shared" ca="1" si="30"/>
        <v>6.1153857390327339E-2</v>
      </c>
      <c r="N59" s="1">
        <f t="shared" ca="1" si="30"/>
        <v>6.7099036441129675E-2</v>
      </c>
      <c r="O59" s="1">
        <f t="shared" ca="1" si="30"/>
        <v>-1.3976045319889649E-2</v>
      </c>
      <c r="P59" s="1">
        <f t="shared" ca="1" si="30"/>
        <v>-6.2371430741827161E-3</v>
      </c>
      <c r="Q59" s="1">
        <f t="shared" ca="1" si="30"/>
        <v>2.6080313311148622E-2</v>
      </c>
      <c r="R59" s="1">
        <f t="shared" ca="1" si="30"/>
        <v>-3.0284610025234207E-2</v>
      </c>
      <c r="S59" s="1">
        <f t="shared" ca="1" si="30"/>
        <v>-3.1818913549311316E-2</v>
      </c>
      <c r="T59" s="1">
        <f t="shared" ca="1" si="29"/>
        <v>5.2190409475575857E-3</v>
      </c>
      <c r="U59" s="1">
        <f t="shared" ca="1" si="29"/>
        <v>-2.5817492738654003E-2</v>
      </c>
      <c r="V59" s="1">
        <f t="shared" ca="1" si="29"/>
        <v>6.6101666115294892E-3</v>
      </c>
      <c r="W59" s="1">
        <f t="shared" ca="1" si="29"/>
        <v>-2.8910715968939252E-3</v>
      </c>
      <c r="X59" s="1">
        <f t="shared" ca="1" si="29"/>
        <v>-0.10501987421672437</v>
      </c>
      <c r="Y59" s="1">
        <f t="shared" ca="1" si="29"/>
        <v>-5.7174539396375422E-2</v>
      </c>
      <c r="Z59" s="1">
        <f t="shared" ca="1" si="29"/>
        <v>8.4842702198136694E-2</v>
      </c>
      <c r="AA59" s="1">
        <f t="shared" ca="1" si="29"/>
        <v>3.33862685816321E-2</v>
      </c>
      <c r="AB59" s="1">
        <f t="shared" ca="1" si="29"/>
        <v>4.1532318768456533E-2</v>
      </c>
      <c r="AC59" s="1">
        <f t="shared" ca="1" si="29"/>
        <v>6.8767847152604422E-2</v>
      </c>
      <c r="AD59" s="1">
        <f t="shared" ca="1" si="29"/>
        <v>8.2257762948494628E-2</v>
      </c>
      <c r="AE59" s="1">
        <f t="shared" ca="1" si="29"/>
        <v>2.4321248315997687E-2</v>
      </c>
      <c r="AF59" s="1">
        <f t="shared" ca="1" si="29"/>
        <v>2.8373981298704477E-2</v>
      </c>
      <c r="AG59" s="1">
        <f t="shared" ca="1" si="29"/>
        <v>2.2884165430787057E-2</v>
      </c>
      <c r="AH59" s="1">
        <f t="shared" ca="1" si="29"/>
        <v>0.13799704341381072</v>
      </c>
      <c r="AI59" s="1">
        <f t="shared" ca="1" si="29"/>
        <v>-6.3200995442656865E-2</v>
      </c>
      <c r="AJ59" s="1">
        <f t="shared" ca="1" si="29"/>
        <v>-1.3950128475524955E-2</v>
      </c>
      <c r="AK59" s="1">
        <f t="shared" ca="1" si="29"/>
        <v>1.3486743481403295E-2</v>
      </c>
      <c r="AL59" s="1">
        <f t="shared" ca="1" si="29"/>
        <v>4.0689986189336646E-3</v>
      </c>
      <c r="AM59" s="1">
        <f t="shared" ca="1" si="29"/>
        <v>-1.2401215400156162E-2</v>
      </c>
      <c r="AN59" s="1">
        <f t="shared" ca="1" si="29"/>
        <v>-3.726445076648531E-2</v>
      </c>
      <c r="AO59" s="1">
        <f t="shared" ca="1" si="29"/>
        <v>5.447672050543368E-2</v>
      </c>
      <c r="AP59" s="1">
        <f t="shared" ca="1" si="29"/>
        <v>-6.9839987696657169E-2</v>
      </c>
      <c r="AQ59" s="1">
        <f t="shared" ca="1" si="29"/>
        <v>-1.880451369852227E-3</v>
      </c>
      <c r="AR59" s="1">
        <f t="shared" ca="1" si="29"/>
        <v>-5.9321454476287887E-2</v>
      </c>
      <c r="AS59" s="1">
        <f t="shared" ca="1" si="29"/>
        <v>7.862993284487646E-2</v>
      </c>
      <c r="AT59" s="1">
        <f t="shared" ca="1" si="29"/>
        <v>6.1390420219150525E-2</v>
      </c>
      <c r="AU59" s="1">
        <f t="shared" ca="1" si="29"/>
        <v>-1.6753684756489022E-2</v>
      </c>
      <c r="AV59" s="1">
        <f t="shared" ca="1" si="29"/>
        <v>1.9223544662180292E-2</v>
      </c>
      <c r="AW59" s="1">
        <f t="shared" ca="1" si="29"/>
        <v>-4.1957303156559413E-2</v>
      </c>
      <c r="AX59" s="1">
        <f t="shared" ca="1" si="29"/>
        <v>7.0519768616704673E-3</v>
      </c>
      <c r="AY59" s="1">
        <f t="shared" ca="1" si="29"/>
        <v>-9.0952814988943531E-3</v>
      </c>
      <c r="AZ59" s="1">
        <f t="shared" ca="1" si="29"/>
        <v>3.4393217366854197E-2</v>
      </c>
      <c r="BA59" s="1">
        <f t="shared" ca="1" si="29"/>
        <v>4.3694270218025875E-2</v>
      </c>
      <c r="BB59" s="1">
        <f t="shared" ca="1" si="29"/>
        <v>4.9925509853128172E-2</v>
      </c>
      <c r="BC59" s="1">
        <f t="shared" ca="1" si="29"/>
        <v>3.3436476273370247E-3</v>
      </c>
      <c r="BD59" s="1">
        <f t="shared" ca="1" si="29"/>
        <v>3.2308665141393411E-3</v>
      </c>
      <c r="BE59" s="1">
        <f t="shared" ca="1" si="29"/>
        <v>1.9921377992979179E-2</v>
      </c>
      <c r="BF59" s="1">
        <f t="shared" ca="1" si="29"/>
        <v>-4.5058964388665738E-2</v>
      </c>
      <c r="BG59" s="1">
        <f t="shared" ca="1" si="29"/>
        <v>7.8365876851579613E-2</v>
      </c>
      <c r="BH59" s="1">
        <f t="shared" ca="1" si="29"/>
        <v>2.0228658263925774E-2</v>
      </c>
      <c r="BI59" s="1">
        <f t="shared" ca="1" si="29"/>
        <v>8.2621503752702774E-2</v>
      </c>
      <c r="BJ59" s="1">
        <f t="shared" ca="1" si="29"/>
        <v>-4.0299660698888927E-3</v>
      </c>
      <c r="BK59" s="1">
        <f t="shared" ca="1" si="29"/>
        <v>-4.6257864044894882E-2</v>
      </c>
      <c r="BL59" s="1">
        <f t="shared" ca="1" si="29"/>
        <v>5.7312352447675158E-2</v>
      </c>
      <c r="BM59" s="1">
        <f t="shared" ca="1" si="29"/>
        <v>-4.6148066129313221E-2</v>
      </c>
      <c r="BN59" s="1">
        <f t="shared" ca="1" si="29"/>
        <v>1.4482065175699768E-2</v>
      </c>
      <c r="BO59" s="1">
        <f t="shared" ca="1" si="29"/>
        <v>2.9331704544156931E-2</v>
      </c>
      <c r="BP59" s="1">
        <f t="shared" ca="1" si="29"/>
        <v>9.2851458045342922E-2</v>
      </c>
      <c r="BQ59" s="1">
        <f t="shared" ca="1" si="27"/>
        <v>-1.4914990402318265E-2</v>
      </c>
      <c r="BR59" s="1">
        <f t="shared" ca="1" si="27"/>
        <v>-2.6780045948802129E-2</v>
      </c>
      <c r="BS59" s="1">
        <f t="shared" ca="1" si="27"/>
        <v>2.2330142363777998E-2</v>
      </c>
      <c r="BT59" s="1">
        <f t="shared" ca="1" si="27"/>
        <v>7.2971726209880268E-3</v>
      </c>
      <c r="BU59" s="1">
        <f t="shared" ca="1" si="27"/>
        <v>4.2647676756032982E-2</v>
      </c>
      <c r="BV59" s="1">
        <f t="shared" ca="1" si="27"/>
        <v>-3.1884268411674813E-2</v>
      </c>
      <c r="BW59" s="1">
        <f t="shared" ca="1" si="27"/>
        <v>-4.3797133443562314E-2</v>
      </c>
      <c r="BX59" s="1">
        <f t="shared" ca="1" si="27"/>
        <v>3.2811475913519801E-2</v>
      </c>
      <c r="BY59" s="1">
        <f t="shared" ca="1" si="27"/>
        <v>-5.7390087684787212E-2</v>
      </c>
      <c r="BZ59" s="1">
        <f t="shared" ca="1" si="27"/>
        <v>2.8632338858677968E-3</v>
      </c>
      <c r="CA59" s="1">
        <f t="shared" ca="1" si="27"/>
        <v>-1.6207592324678912E-2</v>
      </c>
      <c r="CB59" s="1">
        <f t="shared" ca="1" si="27"/>
        <v>-4.9816497756861276E-3</v>
      </c>
      <c r="CC59" s="1">
        <f t="shared" ca="1" si="27"/>
        <v>2.213725260913816E-2</v>
      </c>
      <c r="CD59" s="1">
        <f t="shared" ca="1" si="27"/>
        <v>4.7909717144527728E-2</v>
      </c>
      <c r="CE59" s="1">
        <f t="shared" ca="1" si="27"/>
        <v>-5.5575658510462235E-2</v>
      </c>
      <c r="CF59" s="1">
        <f t="shared" ca="1" si="27"/>
        <v>5.7833810383318453E-2</v>
      </c>
      <c r="CG59" s="1">
        <f t="shared" ca="1" si="27"/>
        <v>-3.9997265031249864E-3</v>
      </c>
      <c r="CH59" s="1">
        <f t="shared" ca="1" si="27"/>
        <v>5.6595876322039999E-3</v>
      </c>
      <c r="CI59" s="1">
        <f t="shared" ca="1" si="27"/>
        <v>-3.8609346261438485E-2</v>
      </c>
      <c r="CJ59" s="1">
        <f t="shared" ca="1" si="27"/>
        <v>3.9390275805376553E-2</v>
      </c>
      <c r="CK59" s="1">
        <f t="shared" ca="1" si="27"/>
        <v>-6.8009517798292896E-2</v>
      </c>
      <c r="CL59" s="1">
        <f t="shared" ca="1" si="27"/>
        <v>5.1210497984155029E-2</v>
      </c>
      <c r="CM59" s="1">
        <f t="shared" ca="1" si="27"/>
        <v>9.2243332007547835E-2</v>
      </c>
      <c r="CN59" s="1">
        <f t="shared" ca="1" si="27"/>
        <v>-0.11271724643037667</v>
      </c>
      <c r="CO59" s="1">
        <f t="shared" ca="1" si="27"/>
        <v>4.2309806607093783E-2</v>
      </c>
      <c r="CP59" s="1">
        <f t="shared" ca="1" si="27"/>
        <v>2.0543720918137089E-2</v>
      </c>
      <c r="CQ59" s="1">
        <f t="shared" ca="1" si="27"/>
        <v>-2.5321198235293857E-2</v>
      </c>
      <c r="CR59" s="1">
        <f t="shared" ca="1" si="27"/>
        <v>4.9855258211478716E-2</v>
      </c>
      <c r="CS59" s="1">
        <f t="shared" ca="1" si="27"/>
        <v>-9.5950814888782175E-3</v>
      </c>
      <c r="CT59" s="1">
        <f t="shared" ca="1" si="27"/>
        <v>5.960692449166221E-2</v>
      </c>
      <c r="CU59" s="1">
        <f t="shared" ca="1" si="27"/>
        <v>-3.0989303016792959E-2</v>
      </c>
      <c r="CV59" s="1">
        <f t="shared" ca="1" si="27"/>
        <v>-2.6151090434203376E-2</v>
      </c>
      <c r="CW59" s="1">
        <f t="shared" ca="1" si="27"/>
        <v>2.6306913288918744E-2</v>
      </c>
      <c r="CX59" s="1">
        <f t="shared" ca="1" si="27"/>
        <v>5.8717848701482424E-2</v>
      </c>
      <c r="CY59" s="39">
        <f t="shared" ca="1" si="27"/>
        <v>3.7999415384265593E-2</v>
      </c>
    </row>
    <row r="60" spans="2:103" x14ac:dyDescent="0.25">
      <c r="B60" s="27">
        <v>46905</v>
      </c>
      <c r="C60" s="28">
        <v>5.4166666666666599</v>
      </c>
      <c r="D60" s="1">
        <f t="shared" ca="1" si="30"/>
        <v>7.9894164893231701E-2</v>
      </c>
      <c r="E60" s="1">
        <f t="shared" ca="1" si="30"/>
        <v>7.4829780879231977E-2</v>
      </c>
      <c r="F60" s="1">
        <f t="shared" ca="1" si="30"/>
        <v>4.0099833469304104E-2</v>
      </c>
      <c r="G60" s="1">
        <f t="shared" ca="1" si="30"/>
        <v>9.4905596615089093E-4</v>
      </c>
      <c r="H60" s="1">
        <f t="shared" ca="1" si="30"/>
        <v>-2.9320046872037223E-2</v>
      </c>
      <c r="I60" s="1">
        <f t="shared" ca="1" si="30"/>
        <v>4.2375096281938932E-2</v>
      </c>
      <c r="J60" s="1">
        <f t="shared" ca="1" si="30"/>
        <v>3.3676504299308449E-2</v>
      </c>
      <c r="K60" s="1">
        <f t="shared" ca="1" si="30"/>
        <v>-1.4800441921959742E-2</v>
      </c>
      <c r="L60" s="1">
        <f t="shared" ca="1" si="30"/>
        <v>3.6876315043587245E-2</v>
      </c>
      <c r="M60" s="1">
        <f t="shared" ca="1" si="30"/>
        <v>8.027122831209646E-2</v>
      </c>
      <c r="N60" s="1">
        <f t="shared" ca="1" si="30"/>
        <v>3.2563652374025448E-2</v>
      </c>
      <c r="O60" s="1">
        <f t="shared" ca="1" si="30"/>
        <v>7.0541252037624597E-2</v>
      </c>
      <c r="P60" s="1">
        <f t="shared" ca="1" si="30"/>
        <v>4.2709484020860562E-2</v>
      </c>
      <c r="Q60" s="1">
        <f t="shared" ca="1" si="30"/>
        <v>0.12224707946533614</v>
      </c>
      <c r="R60" s="1">
        <f t="shared" ca="1" si="30"/>
        <v>5.8482200046423745E-2</v>
      </c>
      <c r="S60" s="1">
        <f t="shared" ca="1" si="30"/>
        <v>-3.8153578853658776E-2</v>
      </c>
      <c r="T60" s="1">
        <f t="shared" ca="1" si="29"/>
        <v>-4.2600962533705915E-3</v>
      </c>
      <c r="U60" s="1">
        <f t="shared" ca="1" si="29"/>
        <v>-2.2206680764511523E-2</v>
      </c>
      <c r="V60" s="1">
        <f t="shared" ca="1" si="29"/>
        <v>4.180317300078152E-2</v>
      </c>
      <c r="W60" s="1">
        <f t="shared" ca="1" si="29"/>
        <v>-2.3903380635040362E-2</v>
      </c>
      <c r="X60" s="1">
        <f t="shared" ca="1" si="29"/>
        <v>7.968792069099126E-2</v>
      </c>
      <c r="Y60" s="1">
        <f t="shared" ca="1" si="29"/>
        <v>-1.0121570639167257E-4</v>
      </c>
      <c r="Z60" s="1">
        <f t="shared" ca="1" si="29"/>
        <v>1.6995413056235927E-2</v>
      </c>
      <c r="AA60" s="1">
        <f t="shared" ca="1" si="29"/>
        <v>-1.5970660212405608E-2</v>
      </c>
      <c r="AB60" s="1">
        <f t="shared" ca="1" si="29"/>
        <v>1.2661819676306446E-2</v>
      </c>
      <c r="AC60" s="1">
        <f t="shared" ca="1" si="29"/>
        <v>9.8225299188844734E-2</v>
      </c>
      <c r="AD60" s="1">
        <f t="shared" ca="1" si="29"/>
        <v>7.9885233604367861E-2</v>
      </c>
      <c r="AE60" s="1">
        <f t="shared" ca="1" si="29"/>
        <v>-5.5952213614762353E-3</v>
      </c>
      <c r="AF60" s="1">
        <f t="shared" ca="1" si="29"/>
        <v>-5.5426450249717811E-2</v>
      </c>
      <c r="AG60" s="1">
        <f t="shared" ca="1" si="29"/>
        <v>4.3918309543360713E-2</v>
      </c>
      <c r="AH60" s="1">
        <f t="shared" ca="1" si="29"/>
        <v>1.5576293050390008E-2</v>
      </c>
      <c r="AI60" s="1">
        <f t="shared" ca="1" si="29"/>
        <v>1.3044342489827235E-2</v>
      </c>
      <c r="AJ60" s="1">
        <f t="shared" ca="1" si="29"/>
        <v>-3.5793713099093523E-2</v>
      </c>
      <c r="AK60" s="1">
        <f t="shared" ca="1" si="29"/>
        <v>9.5723642169645538E-3</v>
      </c>
      <c r="AL60" s="1">
        <f t="shared" ca="1" si="29"/>
        <v>4.2927459615591364E-2</v>
      </c>
      <c r="AM60" s="1">
        <f t="shared" ca="1" si="29"/>
        <v>4.6937886962421273E-2</v>
      </c>
      <c r="AN60" s="1">
        <f t="shared" ca="1" si="29"/>
        <v>3.1643723488310682E-2</v>
      </c>
      <c r="AO60" s="1">
        <f t="shared" ca="1" si="29"/>
        <v>-1.3149898353422857E-2</v>
      </c>
      <c r="AP60" s="1">
        <f t="shared" ca="1" si="29"/>
        <v>4.3793790762259463E-2</v>
      </c>
      <c r="AQ60" s="1">
        <f t="shared" ca="1" si="29"/>
        <v>2.902411420827038E-2</v>
      </c>
      <c r="AR60" s="1">
        <f t="shared" ca="1" si="29"/>
        <v>-1.2341734142348692E-2</v>
      </c>
      <c r="AS60" s="1">
        <f t="shared" ca="1" si="29"/>
        <v>3.6247137069426921E-2</v>
      </c>
      <c r="AT60" s="1">
        <f t="shared" ca="1" si="29"/>
        <v>-5.5198966263076923E-2</v>
      </c>
      <c r="AU60" s="1">
        <f t="shared" ca="1" si="29"/>
        <v>-3.5899458565007196E-2</v>
      </c>
      <c r="AV60" s="1">
        <f t="shared" ca="1" si="29"/>
        <v>6.0969276064654188E-2</v>
      </c>
      <c r="AW60" s="1">
        <f t="shared" ca="1" si="29"/>
        <v>-6.9206665325882127E-2</v>
      </c>
      <c r="AX60" s="1">
        <f t="shared" ca="1" si="29"/>
        <v>0.11102259553089047</v>
      </c>
      <c r="AY60" s="1">
        <f t="shared" ca="1" si="29"/>
        <v>5.924356406023009E-2</v>
      </c>
      <c r="AZ60" s="1">
        <f t="shared" ca="1" si="29"/>
        <v>-8.7113036938757434E-3</v>
      </c>
      <c r="BA60" s="1">
        <f t="shared" ca="1" si="29"/>
        <v>3.5001826490035512E-2</v>
      </c>
      <c r="BB60" s="1">
        <f t="shared" ca="1" si="29"/>
        <v>-3.2020875557992032E-2</v>
      </c>
      <c r="BC60" s="1">
        <f t="shared" ca="1" si="29"/>
        <v>1.5978740861765213E-2</v>
      </c>
      <c r="BD60" s="1">
        <f t="shared" ca="1" si="29"/>
        <v>6.1483179573815001E-2</v>
      </c>
      <c r="BE60" s="1">
        <f t="shared" ca="1" si="29"/>
        <v>9.713983455208991E-2</v>
      </c>
      <c r="BF60" s="1">
        <f t="shared" ca="1" si="29"/>
        <v>0.10792148988392489</v>
      </c>
      <c r="BG60" s="1">
        <f t="shared" ca="1" si="29"/>
        <v>-2.1884416987871372E-2</v>
      </c>
      <c r="BH60" s="1">
        <f t="shared" ca="1" si="29"/>
        <v>5.6736872870580733E-2</v>
      </c>
      <c r="BI60" s="1">
        <f t="shared" ca="1" si="29"/>
        <v>-3.0958280968555074E-2</v>
      </c>
      <c r="BJ60" s="1">
        <f t="shared" ca="1" si="29"/>
        <v>2.3695135195322081E-2</v>
      </c>
      <c r="BK60" s="1">
        <f t="shared" ca="1" si="29"/>
        <v>-2.4454789290033665E-2</v>
      </c>
      <c r="BL60" s="1">
        <f t="shared" ca="1" si="29"/>
        <v>4.894509721615788E-3</v>
      </c>
      <c r="BM60" s="1">
        <f t="shared" ca="1" si="29"/>
        <v>-1.9870092739655738E-3</v>
      </c>
      <c r="BN60" s="1">
        <f t="shared" ca="1" si="29"/>
        <v>2.4441009672401589E-2</v>
      </c>
      <c r="BO60" s="1">
        <f t="shared" ca="1" si="29"/>
        <v>9.0861563419082497E-2</v>
      </c>
      <c r="BP60" s="1">
        <f t="shared" ca="1" si="29"/>
        <v>4.1898427026590267E-2</v>
      </c>
      <c r="BQ60" s="1">
        <f t="shared" ca="1" si="29"/>
        <v>4.9057703082895738E-3</v>
      </c>
      <c r="BR60" s="1">
        <f t="shared" ca="1" si="29"/>
        <v>2.8362402707587706E-2</v>
      </c>
      <c r="BS60" s="1">
        <f t="shared" ca="1" si="29"/>
        <v>1.9652502422599256E-3</v>
      </c>
      <c r="BT60" s="1">
        <f t="shared" ca="1" si="29"/>
        <v>-5.5656525102725327E-2</v>
      </c>
      <c r="BU60" s="1">
        <f t="shared" ca="1" si="29"/>
        <v>2.6892191919438802E-2</v>
      </c>
      <c r="BV60" s="1">
        <f t="shared" ca="1" si="29"/>
        <v>1.2412264932470551E-2</v>
      </c>
      <c r="BW60" s="1">
        <f t="shared" ca="1" si="29"/>
        <v>2.9998162133728301E-2</v>
      </c>
      <c r="BX60" s="1">
        <f t="shared" ca="1" si="29"/>
        <v>-2.6122800947988023E-2</v>
      </c>
      <c r="BY60" s="1">
        <f t="shared" ca="1" si="29"/>
        <v>-1.4086794681874203E-2</v>
      </c>
      <c r="BZ60" s="1">
        <f t="shared" ca="1" si="29"/>
        <v>-5.6656208924331243E-2</v>
      </c>
      <c r="CA60" s="1">
        <f t="shared" ca="1" si="29"/>
        <v>3.0798281337969377E-3</v>
      </c>
      <c r="CB60" s="1">
        <f t="shared" ca="1" si="29"/>
        <v>-3.4855855927868724E-2</v>
      </c>
      <c r="CC60" s="1">
        <f t="shared" ca="1" si="29"/>
        <v>5.2195661860100918E-2</v>
      </c>
      <c r="CD60" s="1">
        <f t="shared" ca="1" si="29"/>
        <v>4.3267777936732019E-2</v>
      </c>
      <c r="CE60" s="1">
        <f t="shared" ca="1" si="27"/>
        <v>-8.6660078196883428E-2</v>
      </c>
      <c r="CF60" s="1">
        <f t="shared" ca="1" si="27"/>
        <v>-1.6741698070694436E-2</v>
      </c>
      <c r="CG60" s="1">
        <f t="shared" ca="1" si="27"/>
        <v>2.926242924771414E-2</v>
      </c>
      <c r="CH60" s="1">
        <f t="shared" ca="1" si="27"/>
        <v>3.2610174971428917E-3</v>
      </c>
      <c r="CI60" s="1">
        <f t="shared" ca="1" si="27"/>
        <v>9.2561455569152139E-3</v>
      </c>
      <c r="CJ60" s="1">
        <f t="shared" ca="1" si="27"/>
        <v>1.004905503132523E-3</v>
      </c>
      <c r="CK60" s="1">
        <f t="shared" ca="1" si="27"/>
        <v>-2.3030620901426949E-2</v>
      </c>
      <c r="CL60" s="1">
        <f t="shared" ca="1" si="27"/>
        <v>1.3364746056555341E-2</v>
      </c>
      <c r="CM60" s="1">
        <f t="shared" ca="1" si="27"/>
        <v>-3.2791479874839179E-2</v>
      </c>
      <c r="CN60" s="1">
        <f t="shared" ca="1" si="27"/>
        <v>2.2667944941563749E-2</v>
      </c>
      <c r="CO60" s="1">
        <f t="shared" ca="1" si="27"/>
        <v>-3.7003893521361589E-3</v>
      </c>
      <c r="CP60" s="1">
        <f t="shared" ca="1" si="27"/>
        <v>6.4985738244554309E-2</v>
      </c>
      <c r="CQ60" s="1">
        <f t="shared" ca="1" si="27"/>
        <v>7.9481296190511523E-4</v>
      </c>
      <c r="CR60" s="1">
        <f t="shared" ca="1" si="27"/>
        <v>7.3098723688731826E-2</v>
      </c>
      <c r="CS60" s="1">
        <f t="shared" ca="1" si="27"/>
        <v>1.901574333299913E-2</v>
      </c>
      <c r="CT60" s="1">
        <f t="shared" ca="1" si="27"/>
        <v>-1.8380007598037647E-2</v>
      </c>
      <c r="CU60" s="1">
        <f t="shared" ca="1" si="27"/>
        <v>0.10763569934933548</v>
      </c>
      <c r="CV60" s="1">
        <f t="shared" ca="1" si="27"/>
        <v>-3.6730303943553498E-2</v>
      </c>
      <c r="CW60" s="1">
        <f t="shared" ca="1" si="27"/>
        <v>-2.5747908521160115E-2</v>
      </c>
      <c r="CX60" s="1">
        <f t="shared" ca="1" si="27"/>
        <v>1.8253878868258945E-2</v>
      </c>
      <c r="CY60" s="39">
        <f t="shared" ca="1" si="27"/>
        <v>4.7839565192511299E-2</v>
      </c>
    </row>
    <row r="61" spans="2:103" x14ac:dyDescent="0.25">
      <c r="B61" s="27">
        <v>46935</v>
      </c>
      <c r="C61" s="28">
        <v>5.5</v>
      </c>
      <c r="D61" s="1">
        <f t="shared" ca="1" si="30"/>
        <v>5.6633607065450287E-2</v>
      </c>
      <c r="E61" s="1">
        <f t="shared" ca="1" si="30"/>
        <v>-3.3062759707899049E-2</v>
      </c>
      <c r="F61" s="1">
        <f t="shared" ca="1" si="30"/>
        <v>-6.5340590378253405E-2</v>
      </c>
      <c r="G61" s="1">
        <f t="shared" ca="1" si="30"/>
        <v>4.2019622576990413E-2</v>
      </c>
      <c r="H61" s="1">
        <f t="shared" ca="1" si="30"/>
        <v>-7.1856830337335836E-2</v>
      </c>
      <c r="I61" s="1">
        <f t="shared" ca="1" si="30"/>
        <v>-3.2914033966623554E-2</v>
      </c>
      <c r="J61" s="1">
        <f t="shared" ca="1" si="30"/>
        <v>6.7634861758796511E-3</v>
      </c>
      <c r="K61" s="1">
        <f t="shared" ca="1" si="30"/>
        <v>5.7848955911022027E-3</v>
      </c>
      <c r="L61" s="1">
        <f t="shared" ca="1" si="30"/>
        <v>2.8568519820621516E-2</v>
      </c>
      <c r="M61" s="1">
        <f t="shared" ca="1" si="30"/>
        <v>3.3177540668061431E-2</v>
      </c>
      <c r="N61" s="1">
        <f t="shared" ca="1" si="30"/>
        <v>1.6978050333441831E-2</v>
      </c>
      <c r="O61" s="1">
        <f t="shared" ca="1" si="30"/>
        <v>2.3573469120903617E-2</v>
      </c>
      <c r="P61" s="1">
        <f t="shared" ca="1" si="30"/>
        <v>-2.2062557768617923E-2</v>
      </c>
      <c r="Q61" s="1">
        <f t="shared" ca="1" si="30"/>
        <v>-1.5313645508609728E-2</v>
      </c>
      <c r="R61" s="1">
        <f t="shared" ca="1" si="30"/>
        <v>-2.8518785014451084E-2</v>
      </c>
      <c r="S61" s="1">
        <f t="shared" ca="1" si="30"/>
        <v>-5.2056470735742336E-2</v>
      </c>
      <c r="T61" s="1">
        <f t="shared" ca="1" si="29"/>
        <v>3.1662444935011747E-2</v>
      </c>
      <c r="U61" s="1">
        <f t="shared" ca="1" si="29"/>
        <v>-1.3026407893997873E-2</v>
      </c>
      <c r="V61" s="1">
        <f t="shared" ca="1" si="29"/>
        <v>3.7029394799683243E-2</v>
      </c>
      <c r="W61" s="1">
        <f t="shared" ca="1" si="29"/>
        <v>-3.0294369067456396E-2</v>
      </c>
      <c r="X61" s="1">
        <f t="shared" ca="1" si="29"/>
        <v>-8.7530658161274921E-2</v>
      </c>
      <c r="Y61" s="1">
        <f t="shared" ca="1" si="29"/>
        <v>3.4196102451889469E-2</v>
      </c>
      <c r="Z61" s="1">
        <f t="shared" ca="1" si="29"/>
        <v>1.1598122538943115E-2</v>
      </c>
      <c r="AA61" s="1">
        <f t="shared" ca="1" si="29"/>
        <v>4.3288293998862838E-2</v>
      </c>
      <c r="AB61" s="1">
        <f t="shared" ca="1" si="29"/>
        <v>7.829186463007877E-4</v>
      </c>
      <c r="AC61" s="1">
        <f t="shared" ca="1" si="29"/>
        <v>-5.8995424608863554E-2</v>
      </c>
      <c r="AD61" s="1">
        <f t="shared" ca="1" si="29"/>
        <v>4.6867076419598369E-3</v>
      </c>
      <c r="AE61" s="1">
        <f t="shared" ca="1" si="29"/>
        <v>-7.6306905751742704E-2</v>
      </c>
      <c r="AF61" s="1">
        <f t="shared" ca="1" si="29"/>
        <v>-3.6664494378321977E-2</v>
      </c>
      <c r="AG61" s="1">
        <f t="shared" ca="1" si="29"/>
        <v>-9.4219225432174841E-2</v>
      </c>
      <c r="AH61" s="1">
        <f t="shared" ca="1" si="29"/>
        <v>9.5361262810085501E-2</v>
      </c>
      <c r="AI61" s="1">
        <f t="shared" ca="1" si="29"/>
        <v>0.11561541222314359</v>
      </c>
      <c r="AJ61" s="1">
        <f t="shared" ca="1" si="29"/>
        <v>-7.7170005628442867E-2</v>
      </c>
      <c r="AK61" s="1">
        <f t="shared" ca="1" si="29"/>
        <v>6.9011298056683795E-2</v>
      </c>
      <c r="AL61" s="1">
        <f t="shared" ca="1" si="29"/>
        <v>-8.6496052021768632E-2</v>
      </c>
      <c r="AM61" s="1">
        <f t="shared" ca="1" si="29"/>
        <v>5.8539067545942583E-2</v>
      </c>
      <c r="AN61" s="1">
        <f t="shared" ca="1" si="29"/>
        <v>3.6817436948633042E-2</v>
      </c>
      <c r="AO61" s="1">
        <f t="shared" ca="1" si="29"/>
        <v>4.0468832097122841E-2</v>
      </c>
      <c r="AP61" s="1">
        <f t="shared" ca="1" si="29"/>
        <v>4.6325771358044519E-2</v>
      </c>
      <c r="AQ61" s="1">
        <f t="shared" ca="1" si="29"/>
        <v>3.3414164486986642E-2</v>
      </c>
      <c r="AR61" s="1">
        <f t="shared" ca="1" si="29"/>
        <v>-1.9282544459093772E-2</v>
      </c>
      <c r="AS61" s="1">
        <f t="shared" ca="1" si="29"/>
        <v>-0.11127162934715265</v>
      </c>
      <c r="AT61" s="1">
        <f t="shared" ca="1" si="29"/>
        <v>3.4341931388687283E-2</v>
      </c>
      <c r="AU61" s="1">
        <f t="shared" ca="1" si="29"/>
        <v>5.8283295131366319E-2</v>
      </c>
      <c r="AV61" s="1">
        <f t="shared" ca="1" si="29"/>
        <v>-9.7731821956931336E-3</v>
      </c>
      <c r="AW61" s="1">
        <f t="shared" ca="1" si="29"/>
        <v>8.2739622070697683E-2</v>
      </c>
      <c r="AX61" s="1">
        <f t="shared" ca="1" si="29"/>
        <v>3.8031037796288458E-3</v>
      </c>
      <c r="AY61" s="1">
        <f t="shared" ca="1" si="29"/>
        <v>0.11134359392746518</v>
      </c>
      <c r="AZ61" s="1">
        <f t="shared" ca="1" si="29"/>
        <v>6.0216495373137842E-2</v>
      </c>
      <c r="BA61" s="1">
        <f t="shared" ca="1" si="29"/>
        <v>2.0835553894556512E-2</v>
      </c>
      <c r="BB61" s="1">
        <f t="shared" ca="1" si="29"/>
        <v>-4.6558756730287712E-2</v>
      </c>
      <c r="BC61" s="1">
        <f t="shared" ca="1" si="29"/>
        <v>-8.4734573013095588E-2</v>
      </c>
      <c r="BD61" s="1">
        <f t="shared" ca="1" si="29"/>
        <v>7.4371513957169448E-3</v>
      </c>
      <c r="BE61" s="1">
        <f t="shared" ca="1" si="29"/>
        <v>-5.26574753075639E-2</v>
      </c>
      <c r="BF61" s="1">
        <f t="shared" ca="1" si="29"/>
        <v>9.6786728460510285E-2</v>
      </c>
      <c r="BG61" s="1">
        <f t="shared" ca="1" si="29"/>
        <v>2.6526917303378375E-3</v>
      </c>
      <c r="BH61" s="1">
        <f t="shared" ca="1" si="29"/>
        <v>1.1146816094181573E-2</v>
      </c>
      <c r="BI61" s="1">
        <f t="shared" ca="1" si="29"/>
        <v>7.5723132581787034E-2</v>
      </c>
      <c r="BJ61" s="1">
        <f t="shared" ca="1" si="29"/>
        <v>-4.5516477873531629E-2</v>
      </c>
      <c r="BK61" s="1">
        <f t="shared" ca="1" si="29"/>
        <v>6.0914366867163561E-2</v>
      </c>
      <c r="BL61" s="1">
        <f t="shared" ref="BL61:BP61" ca="1" si="31">_xlfn.NORM.INV(RAND(),$C$2,$C$3)</f>
        <v>-2.6958444762853216E-2</v>
      </c>
      <c r="BM61" s="1">
        <f t="shared" ca="1" si="31"/>
        <v>0.12703082757394393</v>
      </c>
      <c r="BN61" s="1">
        <f t="shared" ca="1" si="31"/>
        <v>3.406486468821833E-2</v>
      </c>
      <c r="BO61" s="1">
        <f t="shared" ca="1" si="31"/>
        <v>2.4355453665483352E-2</v>
      </c>
      <c r="BP61" s="1">
        <f t="shared" ca="1" si="31"/>
        <v>-3.2839362553900069E-2</v>
      </c>
      <c r="BQ61" s="1">
        <f t="shared" ca="1" si="27"/>
        <v>8.3096458528245737E-2</v>
      </c>
      <c r="BR61" s="1">
        <f t="shared" ca="1" si="27"/>
        <v>5.2370387714414567E-2</v>
      </c>
      <c r="BS61" s="1">
        <f t="shared" ca="1" si="27"/>
        <v>-2.5022335592940093E-2</v>
      </c>
      <c r="BT61" s="1">
        <f t="shared" ca="1" si="27"/>
        <v>2.9902734421008118E-2</v>
      </c>
      <c r="BU61" s="1">
        <f t="shared" ca="1" si="27"/>
        <v>5.6631274653540571E-2</v>
      </c>
      <c r="BV61" s="1">
        <f t="shared" ca="1" si="27"/>
        <v>-4.7144163358282861E-3</v>
      </c>
      <c r="BW61" s="1">
        <f t="shared" ca="1" si="27"/>
        <v>9.7754565538976435E-2</v>
      </c>
      <c r="BX61" s="1">
        <f t="shared" ca="1" si="27"/>
        <v>-2.5596629350077976E-2</v>
      </c>
      <c r="BY61" s="1">
        <f t="shared" ca="1" si="27"/>
        <v>-7.2209978022170995E-2</v>
      </c>
      <c r="BZ61" s="1">
        <f t="shared" ca="1" si="27"/>
        <v>5.45358534783775E-2</v>
      </c>
      <c r="CA61" s="1">
        <f t="shared" ca="1" si="27"/>
        <v>6.6912652205742218E-2</v>
      </c>
      <c r="CB61" s="1">
        <f t="shared" ca="1" si="27"/>
        <v>8.50277864723267E-2</v>
      </c>
      <c r="CC61" s="1">
        <f t="shared" ca="1" si="27"/>
        <v>5.8239621538728421E-2</v>
      </c>
      <c r="CD61" s="1">
        <f t="shared" ca="1" si="27"/>
        <v>7.8797075007136147E-2</v>
      </c>
      <c r="CE61" s="1">
        <f t="shared" ca="1" si="27"/>
        <v>-9.5282607348289305E-2</v>
      </c>
      <c r="CF61" s="1">
        <f t="shared" ca="1" si="27"/>
        <v>-6.6156753017770575E-2</v>
      </c>
      <c r="CG61" s="1">
        <f t="shared" ca="1" si="27"/>
        <v>5.9234261425209732E-2</v>
      </c>
      <c r="CH61" s="1">
        <f t="shared" ca="1" si="27"/>
        <v>2.1661935967609177E-2</v>
      </c>
      <c r="CI61" s="1">
        <f t="shared" ca="1" si="27"/>
        <v>-7.4857577519279739E-2</v>
      </c>
      <c r="CJ61" s="1">
        <f t="shared" ca="1" si="27"/>
        <v>-2.0600751061554821E-2</v>
      </c>
      <c r="CK61" s="1">
        <f t="shared" ca="1" si="27"/>
        <v>-3.0136473931177431E-2</v>
      </c>
      <c r="CL61" s="1">
        <f t="shared" ca="1" si="27"/>
        <v>5.0247674587485143E-2</v>
      </c>
      <c r="CM61" s="1">
        <f t="shared" ca="1" si="27"/>
        <v>0.1177203425877057</v>
      </c>
      <c r="CN61" s="1">
        <f t="shared" ca="1" si="27"/>
        <v>0.12682958009236397</v>
      </c>
      <c r="CO61" s="1">
        <f t="shared" ca="1" si="27"/>
        <v>-3.4889083504475317E-2</v>
      </c>
      <c r="CP61" s="1">
        <f t="shared" ca="1" si="27"/>
        <v>-1.5820357233600812E-2</v>
      </c>
      <c r="CQ61" s="1">
        <f t="shared" ca="1" si="27"/>
        <v>1.4465877292975229E-2</v>
      </c>
      <c r="CR61" s="1">
        <f t="shared" ca="1" si="27"/>
        <v>6.6384434658569469E-2</v>
      </c>
      <c r="CS61" s="1">
        <f t="shared" ca="1" si="27"/>
        <v>8.0528015458224744E-2</v>
      </c>
      <c r="CT61" s="1">
        <f t="shared" ca="1" si="27"/>
        <v>4.1611589693969546E-2</v>
      </c>
      <c r="CU61" s="1">
        <f t="shared" ca="1" si="27"/>
        <v>5.1468136554834745E-2</v>
      </c>
      <c r="CV61" s="1">
        <f t="shared" ca="1" si="27"/>
        <v>-2.3520507747034312E-2</v>
      </c>
      <c r="CW61" s="1">
        <f t="shared" ca="1" si="27"/>
        <v>4.6655298184014031E-2</v>
      </c>
      <c r="CX61" s="1">
        <f t="shared" ca="1" si="27"/>
        <v>-1.8484201617755981E-3</v>
      </c>
      <c r="CY61" s="39">
        <f t="shared" ca="1" si="27"/>
        <v>-2.6717360724000782E-3</v>
      </c>
    </row>
    <row r="62" spans="2:103" x14ac:dyDescent="0.25">
      <c r="B62" s="27">
        <v>46966</v>
      </c>
      <c r="C62" s="28">
        <v>5.5833333333333304</v>
      </c>
      <c r="D62" s="1">
        <f t="shared" ca="1" si="30"/>
        <v>-2.3882180552052622E-2</v>
      </c>
      <c r="E62" s="1">
        <f t="shared" ca="1" si="30"/>
        <v>7.8583178883034118E-4</v>
      </c>
      <c r="F62" s="1">
        <f t="shared" ca="1" si="30"/>
        <v>-5.183967137431187E-2</v>
      </c>
      <c r="G62" s="1">
        <f t="shared" ca="1" si="30"/>
        <v>2.1036903526267865E-2</v>
      </c>
      <c r="H62" s="1">
        <f t="shared" ca="1" si="30"/>
        <v>-4.2749022470275708E-3</v>
      </c>
      <c r="I62" s="1">
        <f t="shared" ca="1" si="30"/>
        <v>-7.7986029820370922E-2</v>
      </c>
      <c r="J62" s="1">
        <f t="shared" ca="1" si="30"/>
        <v>-8.7099728956858136E-2</v>
      </c>
      <c r="K62" s="1">
        <f t="shared" ca="1" si="30"/>
        <v>-4.4914425357102994E-2</v>
      </c>
      <c r="L62" s="1">
        <f t="shared" ca="1" si="30"/>
        <v>-6.3403906032737628E-2</v>
      </c>
      <c r="M62" s="1">
        <f t="shared" ca="1" si="30"/>
        <v>4.4549034296799302E-2</v>
      </c>
      <c r="N62" s="1">
        <f t="shared" ca="1" si="30"/>
        <v>-1.9930661887083631E-2</v>
      </c>
      <c r="O62" s="1">
        <f t="shared" ca="1" si="30"/>
        <v>-8.1674713054884357E-2</v>
      </c>
      <c r="P62" s="1">
        <f t="shared" ca="1" si="30"/>
        <v>4.9224526996993437E-2</v>
      </c>
      <c r="Q62" s="1">
        <f t="shared" ca="1" si="30"/>
        <v>-3.1703907806337077E-2</v>
      </c>
      <c r="R62" s="1">
        <f t="shared" ca="1" si="30"/>
        <v>-8.4891984054853764E-2</v>
      </c>
      <c r="S62" s="1">
        <f t="shared" ca="1" si="30"/>
        <v>2.5775223229768374E-2</v>
      </c>
      <c r="T62" s="1">
        <f t="shared" ref="T62:CE66" ca="1" si="32">_xlfn.NORM.INV(RAND(),$C$2,$C$3)</f>
        <v>1.3181077001011673E-2</v>
      </c>
      <c r="U62" s="1">
        <f t="shared" ca="1" si="32"/>
        <v>5.2431874800080561E-2</v>
      </c>
      <c r="V62" s="1">
        <f t="shared" ca="1" si="32"/>
        <v>-4.2471724107335761E-2</v>
      </c>
      <c r="W62" s="1">
        <f t="shared" ca="1" si="32"/>
        <v>3.6170850086786555E-2</v>
      </c>
      <c r="X62" s="1">
        <f t="shared" ca="1" si="32"/>
        <v>-5.1208435579027892E-2</v>
      </c>
      <c r="Y62" s="1">
        <f t="shared" ca="1" si="32"/>
        <v>-2.4482607435475368E-2</v>
      </c>
      <c r="Z62" s="1">
        <f t="shared" ca="1" si="32"/>
        <v>-2.06464492440692E-3</v>
      </c>
      <c r="AA62" s="1">
        <f t="shared" ca="1" si="32"/>
        <v>-3.3021197934602051E-2</v>
      </c>
      <c r="AB62" s="1">
        <f t="shared" ca="1" si="32"/>
        <v>-4.5019358976530637E-2</v>
      </c>
      <c r="AC62" s="1">
        <f t="shared" ca="1" si="32"/>
        <v>8.2061510105778473E-2</v>
      </c>
      <c r="AD62" s="1">
        <f t="shared" ca="1" si="32"/>
        <v>-8.7309592265967951E-3</v>
      </c>
      <c r="AE62" s="1">
        <f t="shared" ca="1" si="32"/>
        <v>5.8346107734506963E-3</v>
      </c>
      <c r="AF62" s="1">
        <f t="shared" ca="1" si="32"/>
        <v>-3.3868619450185669E-2</v>
      </c>
      <c r="AG62" s="1">
        <f t="shared" ca="1" si="32"/>
        <v>2.2385017562354923E-2</v>
      </c>
      <c r="AH62" s="1">
        <f t="shared" ca="1" si="32"/>
        <v>1.4113107985072516E-2</v>
      </c>
      <c r="AI62" s="1">
        <f t="shared" ca="1" si="32"/>
        <v>-7.8422077915481059E-2</v>
      </c>
      <c r="AJ62" s="1">
        <f t="shared" ca="1" si="32"/>
        <v>2.1538507167046351E-2</v>
      </c>
      <c r="AK62" s="1">
        <f t="shared" ca="1" si="32"/>
        <v>-2.0053978468874519E-2</v>
      </c>
      <c r="AL62" s="1">
        <f t="shared" ca="1" si="32"/>
        <v>2.4404338681153038E-2</v>
      </c>
      <c r="AM62" s="1">
        <f t="shared" ca="1" si="32"/>
        <v>5.4373042474035061E-4</v>
      </c>
      <c r="AN62" s="1">
        <f t="shared" ca="1" si="32"/>
        <v>-4.0449764200886529E-2</v>
      </c>
      <c r="AO62" s="1">
        <f t="shared" ca="1" si="32"/>
        <v>8.6677456506981804E-2</v>
      </c>
      <c r="AP62" s="1">
        <f t="shared" ca="1" si="32"/>
        <v>2.4636792026275004E-2</v>
      </c>
      <c r="AQ62" s="1">
        <f t="shared" ca="1" si="32"/>
        <v>4.3072486661083237E-2</v>
      </c>
      <c r="AR62" s="1">
        <f t="shared" ca="1" si="32"/>
        <v>-3.2968587332995285E-3</v>
      </c>
      <c r="AS62" s="1">
        <f t="shared" ca="1" si="32"/>
        <v>-3.471244034166621E-3</v>
      </c>
      <c r="AT62" s="1">
        <f t="shared" ca="1" si="32"/>
        <v>-1.4572255495204703E-4</v>
      </c>
      <c r="AU62" s="1">
        <f t="shared" ca="1" si="32"/>
        <v>3.0175256252611755E-2</v>
      </c>
      <c r="AV62" s="1">
        <f t="shared" ca="1" si="32"/>
        <v>1.389257380461717E-2</v>
      </c>
      <c r="AW62" s="1">
        <f t="shared" ca="1" si="32"/>
        <v>-2.0538536187152283E-2</v>
      </c>
      <c r="AX62" s="1">
        <f t="shared" ca="1" si="32"/>
        <v>1.6236197430150319E-2</v>
      </c>
      <c r="AY62" s="1">
        <f t="shared" ca="1" si="32"/>
        <v>-0.11621153326084482</v>
      </c>
      <c r="AZ62" s="1">
        <f t="shared" ca="1" si="32"/>
        <v>6.5158694486030816E-2</v>
      </c>
      <c r="BA62" s="1">
        <f t="shared" ca="1" si="32"/>
        <v>3.7200152662572018E-2</v>
      </c>
      <c r="BB62" s="1">
        <f t="shared" ca="1" si="32"/>
        <v>-1.1439601477569245E-2</v>
      </c>
      <c r="BC62" s="1">
        <f t="shared" ca="1" si="32"/>
        <v>4.6442030228183918E-2</v>
      </c>
      <c r="BD62" s="1">
        <f t="shared" ca="1" si="32"/>
        <v>4.6728761068125971E-2</v>
      </c>
      <c r="BE62" s="1">
        <f t="shared" ca="1" si="32"/>
        <v>-5.1496112493098663E-2</v>
      </c>
      <c r="BF62" s="1">
        <f t="shared" ca="1" si="32"/>
        <v>-7.1145885235923079E-2</v>
      </c>
      <c r="BG62" s="1">
        <f t="shared" ca="1" si="32"/>
        <v>1.0438910868564478E-2</v>
      </c>
      <c r="BH62" s="1">
        <f t="shared" ca="1" si="32"/>
        <v>2.0573856079741423E-2</v>
      </c>
      <c r="BI62" s="1">
        <f t="shared" ca="1" si="32"/>
        <v>7.3636456100078601E-2</v>
      </c>
      <c r="BJ62" s="1">
        <f t="shared" ca="1" si="32"/>
        <v>-2.2586029309250539E-2</v>
      </c>
      <c r="BK62" s="1">
        <f t="shared" ca="1" si="32"/>
        <v>9.8048755077621036E-2</v>
      </c>
      <c r="BL62" s="1">
        <f t="shared" ca="1" si="32"/>
        <v>5.2828435737634544E-2</v>
      </c>
      <c r="BM62" s="1">
        <f t="shared" ca="1" si="32"/>
        <v>5.0127253878529336E-2</v>
      </c>
      <c r="BN62" s="1">
        <f t="shared" ca="1" si="32"/>
        <v>4.0364809033603913E-2</v>
      </c>
      <c r="BO62" s="1">
        <f t="shared" ca="1" si="32"/>
        <v>4.8633742562811035E-2</v>
      </c>
      <c r="BP62" s="1">
        <f t="shared" ca="1" si="32"/>
        <v>-1.0651442254561407E-2</v>
      </c>
      <c r="BQ62" s="1">
        <f t="shared" ca="1" si="27"/>
        <v>-1.4837083848162722E-2</v>
      </c>
      <c r="BR62" s="1">
        <f t="shared" ca="1" si="27"/>
        <v>-7.5232962635697287E-2</v>
      </c>
      <c r="BS62" s="1">
        <f t="shared" ca="1" si="27"/>
        <v>-8.9569604832208868E-3</v>
      </c>
      <c r="BT62" s="1">
        <f t="shared" ca="1" si="27"/>
        <v>5.4258559877813133E-2</v>
      </c>
      <c r="BU62" s="1">
        <f t="shared" ca="1" si="27"/>
        <v>1.9029802765280723E-2</v>
      </c>
      <c r="BV62" s="1">
        <f t="shared" ca="1" si="27"/>
        <v>-3.2208526884826734E-3</v>
      </c>
      <c r="BW62" s="1">
        <f t="shared" ca="1" si="27"/>
        <v>2.0468593820828973E-3</v>
      </c>
      <c r="BX62" s="1">
        <f t="shared" ca="1" si="27"/>
        <v>-2.6116626886124185E-2</v>
      </c>
      <c r="BY62" s="1">
        <f t="shared" ca="1" si="27"/>
        <v>-0.11744067211026665</v>
      </c>
      <c r="BZ62" s="1">
        <f t="shared" ca="1" si="27"/>
        <v>9.5137433424090714E-3</v>
      </c>
      <c r="CA62" s="1">
        <f t="shared" ca="1" si="27"/>
        <v>-0.1017401666190961</v>
      </c>
      <c r="CB62" s="1">
        <f t="shared" ca="1" si="27"/>
        <v>4.1124950961919813E-3</v>
      </c>
      <c r="CC62" s="1">
        <f t="shared" ca="1" si="27"/>
        <v>-1.5582500992373641E-2</v>
      </c>
      <c r="CD62" s="1">
        <f t="shared" ca="1" si="27"/>
        <v>-6.8363405799206994E-2</v>
      </c>
      <c r="CE62" s="1">
        <f t="shared" ca="1" si="27"/>
        <v>9.306579449675792E-2</v>
      </c>
      <c r="CF62" s="1">
        <f t="shared" ca="1" si="27"/>
        <v>-8.8638590297317021E-2</v>
      </c>
      <c r="CG62" s="1">
        <f t="shared" ca="1" si="27"/>
        <v>3.9899595162371772E-2</v>
      </c>
      <c r="CH62" s="1">
        <f t="shared" ca="1" si="27"/>
        <v>9.1241177038542814E-2</v>
      </c>
      <c r="CI62" s="1">
        <f t="shared" ca="1" si="27"/>
        <v>-1.9852510351432165E-2</v>
      </c>
      <c r="CJ62" s="1">
        <f t="shared" ca="1" si="27"/>
        <v>-6.7508901591388764E-3</v>
      </c>
      <c r="CK62" s="1">
        <f t="shared" ca="1" si="27"/>
        <v>1.1277150285268552E-2</v>
      </c>
      <c r="CL62" s="1">
        <f t="shared" ca="1" si="27"/>
        <v>2.9303255432606624E-2</v>
      </c>
      <c r="CM62" s="1">
        <f t="shared" ca="1" si="27"/>
        <v>6.3874801969520778E-2</v>
      </c>
      <c r="CN62" s="1">
        <f t="shared" ca="1" si="27"/>
        <v>-9.3403838293110025E-3</v>
      </c>
      <c r="CO62" s="1">
        <f t="shared" ca="1" si="27"/>
        <v>-3.8223390644446943E-2</v>
      </c>
      <c r="CP62" s="1">
        <f t="shared" ca="1" si="27"/>
        <v>3.5835780120209298E-2</v>
      </c>
      <c r="CQ62" s="1">
        <f t="shared" ca="1" si="27"/>
        <v>-2.8032930320175023E-2</v>
      </c>
      <c r="CR62" s="1">
        <f t="shared" ca="1" si="27"/>
        <v>-3.907939932747536E-2</v>
      </c>
      <c r="CS62" s="1">
        <f t="shared" ca="1" si="27"/>
        <v>-4.0871719282465531E-2</v>
      </c>
      <c r="CT62" s="1">
        <f t="shared" ca="1" si="27"/>
        <v>4.9880887181424482E-3</v>
      </c>
      <c r="CU62" s="1">
        <f t="shared" ca="1" si="27"/>
        <v>1.6550285621622328E-2</v>
      </c>
      <c r="CV62" s="1">
        <f t="shared" ca="1" si="27"/>
        <v>0.11110474431251743</v>
      </c>
      <c r="CW62" s="1">
        <f t="shared" ca="1" si="27"/>
        <v>3.0463834762671817E-2</v>
      </c>
      <c r="CX62" s="1">
        <f t="shared" ca="1" si="27"/>
        <v>4.0154564181218801E-2</v>
      </c>
      <c r="CY62" s="39">
        <f t="shared" ca="1" si="27"/>
        <v>-9.1323863887570966E-2</v>
      </c>
    </row>
    <row r="63" spans="2:103" x14ac:dyDescent="0.25">
      <c r="B63" s="27">
        <v>46997</v>
      </c>
      <c r="C63" s="28">
        <v>5.6666666666666599</v>
      </c>
      <c r="D63" s="1">
        <f t="shared" ca="1" si="30"/>
        <v>-5.3678593236505263E-2</v>
      </c>
      <c r="E63" s="1">
        <f t="shared" ca="1" si="30"/>
        <v>8.642531497096656E-2</v>
      </c>
      <c r="F63" s="1">
        <f t="shared" ca="1" si="30"/>
        <v>6.2359351264406108E-2</v>
      </c>
      <c r="G63" s="1">
        <f t="shared" ca="1" si="30"/>
        <v>2.9310678077374072E-2</v>
      </c>
      <c r="H63" s="1">
        <f t="shared" ca="1" si="30"/>
        <v>3.1570615387781852E-2</v>
      </c>
      <c r="I63" s="1">
        <f t="shared" ca="1" si="30"/>
        <v>-2.5272541521305175E-2</v>
      </c>
      <c r="J63" s="1">
        <f t="shared" ca="1" si="30"/>
        <v>7.0771833490757718E-2</v>
      </c>
      <c r="K63" s="1">
        <f t="shared" ca="1" si="30"/>
        <v>6.6181641991246033E-3</v>
      </c>
      <c r="L63" s="1">
        <f t="shared" ca="1" si="30"/>
        <v>1.5411361114021464E-2</v>
      </c>
      <c r="M63" s="1">
        <f t="shared" ca="1" si="30"/>
        <v>-3.9297738420835199E-2</v>
      </c>
      <c r="N63" s="1">
        <f t="shared" ca="1" si="30"/>
        <v>6.0417280423478464E-2</v>
      </c>
      <c r="O63" s="1">
        <f t="shared" ca="1" si="30"/>
        <v>-7.8770669138512273E-2</v>
      </c>
      <c r="P63" s="1">
        <f t="shared" ca="1" si="30"/>
        <v>3.4714812252716661E-4</v>
      </c>
      <c r="Q63" s="1">
        <f t="shared" ca="1" si="30"/>
        <v>-1.1632271027738009E-2</v>
      </c>
      <c r="R63" s="1">
        <f t="shared" ca="1" si="30"/>
        <v>1.7656924854209813E-3</v>
      </c>
      <c r="S63" s="1">
        <f t="shared" ca="1" si="30"/>
        <v>7.640467111332655E-2</v>
      </c>
      <c r="T63" s="1">
        <f t="shared" ca="1" si="32"/>
        <v>0.12331904583428996</v>
      </c>
      <c r="U63" s="1">
        <f t="shared" ca="1" si="32"/>
        <v>-5.087599158048093E-2</v>
      </c>
      <c r="V63" s="1">
        <f t="shared" ca="1" si="32"/>
        <v>-3.1817112561071913E-3</v>
      </c>
      <c r="W63" s="1">
        <f t="shared" ca="1" si="32"/>
        <v>-6.0680216062663807E-3</v>
      </c>
      <c r="X63" s="1">
        <f t="shared" ca="1" si="32"/>
        <v>6.9048156502919981E-3</v>
      </c>
      <c r="Y63" s="1">
        <f t="shared" ca="1" si="32"/>
        <v>5.2215228179260864E-3</v>
      </c>
      <c r="Z63" s="1">
        <f t="shared" ca="1" si="32"/>
        <v>-2.8092361471679268E-3</v>
      </c>
      <c r="AA63" s="1">
        <f t="shared" ca="1" si="32"/>
        <v>-2.3082262438382239E-2</v>
      </c>
      <c r="AB63" s="1">
        <f t="shared" ca="1" si="32"/>
        <v>-6.9919666462817748E-2</v>
      </c>
      <c r="AC63" s="1">
        <f t="shared" ca="1" si="32"/>
        <v>-7.8596523801743503E-3</v>
      </c>
      <c r="AD63" s="1">
        <f t="shared" ca="1" si="32"/>
        <v>-5.9186431138385349E-2</v>
      </c>
      <c r="AE63" s="1">
        <f t="shared" ca="1" si="32"/>
        <v>-8.5166947776624702E-2</v>
      </c>
      <c r="AF63" s="1">
        <f t="shared" ca="1" si="32"/>
        <v>2.4143944419258059E-2</v>
      </c>
      <c r="AG63" s="1">
        <f t="shared" ca="1" si="32"/>
        <v>1.776262011428667E-2</v>
      </c>
      <c r="AH63" s="1">
        <f t="shared" ca="1" si="32"/>
        <v>-7.0219863477071681E-2</v>
      </c>
      <c r="AI63" s="1">
        <f t="shared" ca="1" si="32"/>
        <v>1.4753147942335064E-3</v>
      </c>
      <c r="AJ63" s="1">
        <f t="shared" ca="1" si="32"/>
        <v>7.5010778459617095E-2</v>
      </c>
      <c r="AK63" s="1">
        <f t="shared" ca="1" si="32"/>
        <v>2.0218003224394099E-2</v>
      </c>
      <c r="AL63" s="1">
        <f t="shared" ca="1" si="32"/>
        <v>-1.682769791383168E-3</v>
      </c>
      <c r="AM63" s="1">
        <f t="shared" ca="1" si="32"/>
        <v>1.0639576453923483E-2</v>
      </c>
      <c r="AN63" s="1">
        <f t="shared" ca="1" si="32"/>
        <v>-1.9061406244919862E-2</v>
      </c>
      <c r="AO63" s="1">
        <f t="shared" ca="1" si="32"/>
        <v>7.9941672584724691E-3</v>
      </c>
      <c r="AP63" s="1">
        <f t="shared" ca="1" si="32"/>
        <v>-4.1292340043669433E-2</v>
      </c>
      <c r="AQ63" s="1">
        <f t="shared" ca="1" si="32"/>
        <v>9.2506870889873416E-2</v>
      </c>
      <c r="AR63" s="1">
        <f t="shared" ca="1" si="32"/>
        <v>7.4689932109521573E-2</v>
      </c>
      <c r="AS63" s="1">
        <f t="shared" ca="1" si="32"/>
        <v>2.1623498337899755E-2</v>
      </c>
      <c r="AT63" s="1">
        <f t="shared" ca="1" si="32"/>
        <v>7.874229310889419E-2</v>
      </c>
      <c r="AU63" s="1">
        <f t="shared" ca="1" si="32"/>
        <v>-6.4624427962541642E-2</v>
      </c>
      <c r="AV63" s="1">
        <f t="shared" ca="1" si="32"/>
        <v>1.3573092171795779E-2</v>
      </c>
      <c r="AW63" s="1">
        <f t="shared" ca="1" si="32"/>
        <v>-8.6667538172924191E-2</v>
      </c>
      <c r="AX63" s="1">
        <f t="shared" ca="1" si="32"/>
        <v>4.9871771014750092E-2</v>
      </c>
      <c r="AY63" s="1">
        <f t="shared" ca="1" si="32"/>
        <v>-1.9701111153575691E-2</v>
      </c>
      <c r="AZ63" s="1">
        <f t="shared" ca="1" si="32"/>
        <v>-5.6370653525819707E-2</v>
      </c>
      <c r="BA63" s="1">
        <f t="shared" ca="1" si="32"/>
        <v>6.6984453274996997E-2</v>
      </c>
      <c r="BB63" s="1">
        <f t="shared" ca="1" si="32"/>
        <v>2.0087324263242275E-2</v>
      </c>
      <c r="BC63" s="1">
        <f t="shared" ca="1" si="32"/>
        <v>4.7166301304421539E-3</v>
      </c>
      <c r="BD63" s="1">
        <f t="shared" ca="1" si="32"/>
        <v>-3.6697328936234293E-2</v>
      </c>
      <c r="BE63" s="1">
        <f t="shared" ca="1" si="32"/>
        <v>-8.5111658649701279E-3</v>
      </c>
      <c r="BF63" s="1">
        <f t="shared" ca="1" si="32"/>
        <v>-1.207469237585487E-2</v>
      </c>
      <c r="BG63" s="1">
        <f t="shared" ca="1" si="32"/>
        <v>-1.394152737185228E-2</v>
      </c>
      <c r="BH63" s="1">
        <f t="shared" ca="1" si="32"/>
        <v>3.8330456198261607E-2</v>
      </c>
      <c r="BI63" s="1">
        <f t="shared" ca="1" si="32"/>
        <v>2.9044959288784637E-4</v>
      </c>
      <c r="BJ63" s="1">
        <f t="shared" ca="1" si="32"/>
        <v>-2.0587527849430423E-2</v>
      </c>
      <c r="BK63" s="1">
        <f t="shared" ca="1" si="32"/>
        <v>3.0989409213555585E-2</v>
      </c>
      <c r="BL63" s="1">
        <f t="shared" ca="1" si="32"/>
        <v>1.7226885685149251E-2</v>
      </c>
      <c r="BM63" s="1">
        <f t="shared" ca="1" si="32"/>
        <v>2.3869118374564138E-2</v>
      </c>
      <c r="BN63" s="1">
        <f t="shared" ca="1" si="32"/>
        <v>6.08161466570461E-2</v>
      </c>
      <c r="BO63" s="1">
        <f t="shared" ca="1" si="32"/>
        <v>2.8928254392639279E-2</v>
      </c>
      <c r="BP63" s="1">
        <f t="shared" ca="1" si="32"/>
        <v>-5.428252578517135E-2</v>
      </c>
      <c r="BQ63" s="1">
        <f t="shared" ca="1" si="27"/>
        <v>-5.5587535201446891E-3</v>
      </c>
      <c r="BR63" s="1">
        <f t="shared" ca="1" si="27"/>
        <v>-3.7860549450230152E-2</v>
      </c>
      <c r="BS63" s="1">
        <f t="shared" ca="1" si="27"/>
        <v>2.5512026732108221E-2</v>
      </c>
      <c r="BT63" s="1">
        <f t="shared" ca="1" si="27"/>
        <v>0.11602439027090483</v>
      </c>
      <c r="BU63" s="1">
        <f t="shared" ca="1" si="27"/>
        <v>5.6284223692571918E-2</v>
      </c>
      <c r="BV63" s="1">
        <f t="shared" ca="1" si="27"/>
        <v>5.6161759789211015E-2</v>
      </c>
      <c r="BW63" s="1">
        <f t="shared" ca="1" si="27"/>
        <v>-3.4909787525430169E-2</v>
      </c>
      <c r="BX63" s="1">
        <f t="shared" ca="1" si="27"/>
        <v>-8.1255304908568221E-2</v>
      </c>
      <c r="BY63" s="1">
        <f t="shared" ca="1" si="27"/>
        <v>-3.8048218674712232E-2</v>
      </c>
      <c r="BZ63" s="1">
        <f t="shared" ca="1" si="27"/>
        <v>4.8947317502267336E-2</v>
      </c>
      <c r="CA63" s="1">
        <f t="shared" ca="1" si="27"/>
        <v>-5.2694043640411636E-2</v>
      </c>
      <c r="CB63" s="1">
        <f t="shared" ca="1" si="27"/>
        <v>2.1684125448925215E-2</v>
      </c>
      <c r="CC63" s="1">
        <f t="shared" ca="1" si="27"/>
        <v>5.0399004507900268E-2</v>
      </c>
      <c r="CD63" s="1">
        <f t="shared" ca="1" si="27"/>
        <v>9.4512402146270397E-3</v>
      </c>
      <c r="CE63" s="1">
        <f t="shared" ca="1" si="27"/>
        <v>4.7245607772296527E-2</v>
      </c>
      <c r="CF63" s="1">
        <f t="shared" ca="1" si="27"/>
        <v>5.41957747294281E-3</v>
      </c>
      <c r="CG63" s="1">
        <f t="shared" ca="1" si="27"/>
        <v>-7.1040715428138335E-2</v>
      </c>
      <c r="CH63" s="1">
        <f t="shared" ca="1" si="27"/>
        <v>-1.0557199902317162E-2</v>
      </c>
      <c r="CI63" s="1">
        <f t="shared" ref="CI63:CY63" ca="1" si="33">_xlfn.NORM.INV(RAND(),$C$2,$C$3)</f>
        <v>2.4493830864307415E-2</v>
      </c>
      <c r="CJ63" s="1">
        <f t="shared" ca="1" si="33"/>
        <v>4.3583493824455477E-2</v>
      </c>
      <c r="CK63" s="1">
        <f t="shared" ca="1" si="33"/>
        <v>-7.7706658149354919E-3</v>
      </c>
      <c r="CL63" s="1">
        <f t="shared" ca="1" si="33"/>
        <v>-2.188086936527946E-2</v>
      </c>
      <c r="CM63" s="1">
        <f t="shared" ca="1" si="33"/>
        <v>2.0804423496704402E-2</v>
      </c>
      <c r="CN63" s="1">
        <f t="shared" ca="1" si="33"/>
        <v>6.8754005636943352E-2</v>
      </c>
      <c r="CO63" s="1">
        <f t="shared" ca="1" si="33"/>
        <v>-9.5158677730100699E-3</v>
      </c>
      <c r="CP63" s="1">
        <f t="shared" ca="1" si="33"/>
        <v>7.2866038827583524E-2</v>
      </c>
      <c r="CQ63" s="1">
        <f t="shared" ca="1" si="33"/>
        <v>-0.14791255460340366</v>
      </c>
      <c r="CR63" s="1">
        <f t="shared" ca="1" si="33"/>
        <v>2.5428600702025055E-2</v>
      </c>
      <c r="CS63" s="1">
        <f t="shared" ca="1" si="33"/>
        <v>-0.10681015657966988</v>
      </c>
      <c r="CT63" s="1">
        <f t="shared" ca="1" si="33"/>
        <v>-7.6836858178680939E-2</v>
      </c>
      <c r="CU63" s="1">
        <f t="shared" ca="1" si="33"/>
        <v>3.1971434695878473E-3</v>
      </c>
      <c r="CV63" s="1">
        <f t="shared" ca="1" si="33"/>
        <v>8.6590400866065037E-2</v>
      </c>
      <c r="CW63" s="1">
        <f t="shared" ca="1" si="33"/>
        <v>0.13184615840771421</v>
      </c>
      <c r="CX63" s="1">
        <f t="shared" ca="1" si="33"/>
        <v>-6.5882608665251557E-2</v>
      </c>
      <c r="CY63" s="39">
        <f t="shared" ca="1" si="33"/>
        <v>0.10144509010207986</v>
      </c>
    </row>
    <row r="64" spans="2:103" x14ac:dyDescent="0.25">
      <c r="B64" s="27">
        <v>47027</v>
      </c>
      <c r="C64" s="28">
        <v>5.75</v>
      </c>
      <c r="D64" s="1">
        <f t="shared" ca="1" si="30"/>
        <v>7.2874923263151037E-2</v>
      </c>
      <c r="E64" s="1">
        <f t="shared" ca="1" si="30"/>
        <v>-1.9637810458237013E-2</v>
      </c>
      <c r="F64" s="1">
        <f t="shared" ca="1" si="30"/>
        <v>4.6865072190633218E-2</v>
      </c>
      <c r="G64" s="1">
        <f t="shared" ca="1" si="30"/>
        <v>-8.6939880875112258E-2</v>
      </c>
      <c r="H64" s="1">
        <f t="shared" ca="1" si="30"/>
        <v>-2.0379905068914208E-2</v>
      </c>
      <c r="I64" s="1">
        <f t="shared" ca="1" si="30"/>
        <v>-7.1567257656182076E-2</v>
      </c>
      <c r="J64" s="1">
        <f t="shared" ca="1" si="30"/>
        <v>3.2928885612073078E-2</v>
      </c>
      <c r="K64" s="1">
        <f t="shared" ca="1" si="30"/>
        <v>5.1358393004456396E-2</v>
      </c>
      <c r="L64" s="1">
        <f t="shared" ca="1" si="30"/>
        <v>5.9764572658884844E-2</v>
      </c>
      <c r="M64" s="1">
        <f t="shared" ca="1" si="30"/>
        <v>2.845004160429912E-2</v>
      </c>
      <c r="N64" s="1">
        <f t="shared" ca="1" si="30"/>
        <v>-1.5506208041590877E-2</v>
      </c>
      <c r="O64" s="1">
        <f t="shared" ca="1" si="30"/>
        <v>3.3794376930169692E-2</v>
      </c>
      <c r="P64" s="1">
        <f t="shared" ca="1" si="30"/>
        <v>1.0876790880674999E-2</v>
      </c>
      <c r="Q64" s="1">
        <f t="shared" ca="1" si="30"/>
        <v>8.7679037973237089E-2</v>
      </c>
      <c r="R64" s="1">
        <f t="shared" ca="1" si="30"/>
        <v>-6.4352280841330878E-2</v>
      </c>
      <c r="S64" s="1">
        <f t="shared" ca="1" si="30"/>
        <v>1.0254596574349467E-2</v>
      </c>
      <c r="T64" s="1">
        <f t="shared" ca="1" si="32"/>
        <v>6.3741177328643248E-2</v>
      </c>
      <c r="U64" s="1">
        <f t="shared" ca="1" si="32"/>
        <v>2.1552128758398258E-2</v>
      </c>
      <c r="V64" s="1">
        <f t="shared" ca="1" si="32"/>
        <v>1.6141317093824659E-2</v>
      </c>
      <c r="W64" s="1">
        <f t="shared" ca="1" si="32"/>
        <v>-3.9292453413709287E-2</v>
      </c>
      <c r="X64" s="1">
        <f t="shared" ca="1" si="32"/>
        <v>9.5297901765904903E-3</v>
      </c>
      <c r="Y64" s="1">
        <f t="shared" ca="1" si="32"/>
        <v>-3.6234458333476285E-2</v>
      </c>
      <c r="Z64" s="1">
        <f t="shared" ca="1" si="32"/>
        <v>3.8065288060846143E-2</v>
      </c>
      <c r="AA64" s="1">
        <f t="shared" ca="1" si="32"/>
        <v>3.6515473372852075E-2</v>
      </c>
      <c r="AB64" s="1">
        <f t="shared" ca="1" si="32"/>
        <v>2.0571387739210432E-2</v>
      </c>
      <c r="AC64" s="1">
        <f t="shared" ca="1" si="32"/>
        <v>-1.4715462020169767E-2</v>
      </c>
      <c r="AD64" s="1">
        <f t="shared" ca="1" si="32"/>
        <v>-3.9998740494372041E-2</v>
      </c>
      <c r="AE64" s="1">
        <f t="shared" ca="1" si="32"/>
        <v>2.1465079055334343E-2</v>
      </c>
      <c r="AF64" s="1">
        <f t="shared" ca="1" si="32"/>
        <v>1.0568533309525799E-2</v>
      </c>
      <c r="AG64" s="1">
        <f t="shared" ca="1" si="32"/>
        <v>4.8599896139701157E-2</v>
      </c>
      <c r="AH64" s="1">
        <f t="shared" ca="1" si="32"/>
        <v>-1.5426613349623558E-2</v>
      </c>
      <c r="AI64" s="1">
        <f t="shared" ca="1" si="32"/>
        <v>-6.7681716883227105E-2</v>
      </c>
      <c r="AJ64" s="1">
        <f t="shared" ca="1" si="32"/>
        <v>5.2639212769282157E-2</v>
      </c>
      <c r="AK64" s="1">
        <f t="shared" ca="1" si="32"/>
        <v>2.7451775141583016E-3</v>
      </c>
      <c r="AL64" s="1">
        <f t="shared" ca="1" si="32"/>
        <v>6.248463653590302E-2</v>
      </c>
      <c r="AM64" s="1">
        <f t="shared" ca="1" si="32"/>
        <v>4.9865472529245442E-3</v>
      </c>
      <c r="AN64" s="1">
        <f t="shared" ca="1" si="32"/>
        <v>7.6615987259830015E-2</v>
      </c>
      <c r="AO64" s="1">
        <f t="shared" ca="1" si="32"/>
        <v>3.9737373406653738E-2</v>
      </c>
      <c r="AP64" s="1">
        <f t="shared" ca="1" si="32"/>
        <v>5.0191558516272092E-2</v>
      </c>
      <c r="AQ64" s="1">
        <f t="shared" ca="1" si="32"/>
        <v>0.11486073762271667</v>
      </c>
      <c r="AR64" s="1">
        <f t="shared" ca="1" si="32"/>
        <v>5.6159942487034441E-3</v>
      </c>
      <c r="AS64" s="1">
        <f t="shared" ca="1" si="32"/>
        <v>-4.8576068566467526E-2</v>
      </c>
      <c r="AT64" s="1">
        <f t="shared" ca="1" si="32"/>
        <v>4.7287465867089033E-2</v>
      </c>
      <c r="AU64" s="1">
        <f t="shared" ca="1" si="32"/>
        <v>5.9686496469647528E-2</v>
      </c>
      <c r="AV64" s="1">
        <f t="shared" ca="1" si="32"/>
        <v>3.6341011350427721E-2</v>
      </c>
      <c r="AW64" s="1">
        <f t="shared" ca="1" si="32"/>
        <v>7.0580028829285046E-2</v>
      </c>
      <c r="AX64" s="1">
        <f t="shared" ca="1" si="32"/>
        <v>1.1651525480533755E-2</v>
      </c>
      <c r="AY64" s="1">
        <f t="shared" ca="1" si="32"/>
        <v>1.4721159437104631E-2</v>
      </c>
      <c r="AZ64" s="1">
        <f t="shared" ca="1" si="32"/>
        <v>7.1569343732566237E-2</v>
      </c>
      <c r="BA64" s="1">
        <f t="shared" ca="1" si="32"/>
        <v>3.0026282614721109E-2</v>
      </c>
      <c r="BB64" s="1">
        <f t="shared" ca="1" si="32"/>
        <v>3.5722445959788081E-2</v>
      </c>
      <c r="BC64" s="1">
        <f t="shared" ca="1" si="32"/>
        <v>-2.9827861385794636E-2</v>
      </c>
      <c r="BD64" s="1">
        <f t="shared" ca="1" si="32"/>
        <v>2.1055864104736879E-2</v>
      </c>
      <c r="BE64" s="1">
        <f t="shared" ca="1" si="32"/>
        <v>5.2195815360903536E-3</v>
      </c>
      <c r="BF64" s="1">
        <f t="shared" ca="1" si="32"/>
        <v>6.1763237831433934E-2</v>
      </c>
      <c r="BG64" s="1">
        <f t="shared" ca="1" si="32"/>
        <v>1.5081501087937136E-2</v>
      </c>
      <c r="BH64" s="1">
        <f t="shared" ca="1" si="32"/>
        <v>-5.1468657578534929E-2</v>
      </c>
      <c r="BI64" s="1">
        <f t="shared" ca="1" si="32"/>
        <v>8.1061582708743685E-3</v>
      </c>
      <c r="BJ64" s="1">
        <f t="shared" ca="1" si="32"/>
        <v>-6.929829700533293E-4</v>
      </c>
      <c r="BK64" s="1">
        <f t="shared" ca="1" si="32"/>
        <v>4.1565245276069203E-2</v>
      </c>
      <c r="BL64" s="1">
        <f t="shared" ca="1" si="32"/>
        <v>1.8213731883406976E-2</v>
      </c>
      <c r="BM64" s="1">
        <f t="shared" ca="1" si="32"/>
        <v>1.1188852572636554E-2</v>
      </c>
      <c r="BN64" s="1">
        <f t="shared" ca="1" si="32"/>
        <v>3.350424776470233E-4</v>
      </c>
      <c r="BO64" s="1">
        <f t="shared" ca="1" si="32"/>
        <v>2.6919863817041912E-2</v>
      </c>
      <c r="BP64" s="1">
        <f t="shared" ca="1" si="32"/>
        <v>2.555380733600628E-2</v>
      </c>
      <c r="BQ64" s="1">
        <f t="shared" ca="1" si="32"/>
        <v>-9.1169662445594768E-2</v>
      </c>
      <c r="BR64" s="1">
        <f t="shared" ca="1" si="32"/>
        <v>6.7934698160316874E-3</v>
      </c>
      <c r="BS64" s="1">
        <f t="shared" ca="1" si="32"/>
        <v>3.3128861118688388E-2</v>
      </c>
      <c r="BT64" s="1">
        <f t="shared" ca="1" si="32"/>
        <v>2.7327025730786849E-2</v>
      </c>
      <c r="BU64" s="1">
        <f t="shared" ca="1" si="32"/>
        <v>-3.5524124674451339E-2</v>
      </c>
      <c r="BV64" s="1">
        <f t="shared" ca="1" si="32"/>
        <v>4.9676738314201156E-3</v>
      </c>
      <c r="BW64" s="1">
        <f t="shared" ca="1" si="32"/>
        <v>7.2684918830672723E-3</v>
      </c>
      <c r="BX64" s="1">
        <f t="shared" ca="1" si="32"/>
        <v>1.9793789919188811E-2</v>
      </c>
      <c r="BY64" s="1">
        <f t="shared" ca="1" si="32"/>
        <v>8.1196368263149552E-3</v>
      </c>
      <c r="BZ64" s="1">
        <f t="shared" ca="1" si="32"/>
        <v>2.5816125377997996E-2</v>
      </c>
      <c r="CA64" s="1">
        <f t="shared" ca="1" si="32"/>
        <v>3.0647583090164018E-2</v>
      </c>
      <c r="CB64" s="1">
        <f t="shared" ca="1" si="32"/>
        <v>2.4642259802979374E-2</v>
      </c>
      <c r="CC64" s="1">
        <f t="shared" ca="1" si="32"/>
        <v>8.263041361096974E-3</v>
      </c>
      <c r="CD64" s="1">
        <f t="shared" ca="1" si="32"/>
        <v>1.3240879172095502E-2</v>
      </c>
      <c r="CE64" s="1">
        <f t="shared" ca="1" si="32"/>
        <v>-3.5038698426305491E-2</v>
      </c>
      <c r="CF64" s="1">
        <f t="shared" ref="CF64:CY65" ca="1" si="34">_xlfn.NORM.INV(RAND(),$C$2,$C$3)</f>
        <v>6.7307004579933327E-2</v>
      </c>
      <c r="CG64" s="1">
        <f t="shared" ca="1" si="34"/>
        <v>5.6065603657811137E-3</v>
      </c>
      <c r="CH64" s="1">
        <f t="shared" ca="1" si="34"/>
        <v>1.1773136570348081E-2</v>
      </c>
      <c r="CI64" s="1">
        <f t="shared" ca="1" si="34"/>
        <v>4.0286792174765142E-2</v>
      </c>
      <c r="CJ64" s="1">
        <f t="shared" ca="1" si="34"/>
        <v>4.8729738265875955E-2</v>
      </c>
      <c r="CK64" s="1">
        <f t="shared" ca="1" si="34"/>
        <v>5.7732623900267385E-2</v>
      </c>
      <c r="CL64" s="1">
        <f t="shared" ca="1" si="34"/>
        <v>-4.0225651059201076E-2</v>
      </c>
      <c r="CM64" s="1">
        <f t="shared" ca="1" si="34"/>
        <v>5.3724402641518024E-2</v>
      </c>
      <c r="CN64" s="1">
        <f t="shared" ca="1" si="34"/>
        <v>2.065269578081572E-2</v>
      </c>
      <c r="CO64" s="1">
        <f t="shared" ca="1" si="34"/>
        <v>-4.318448919928821E-2</v>
      </c>
      <c r="CP64" s="1">
        <f t="shared" ca="1" si="34"/>
        <v>-4.9644001980621119E-2</v>
      </c>
      <c r="CQ64" s="1">
        <f t="shared" ca="1" si="34"/>
        <v>2.7687909667689021E-3</v>
      </c>
      <c r="CR64" s="1">
        <f t="shared" ca="1" si="34"/>
        <v>-5.0983967105462432E-3</v>
      </c>
      <c r="CS64" s="1">
        <f t="shared" ca="1" si="34"/>
        <v>2.0225016777013115E-2</v>
      </c>
      <c r="CT64" s="1">
        <f t="shared" ca="1" si="34"/>
        <v>1.6422877297896946E-2</v>
      </c>
      <c r="CU64" s="1">
        <f t="shared" ca="1" si="34"/>
        <v>-4.0276056698048207E-2</v>
      </c>
      <c r="CV64" s="1">
        <f t="shared" ca="1" si="34"/>
        <v>6.1679555882495518E-2</v>
      </c>
      <c r="CW64" s="1">
        <f t="shared" ca="1" si="34"/>
        <v>2.6787452832170128E-2</v>
      </c>
      <c r="CX64" s="1">
        <f t="shared" ca="1" si="34"/>
        <v>0.13158203308380179</v>
      </c>
      <c r="CY64" s="39">
        <f t="shared" ca="1" si="34"/>
        <v>3.6177739625126798E-2</v>
      </c>
    </row>
    <row r="65" spans="2:103" x14ac:dyDescent="0.25">
      <c r="B65" s="27">
        <v>47058</v>
      </c>
      <c r="C65" s="28">
        <v>5.8333333333333304</v>
      </c>
      <c r="D65" s="1">
        <f t="shared" ca="1" si="30"/>
        <v>-2.4383128384340043E-2</v>
      </c>
      <c r="E65" s="1">
        <f t="shared" ca="1" si="30"/>
        <v>-4.5570240285998376E-3</v>
      </c>
      <c r="F65" s="1">
        <f t="shared" ca="1" si="30"/>
        <v>3.0858410242884958E-2</v>
      </c>
      <c r="G65" s="1">
        <f t="shared" ca="1" si="30"/>
        <v>-4.87957581791277E-2</v>
      </c>
      <c r="H65" s="1">
        <f t="shared" ca="1" si="30"/>
        <v>1.2226899708801716E-2</v>
      </c>
      <c r="I65" s="1">
        <f t="shared" ca="1" si="30"/>
        <v>5.0365168324951463E-2</v>
      </c>
      <c r="J65" s="1">
        <f t="shared" ca="1" si="30"/>
        <v>-7.3361376061448241E-2</v>
      </c>
      <c r="K65" s="1">
        <f t="shared" ca="1" si="30"/>
        <v>-1.5688608652469811E-2</v>
      </c>
      <c r="L65" s="1">
        <f t="shared" ca="1" si="30"/>
        <v>-2.8786758471613084E-2</v>
      </c>
      <c r="M65" s="1">
        <f t="shared" ca="1" si="30"/>
        <v>-4.0650334706563672E-2</v>
      </c>
      <c r="N65" s="1">
        <f t="shared" ca="1" si="30"/>
        <v>2.866038343205957E-2</v>
      </c>
      <c r="O65" s="1">
        <f t="shared" ca="1" si="30"/>
        <v>4.4674452823651838E-3</v>
      </c>
      <c r="P65" s="1">
        <f t="shared" ca="1" si="30"/>
        <v>4.2046928552155142E-3</v>
      </c>
      <c r="Q65" s="1">
        <f t="shared" ca="1" si="30"/>
        <v>4.7117514857557196E-3</v>
      </c>
      <c r="R65" s="1">
        <f t="shared" ca="1" si="30"/>
        <v>4.1964326606382489E-3</v>
      </c>
      <c r="S65" s="1">
        <f t="shared" ca="1" si="30"/>
        <v>-6.2897286591654195E-2</v>
      </c>
      <c r="T65" s="1">
        <f t="shared" ca="1" si="32"/>
        <v>6.0247682789866676E-2</v>
      </c>
      <c r="U65" s="1">
        <f t="shared" ca="1" si="32"/>
        <v>-5.7991370136632421E-2</v>
      </c>
      <c r="V65" s="1">
        <f t="shared" ca="1" si="32"/>
        <v>6.375991620080089E-2</v>
      </c>
      <c r="W65" s="1">
        <f t="shared" ca="1" si="32"/>
        <v>-1.2469283269214513E-2</v>
      </c>
      <c r="X65" s="1">
        <f t="shared" ca="1" si="32"/>
        <v>5.395498618573303E-2</v>
      </c>
      <c r="Y65" s="1">
        <f t="shared" ca="1" si="32"/>
        <v>-4.892991129479568E-2</v>
      </c>
      <c r="Z65" s="1">
        <f t="shared" ca="1" si="32"/>
        <v>1.8483492742586656E-2</v>
      </c>
      <c r="AA65" s="1">
        <f t="shared" ca="1" si="32"/>
        <v>3.6632142739260146E-2</v>
      </c>
      <c r="AB65" s="1">
        <f t="shared" ca="1" si="32"/>
        <v>-6.6935506579280213E-2</v>
      </c>
      <c r="AC65" s="1">
        <f t="shared" ca="1" si="32"/>
        <v>6.7585186301457869E-3</v>
      </c>
      <c r="AD65" s="1">
        <f t="shared" ca="1" si="32"/>
        <v>-2.5914714294851475E-2</v>
      </c>
      <c r="AE65" s="1">
        <f t="shared" ca="1" si="32"/>
        <v>-1.5279144063375015E-2</v>
      </c>
      <c r="AF65" s="1">
        <f t="shared" ca="1" si="32"/>
        <v>9.4637616105675781E-2</v>
      </c>
      <c r="AG65" s="1">
        <f t="shared" ca="1" si="32"/>
        <v>-6.0047561226449088E-2</v>
      </c>
      <c r="AH65" s="1">
        <f t="shared" ca="1" si="32"/>
        <v>2.0462358419359266E-2</v>
      </c>
      <c r="AI65" s="1">
        <f t="shared" ca="1" si="32"/>
        <v>-2.3770107726628929E-2</v>
      </c>
      <c r="AJ65" s="1">
        <f t="shared" ca="1" si="32"/>
        <v>2.4003105690539255E-2</v>
      </c>
      <c r="AK65" s="1">
        <f t="shared" ca="1" si="32"/>
        <v>5.1947500878272788E-2</v>
      </c>
      <c r="AL65" s="1">
        <f t="shared" ca="1" si="32"/>
        <v>-4.9922312002605544E-3</v>
      </c>
      <c r="AM65" s="1">
        <f t="shared" ca="1" si="32"/>
        <v>-1.356339759212313E-2</v>
      </c>
      <c r="AN65" s="1">
        <f t="shared" ca="1" si="32"/>
        <v>9.6154096468780391E-3</v>
      </c>
      <c r="AO65" s="1">
        <f t="shared" ca="1" si="32"/>
        <v>4.7193587652882472E-2</v>
      </c>
      <c r="AP65" s="1">
        <f t="shared" ca="1" si="32"/>
        <v>-3.7802885669218689E-2</v>
      </c>
      <c r="AQ65" s="1">
        <f t="shared" ca="1" si="32"/>
        <v>2.5647497715402312E-2</v>
      </c>
      <c r="AR65" s="1">
        <f t="shared" ca="1" si="32"/>
        <v>2.904270640755055E-2</v>
      </c>
      <c r="AS65" s="1">
        <f t="shared" ca="1" si="32"/>
        <v>1.3779594779514051E-2</v>
      </c>
      <c r="AT65" s="1">
        <f t="shared" ca="1" si="32"/>
        <v>-1.9271939237221574E-2</v>
      </c>
      <c r="AU65" s="1">
        <f t="shared" ca="1" si="32"/>
        <v>-5.8781751810789838E-2</v>
      </c>
      <c r="AV65" s="1">
        <f t="shared" ca="1" si="32"/>
        <v>7.1587053161934644E-2</v>
      </c>
      <c r="AW65" s="1">
        <f t="shared" ca="1" si="32"/>
        <v>-7.0884987351256479E-2</v>
      </c>
      <c r="AX65" s="1">
        <f t="shared" ca="1" si="32"/>
        <v>-5.5648586929312988E-2</v>
      </c>
      <c r="AY65" s="1">
        <f t="shared" ca="1" si="32"/>
        <v>-0.10216550632219612</v>
      </c>
      <c r="AZ65" s="1">
        <f t="shared" ca="1" si="32"/>
        <v>8.9440108880883377E-3</v>
      </c>
      <c r="BA65" s="1">
        <f t="shared" ca="1" si="32"/>
        <v>6.3245994719674861E-2</v>
      </c>
      <c r="BB65" s="1">
        <f t="shared" ca="1" si="32"/>
        <v>4.7562773908724203E-2</v>
      </c>
      <c r="BC65" s="1">
        <f t="shared" ca="1" si="32"/>
        <v>2.1398464907429394E-2</v>
      </c>
      <c r="BD65" s="1">
        <f t="shared" ca="1" si="32"/>
        <v>6.9834924120307812E-2</v>
      </c>
      <c r="BE65" s="1">
        <f t="shared" ca="1" si="32"/>
        <v>5.3868051162806636E-2</v>
      </c>
      <c r="BF65" s="1">
        <f t="shared" ca="1" si="32"/>
        <v>2.2673753340126588E-2</v>
      </c>
      <c r="BG65" s="1">
        <f t="shared" ca="1" si="32"/>
        <v>4.1323668459645815E-2</v>
      </c>
      <c r="BH65" s="1">
        <f t="shared" ca="1" si="32"/>
        <v>7.8448418456044056E-2</v>
      </c>
      <c r="BI65" s="1">
        <f t="shared" ca="1" si="32"/>
        <v>-3.4318434840462139E-2</v>
      </c>
      <c r="BJ65" s="1">
        <f t="shared" ca="1" si="32"/>
        <v>-4.5721075495594406E-2</v>
      </c>
      <c r="BK65" s="1">
        <f t="shared" ca="1" si="32"/>
        <v>-3.084521891875882E-4</v>
      </c>
      <c r="BL65" s="1">
        <f t="shared" ca="1" si="32"/>
        <v>-5.4014335732262518E-2</v>
      </c>
      <c r="BM65" s="1">
        <f t="shared" ca="1" si="32"/>
        <v>2.9479403786867385E-2</v>
      </c>
      <c r="BN65" s="1">
        <f t="shared" ca="1" si="32"/>
        <v>-6.7217016046167311E-2</v>
      </c>
      <c r="BO65" s="1">
        <f t="shared" ca="1" si="32"/>
        <v>1.4591347042979303E-2</v>
      </c>
      <c r="BP65" s="1">
        <f t="shared" ca="1" si="32"/>
        <v>2.6032939515846804E-3</v>
      </c>
      <c r="BQ65" s="1">
        <f t="shared" ca="1" si="32"/>
        <v>2.9515103594703569E-2</v>
      </c>
      <c r="BR65" s="1">
        <f t="shared" ca="1" si="32"/>
        <v>-6.0268810795152377E-3</v>
      </c>
      <c r="BS65" s="1">
        <f t="shared" ca="1" si="32"/>
        <v>4.3091202858865398E-2</v>
      </c>
      <c r="BT65" s="1">
        <f t="shared" ca="1" si="32"/>
        <v>-7.4353529241454969E-2</v>
      </c>
      <c r="BU65" s="1">
        <f t="shared" ca="1" si="32"/>
        <v>5.88764525988167E-2</v>
      </c>
      <c r="BV65" s="1">
        <f t="shared" ca="1" si="32"/>
        <v>9.6331538081906615E-2</v>
      </c>
      <c r="BW65" s="1">
        <f t="shared" ca="1" si="32"/>
        <v>8.2547317711175912E-3</v>
      </c>
      <c r="BX65" s="1">
        <f t="shared" ca="1" si="32"/>
        <v>9.1952518043220965E-2</v>
      </c>
      <c r="BY65" s="1">
        <f t="shared" ca="1" si="32"/>
        <v>6.0315273006480458E-2</v>
      </c>
      <c r="BZ65" s="1">
        <f t="shared" ca="1" si="32"/>
        <v>-2.6574553005116082E-2</v>
      </c>
      <c r="CA65" s="1">
        <f t="shared" ca="1" si="32"/>
        <v>-1.3709546471113825E-2</v>
      </c>
      <c r="CB65" s="1">
        <f t="shared" ca="1" si="32"/>
        <v>-9.3010607506427492E-3</v>
      </c>
      <c r="CC65" s="1">
        <f t="shared" ca="1" si="32"/>
        <v>1.3414496328899111E-2</v>
      </c>
      <c r="CD65" s="1">
        <f t="shared" ca="1" si="32"/>
        <v>3.6753473438779369E-2</v>
      </c>
      <c r="CE65" s="1">
        <f t="shared" ca="1" si="32"/>
        <v>3.6918571070516874E-2</v>
      </c>
      <c r="CF65" s="1">
        <f t="shared" ca="1" si="34"/>
        <v>5.7828925036838105E-2</v>
      </c>
      <c r="CG65" s="1">
        <f t="shared" ca="1" si="34"/>
        <v>-8.5503960320709255E-2</v>
      </c>
      <c r="CH65" s="1">
        <f t="shared" ca="1" si="34"/>
        <v>-1.3334839289108606E-2</v>
      </c>
      <c r="CI65" s="1">
        <f t="shared" ca="1" si="34"/>
        <v>2.4627275641439968E-3</v>
      </c>
      <c r="CJ65" s="1">
        <f t="shared" ca="1" si="34"/>
        <v>-2.0811358078414343E-2</v>
      </c>
      <c r="CK65" s="1">
        <f t="shared" ca="1" si="34"/>
        <v>3.3733405722401494E-2</v>
      </c>
      <c r="CL65" s="1">
        <f t="shared" ca="1" si="34"/>
        <v>1.9729783353715571E-2</v>
      </c>
      <c r="CM65" s="1">
        <f t="shared" ca="1" si="34"/>
        <v>-1.6010269609781025E-2</v>
      </c>
      <c r="CN65" s="1">
        <f t="shared" ca="1" si="34"/>
        <v>4.1615373260547379E-2</v>
      </c>
      <c r="CO65" s="1">
        <f t="shared" ca="1" si="34"/>
        <v>-2.458492957585167E-3</v>
      </c>
      <c r="CP65" s="1">
        <f t="shared" ca="1" si="34"/>
        <v>8.729434566288035E-3</v>
      </c>
      <c r="CQ65" s="1">
        <f t="shared" ca="1" si="34"/>
        <v>6.4879016853595539E-2</v>
      </c>
      <c r="CR65" s="1">
        <f t="shared" ca="1" si="34"/>
        <v>-3.2004733852843331E-2</v>
      </c>
      <c r="CS65" s="1">
        <f t="shared" ca="1" si="34"/>
        <v>2.4808231667036639E-3</v>
      </c>
      <c r="CT65" s="1">
        <f t="shared" ca="1" si="34"/>
        <v>-4.4354087511269909E-2</v>
      </c>
      <c r="CU65" s="1">
        <f t="shared" ca="1" si="34"/>
        <v>-1.9392308208366477E-2</v>
      </c>
      <c r="CV65" s="1">
        <f t="shared" ca="1" si="34"/>
        <v>8.6413580312991511E-2</v>
      </c>
      <c r="CW65" s="1">
        <f t="shared" ca="1" si="34"/>
        <v>-1.6759367051702098E-2</v>
      </c>
      <c r="CX65" s="1">
        <f t="shared" ca="1" si="34"/>
        <v>1.9057923293800291E-2</v>
      </c>
      <c r="CY65" s="39">
        <f t="shared" ca="1" si="34"/>
        <v>5.6597745505065834E-2</v>
      </c>
    </row>
    <row r="66" spans="2:103" x14ac:dyDescent="0.25">
      <c r="B66" s="27">
        <v>47088</v>
      </c>
      <c r="C66" s="28">
        <v>5.9166666666666599</v>
      </c>
      <c r="D66" s="1">
        <f t="shared" ca="1" si="30"/>
        <v>-8.6482384889356063E-3</v>
      </c>
      <c r="E66" s="1">
        <f t="shared" ca="1" si="30"/>
        <v>4.5477221579063053E-2</v>
      </c>
      <c r="F66" s="1">
        <f t="shared" ca="1" si="30"/>
        <v>3.3132966660852227E-2</v>
      </c>
      <c r="G66" s="1">
        <f t="shared" ca="1" si="30"/>
        <v>4.1664421276294064E-2</v>
      </c>
      <c r="H66" s="1">
        <f t="shared" ca="1" si="30"/>
        <v>4.3954255608854416E-2</v>
      </c>
      <c r="I66" s="1">
        <f t="shared" ca="1" si="30"/>
        <v>1.8684358399698748E-3</v>
      </c>
      <c r="J66" s="1">
        <f t="shared" ca="1" si="30"/>
        <v>-2.223580652515398E-2</v>
      </c>
      <c r="K66" s="1">
        <f t="shared" ca="1" si="30"/>
        <v>1.8869617868596037E-2</v>
      </c>
      <c r="L66" s="1">
        <f t="shared" ca="1" si="30"/>
        <v>3.2443329153537426E-2</v>
      </c>
      <c r="M66" s="1">
        <f t="shared" ca="1" si="30"/>
        <v>4.1104642875042764E-2</v>
      </c>
      <c r="N66" s="1">
        <f t="shared" ca="1" si="30"/>
        <v>1.7578786400390504E-3</v>
      </c>
      <c r="O66" s="1">
        <f t="shared" ca="1" si="30"/>
        <v>-3.148266259341314E-2</v>
      </c>
      <c r="P66" s="1">
        <f t="shared" ca="1" si="30"/>
        <v>6.1756141295491319E-2</v>
      </c>
      <c r="Q66" s="1">
        <f t="shared" ca="1" si="30"/>
        <v>4.412463736610131E-2</v>
      </c>
      <c r="R66" s="1">
        <f t="shared" ca="1" si="30"/>
        <v>9.0579513581564852E-2</v>
      </c>
      <c r="S66" s="1">
        <f t="shared" ca="1" si="30"/>
        <v>9.2096058683864307E-2</v>
      </c>
      <c r="T66" s="1">
        <f t="shared" ca="1" si="32"/>
        <v>-4.2872683356110185E-2</v>
      </c>
      <c r="U66" s="1">
        <f t="shared" ca="1" si="32"/>
        <v>-2.7807114497892145E-2</v>
      </c>
      <c r="V66" s="1">
        <f t="shared" ca="1" si="32"/>
        <v>3.3642258074003152E-2</v>
      </c>
      <c r="W66" s="1">
        <f t="shared" ca="1" si="32"/>
        <v>-7.2170527697762443E-3</v>
      </c>
      <c r="X66" s="1">
        <f t="shared" ca="1" si="32"/>
        <v>4.6381934013428161E-2</v>
      </c>
      <c r="Y66" s="1">
        <f t="shared" ca="1" si="32"/>
        <v>1.9936446275277221E-2</v>
      </c>
      <c r="Z66" s="1">
        <f t="shared" ca="1" si="32"/>
        <v>4.3608079975298988E-2</v>
      </c>
      <c r="AA66" s="1">
        <f t="shared" ca="1" si="32"/>
        <v>7.3192308031528153E-2</v>
      </c>
      <c r="AB66" s="1">
        <f t="shared" ca="1" si="32"/>
        <v>5.3496847473078011E-3</v>
      </c>
      <c r="AC66" s="1">
        <f t="shared" ca="1" si="32"/>
        <v>7.2561251425128259E-2</v>
      </c>
      <c r="AD66" s="1">
        <f t="shared" ca="1" si="32"/>
        <v>-3.2624910789037752E-2</v>
      </c>
      <c r="AE66" s="1">
        <f t="shared" ca="1" si="32"/>
        <v>1.1885212085401112E-2</v>
      </c>
      <c r="AF66" s="1">
        <f t="shared" ca="1" si="32"/>
        <v>6.8921323736342941E-4</v>
      </c>
      <c r="AG66" s="1">
        <f t="shared" ca="1" si="32"/>
        <v>4.4213266451312738E-2</v>
      </c>
      <c r="AH66" s="1">
        <f t="shared" ca="1" si="32"/>
        <v>-3.1653571235246876E-2</v>
      </c>
      <c r="AI66" s="1">
        <f t="shared" ca="1" si="32"/>
        <v>-2.3856278236464377E-2</v>
      </c>
      <c r="AJ66" s="1">
        <f t="shared" ca="1" si="32"/>
        <v>-1.5937023305160732E-2</v>
      </c>
      <c r="AK66" s="1">
        <f t="shared" ca="1" si="32"/>
        <v>2.6853048513507765E-2</v>
      </c>
      <c r="AL66" s="1">
        <f t="shared" ca="1" si="32"/>
        <v>6.3694330550356892E-2</v>
      </c>
      <c r="AM66" s="1">
        <f t="shared" ca="1" si="32"/>
        <v>5.4249615985321305E-2</v>
      </c>
      <c r="AN66" s="1">
        <f t="shared" ca="1" si="32"/>
        <v>-5.8673988917746632E-2</v>
      </c>
      <c r="AO66" s="1">
        <f t="shared" ca="1" si="32"/>
        <v>3.0204668649067196E-2</v>
      </c>
      <c r="AP66" s="1">
        <f t="shared" ca="1" si="32"/>
        <v>-3.2310300345599417E-2</v>
      </c>
      <c r="AQ66" s="1">
        <f t="shared" ca="1" si="32"/>
        <v>-7.6093806567253452E-2</v>
      </c>
      <c r="AR66" s="1">
        <f t="shared" ca="1" si="32"/>
        <v>9.9068433780231287E-3</v>
      </c>
      <c r="AS66" s="1">
        <f t="shared" ca="1" si="32"/>
        <v>8.4229796436593674E-2</v>
      </c>
      <c r="AT66" s="1">
        <f t="shared" ca="1" si="32"/>
        <v>5.2721256858442388E-2</v>
      </c>
      <c r="AU66" s="1">
        <f t="shared" ca="1" si="32"/>
        <v>-1.6040380479252582E-2</v>
      </c>
      <c r="AV66" s="1">
        <f t="shared" ca="1" si="32"/>
        <v>-6.79327131630727E-2</v>
      </c>
      <c r="AW66" s="1">
        <f t="shared" ref="AW66:CY73" ca="1" si="35">_xlfn.NORM.INV(RAND(),$C$2,$C$3)</f>
        <v>-5.3961540204957074E-2</v>
      </c>
      <c r="AX66" s="1">
        <f t="shared" ca="1" si="35"/>
        <v>3.3763410459575764E-3</v>
      </c>
      <c r="AY66" s="1">
        <f t="shared" ca="1" si="35"/>
        <v>-6.5569979695569047E-2</v>
      </c>
      <c r="AZ66" s="1">
        <f t="shared" ca="1" si="35"/>
        <v>1.3600539759769846E-2</v>
      </c>
      <c r="BA66" s="1">
        <f t="shared" ca="1" si="35"/>
        <v>8.7189689787621899E-3</v>
      </c>
      <c r="BB66" s="1">
        <f t="shared" ca="1" si="35"/>
        <v>4.5573338365262756E-2</v>
      </c>
      <c r="BC66" s="1">
        <f t="shared" ca="1" si="35"/>
        <v>-2.6429611515300815E-2</v>
      </c>
      <c r="BD66" s="1">
        <f t="shared" ca="1" si="35"/>
        <v>3.4053872187252282E-2</v>
      </c>
      <c r="BE66" s="1">
        <f t="shared" ca="1" si="35"/>
        <v>-7.7166409747578962E-2</v>
      </c>
      <c r="BF66" s="1">
        <f t="shared" ca="1" si="35"/>
        <v>3.1746404960651141E-2</v>
      </c>
      <c r="BG66" s="1">
        <f t="shared" ca="1" si="35"/>
        <v>7.9321075477206161E-3</v>
      </c>
      <c r="BH66" s="1">
        <f t="shared" ca="1" si="35"/>
        <v>-4.6073457588143664E-2</v>
      </c>
      <c r="BI66" s="1">
        <f t="shared" ca="1" si="35"/>
        <v>1.2327245457860684E-2</v>
      </c>
      <c r="BJ66" s="1">
        <f t="shared" ca="1" si="35"/>
        <v>-3.0422452651953882E-2</v>
      </c>
      <c r="BK66" s="1">
        <f t="shared" ca="1" si="35"/>
        <v>6.6821468314639171E-2</v>
      </c>
      <c r="BL66" s="1">
        <f t="shared" ca="1" si="35"/>
        <v>-1.7207153492598184E-3</v>
      </c>
      <c r="BM66" s="1">
        <f t="shared" ca="1" si="35"/>
        <v>-6.8928199749562456E-3</v>
      </c>
      <c r="BN66" s="1">
        <f t="shared" ca="1" si="35"/>
        <v>-5.2325623432291121E-2</v>
      </c>
      <c r="BO66" s="1">
        <f t="shared" ca="1" si="35"/>
        <v>-3.424767800680701E-2</v>
      </c>
      <c r="BP66" s="1">
        <f t="shared" ca="1" si="35"/>
        <v>-4.9043269094139474E-3</v>
      </c>
      <c r="BQ66" s="1">
        <f t="shared" ca="1" si="35"/>
        <v>-5.5715842181787011E-2</v>
      </c>
      <c r="BR66" s="1">
        <f t="shared" ca="1" si="35"/>
        <v>5.5179847746115632E-2</v>
      </c>
      <c r="BS66" s="1">
        <f t="shared" ca="1" si="35"/>
        <v>-6.1828620588785348E-2</v>
      </c>
      <c r="BT66" s="1">
        <f t="shared" ca="1" si="35"/>
        <v>3.4635615597028449E-2</v>
      </c>
      <c r="BU66" s="1">
        <f t="shared" ca="1" si="35"/>
        <v>-2.1566533314213845E-2</v>
      </c>
      <c r="BV66" s="1">
        <f t="shared" ca="1" si="35"/>
        <v>-2.1281456628841355E-2</v>
      </c>
      <c r="BW66" s="1">
        <f t="shared" ca="1" si="35"/>
        <v>-1.8020682649668121E-2</v>
      </c>
      <c r="BX66" s="1">
        <f t="shared" ca="1" si="35"/>
        <v>-2.6918887963760151E-2</v>
      </c>
      <c r="BY66" s="1">
        <f t="shared" ca="1" si="35"/>
        <v>-1.996407111784285E-2</v>
      </c>
      <c r="BZ66" s="1">
        <f t="shared" ca="1" si="35"/>
        <v>-6.8578914187925555E-2</v>
      </c>
      <c r="CA66" s="1">
        <f t="shared" ca="1" si="35"/>
        <v>7.3075292016481525E-2</v>
      </c>
      <c r="CB66" s="1">
        <f t="shared" ca="1" si="35"/>
        <v>9.0255424513031951E-2</v>
      </c>
      <c r="CC66" s="1">
        <f t="shared" ca="1" si="35"/>
        <v>7.6266125848944814E-4</v>
      </c>
      <c r="CD66" s="1">
        <f t="shared" ca="1" si="35"/>
        <v>-1.1937126604162733E-2</v>
      </c>
      <c r="CE66" s="1">
        <f t="shared" ca="1" si="35"/>
        <v>-1.464553273547145E-2</v>
      </c>
      <c r="CF66" s="1">
        <f t="shared" ca="1" si="35"/>
        <v>-1.322602626432429E-2</v>
      </c>
      <c r="CG66" s="1">
        <f t="shared" ca="1" si="35"/>
        <v>2.1683369790177265E-2</v>
      </c>
      <c r="CH66" s="1">
        <f t="shared" ca="1" si="35"/>
        <v>-1.2873885672955183E-2</v>
      </c>
      <c r="CI66" s="1">
        <f t="shared" ca="1" si="35"/>
        <v>0.10948901192469043</v>
      </c>
      <c r="CJ66" s="1">
        <f t="shared" ca="1" si="35"/>
        <v>5.6978003546239671E-2</v>
      </c>
      <c r="CK66" s="1">
        <f t="shared" ca="1" si="35"/>
        <v>-4.0871845891099819E-3</v>
      </c>
      <c r="CL66" s="1">
        <f t="shared" ca="1" si="35"/>
        <v>-1.9772671686574664E-2</v>
      </c>
      <c r="CM66" s="1">
        <f t="shared" ca="1" si="35"/>
        <v>-3.2994299707978555E-2</v>
      </c>
      <c r="CN66" s="1">
        <f t="shared" ca="1" si="35"/>
        <v>4.5951049875824684E-2</v>
      </c>
      <c r="CO66" s="1">
        <f t="shared" ca="1" si="35"/>
        <v>-3.4813868242867224E-2</v>
      </c>
      <c r="CP66" s="1">
        <f t="shared" ca="1" si="35"/>
        <v>1.8559268107874255E-2</v>
      </c>
      <c r="CQ66" s="1">
        <f t="shared" ca="1" si="35"/>
        <v>-8.4460746168768919E-2</v>
      </c>
      <c r="CR66" s="1">
        <f t="shared" ca="1" si="35"/>
        <v>3.2897831287702378E-2</v>
      </c>
      <c r="CS66" s="1">
        <f t="shared" ca="1" si="35"/>
        <v>-3.4842878288106394E-2</v>
      </c>
      <c r="CT66" s="1">
        <f t="shared" ca="1" si="35"/>
        <v>-8.2367636462372745E-2</v>
      </c>
      <c r="CU66" s="1">
        <f t="shared" ca="1" si="35"/>
        <v>2.8485771618895251E-2</v>
      </c>
      <c r="CV66" s="1">
        <f t="shared" ca="1" si="35"/>
        <v>1.9192889693426283E-2</v>
      </c>
      <c r="CW66" s="1">
        <f t="shared" ca="1" si="35"/>
        <v>-7.8329244418535365E-2</v>
      </c>
      <c r="CX66" s="1">
        <f t="shared" ca="1" si="35"/>
        <v>-9.7999088102377618E-2</v>
      </c>
      <c r="CY66" s="39">
        <f t="shared" ca="1" si="35"/>
        <v>-3.8215113142369521E-2</v>
      </c>
    </row>
    <row r="67" spans="2:103" x14ac:dyDescent="0.25">
      <c r="B67" s="27">
        <v>47119</v>
      </c>
      <c r="C67" s="28">
        <v>6</v>
      </c>
      <c r="D67" s="1">
        <f t="shared" ca="1" si="30"/>
        <v>-3.1440787542561612E-2</v>
      </c>
      <c r="E67" s="1">
        <f t="shared" ca="1" si="30"/>
        <v>-7.1912455650157248E-2</v>
      </c>
      <c r="F67" s="1">
        <f t="shared" ca="1" si="30"/>
        <v>-3.735962923110224E-2</v>
      </c>
      <c r="G67" s="1">
        <f t="shared" ca="1" si="30"/>
        <v>8.6088384617932695E-2</v>
      </c>
      <c r="H67" s="1">
        <f t="shared" ca="1" si="30"/>
        <v>-9.4732693791038831E-4</v>
      </c>
      <c r="I67" s="1">
        <f t="shared" ca="1" si="30"/>
        <v>3.0233612386596359E-2</v>
      </c>
      <c r="J67" s="1">
        <f t="shared" ca="1" si="30"/>
        <v>-4.3236271614420056E-2</v>
      </c>
      <c r="K67" s="1">
        <f t="shared" ca="1" si="30"/>
        <v>4.5895125920321599E-2</v>
      </c>
      <c r="L67" s="1">
        <f t="shared" ca="1" si="30"/>
        <v>6.4050070093622635E-3</v>
      </c>
      <c r="M67" s="1">
        <f t="shared" ca="1" si="30"/>
        <v>-2.6288404302332112E-2</v>
      </c>
      <c r="N67" s="1">
        <f t="shared" ca="1" si="30"/>
        <v>-2.7319324391824051E-2</v>
      </c>
      <c r="O67" s="1">
        <f t="shared" ca="1" si="30"/>
        <v>-6.0027414688073107E-2</v>
      </c>
      <c r="P67" s="1">
        <f t="shared" ca="1" si="30"/>
        <v>8.9167826799850913E-2</v>
      </c>
      <c r="Q67" s="1">
        <f t="shared" ca="1" si="30"/>
        <v>-4.580945892290857E-3</v>
      </c>
      <c r="R67" s="1">
        <f t="shared" ca="1" si="30"/>
        <v>3.6212651172717707E-2</v>
      </c>
      <c r="S67" s="1">
        <f t="shared" ca="1" si="30"/>
        <v>-3.3849385868445436E-2</v>
      </c>
      <c r="T67" s="1">
        <f t="shared" ref="T67:CE71" ca="1" si="36">_xlfn.NORM.INV(RAND(),$C$2,$C$3)</f>
        <v>-2.8837887017867263E-2</v>
      </c>
      <c r="U67" s="1">
        <f t="shared" ca="1" si="36"/>
        <v>1.9652040849221935E-2</v>
      </c>
      <c r="V67" s="1">
        <f t="shared" ca="1" si="36"/>
        <v>6.672301495371312E-2</v>
      </c>
      <c r="W67" s="1">
        <f t="shared" ca="1" si="36"/>
        <v>-1.0252131035711761E-2</v>
      </c>
      <c r="X67" s="1">
        <f t="shared" ca="1" si="36"/>
        <v>6.1123851453324099E-3</v>
      </c>
      <c r="Y67" s="1">
        <f t="shared" ca="1" si="36"/>
        <v>-3.7205688152091201E-2</v>
      </c>
      <c r="Z67" s="1">
        <f t="shared" ca="1" si="36"/>
        <v>6.1228619367168918E-2</v>
      </c>
      <c r="AA67" s="1">
        <f t="shared" ca="1" si="36"/>
        <v>4.4041619829884693E-2</v>
      </c>
      <c r="AB67" s="1">
        <f t="shared" ca="1" si="36"/>
        <v>4.0281301588172683E-2</v>
      </c>
      <c r="AC67" s="1">
        <f t="shared" ca="1" si="36"/>
        <v>9.4813098365853693E-2</v>
      </c>
      <c r="AD67" s="1">
        <f t="shared" ca="1" si="36"/>
        <v>2.0622508423044857E-2</v>
      </c>
      <c r="AE67" s="1">
        <f t="shared" ca="1" si="36"/>
        <v>-1.9364768366079855E-3</v>
      </c>
      <c r="AF67" s="1">
        <f t="shared" ca="1" si="36"/>
        <v>-1.1734333843906201E-2</v>
      </c>
      <c r="AG67" s="1">
        <f t="shared" ca="1" si="36"/>
        <v>6.6284416547180203E-2</v>
      </c>
      <c r="AH67" s="1">
        <f t="shared" ca="1" si="36"/>
        <v>-5.4967127460694806E-2</v>
      </c>
      <c r="AI67" s="1">
        <f t="shared" ca="1" si="36"/>
        <v>-2.0908396435166378E-2</v>
      </c>
      <c r="AJ67" s="1">
        <f t="shared" ca="1" si="36"/>
        <v>0.12057639753202876</v>
      </c>
      <c r="AK67" s="1">
        <f t="shared" ca="1" si="36"/>
        <v>-7.1988205247678239E-2</v>
      </c>
      <c r="AL67" s="1">
        <f t="shared" ca="1" si="36"/>
        <v>-2.4925790117403576E-2</v>
      </c>
      <c r="AM67" s="1">
        <f t="shared" ca="1" si="36"/>
        <v>-3.2847241886390051E-2</v>
      </c>
      <c r="AN67" s="1">
        <f t="shared" ca="1" si="36"/>
        <v>-8.973342253566708E-3</v>
      </c>
      <c r="AO67" s="1">
        <f t="shared" ca="1" si="36"/>
        <v>4.3984805862353434E-2</v>
      </c>
      <c r="AP67" s="1">
        <f t="shared" ca="1" si="36"/>
        <v>-2.8041054442701892E-2</v>
      </c>
      <c r="AQ67" s="1">
        <f t="shared" ca="1" si="36"/>
        <v>3.0442428261524313E-2</v>
      </c>
      <c r="AR67" s="1">
        <f t="shared" ca="1" si="36"/>
        <v>2.654828908045637E-2</v>
      </c>
      <c r="AS67" s="1">
        <f t="shared" ca="1" si="36"/>
        <v>-3.0193636690016762E-2</v>
      </c>
      <c r="AT67" s="1">
        <f t="shared" ca="1" si="36"/>
        <v>-1.5475457394292191E-2</v>
      </c>
      <c r="AU67" s="1">
        <f t="shared" ca="1" si="36"/>
        <v>5.3054979905117663E-2</v>
      </c>
      <c r="AV67" s="1">
        <f t="shared" ca="1" si="36"/>
        <v>-7.2977794253573786E-4</v>
      </c>
      <c r="AW67" s="1">
        <f t="shared" ca="1" si="36"/>
        <v>9.4409303711698866E-2</v>
      </c>
      <c r="AX67" s="1">
        <f t="shared" ca="1" si="36"/>
        <v>-9.3781021801813275E-2</v>
      </c>
      <c r="AY67" s="1">
        <f t="shared" ca="1" si="36"/>
        <v>-2.5875946555437346E-2</v>
      </c>
      <c r="AZ67" s="1">
        <f t="shared" ca="1" si="36"/>
        <v>-2.944660269917522E-2</v>
      </c>
      <c r="BA67" s="1">
        <f t="shared" ca="1" si="36"/>
        <v>-2.4886180921526391E-2</v>
      </c>
      <c r="BB67" s="1">
        <f t="shared" ca="1" si="36"/>
        <v>3.7450844162550869E-4</v>
      </c>
      <c r="BC67" s="1">
        <f t="shared" ca="1" si="36"/>
        <v>8.1323838863037956E-2</v>
      </c>
      <c r="BD67" s="1">
        <f t="shared" ca="1" si="36"/>
        <v>-6.7800824109128216E-2</v>
      </c>
      <c r="BE67" s="1">
        <f t="shared" ca="1" si="36"/>
        <v>-3.6666642840649348E-3</v>
      </c>
      <c r="BF67" s="1">
        <f t="shared" ca="1" si="36"/>
        <v>1.2187740776853861E-2</v>
      </c>
      <c r="BG67" s="1">
        <f t="shared" ca="1" si="36"/>
        <v>4.7431318676112366E-3</v>
      </c>
      <c r="BH67" s="1">
        <f t="shared" ca="1" si="36"/>
        <v>-5.2960172285321648E-2</v>
      </c>
      <c r="BI67" s="1">
        <f t="shared" ca="1" si="36"/>
        <v>1.485277032319181E-2</v>
      </c>
      <c r="BJ67" s="1">
        <f t="shared" ca="1" si="36"/>
        <v>-2.6186189447245829E-2</v>
      </c>
      <c r="BK67" s="1">
        <f t="shared" ca="1" si="36"/>
        <v>0.11478352509174072</v>
      </c>
      <c r="BL67" s="1">
        <f t="shared" ca="1" si="36"/>
        <v>-2.0628142973073277E-3</v>
      </c>
      <c r="BM67" s="1">
        <f t="shared" ca="1" si="36"/>
        <v>-6.4593481336722713E-2</v>
      </c>
      <c r="BN67" s="1">
        <f t="shared" ca="1" si="36"/>
        <v>-1.0294754264098496E-2</v>
      </c>
      <c r="BO67" s="1">
        <f t="shared" ca="1" si="36"/>
        <v>-7.3374691015789473E-2</v>
      </c>
      <c r="BP67" s="1">
        <f t="shared" ca="1" si="36"/>
        <v>-3.346917840186028E-3</v>
      </c>
      <c r="BQ67" s="1">
        <f t="shared" ca="1" si="35"/>
        <v>-4.7961769291668364E-2</v>
      </c>
      <c r="BR67" s="1">
        <f t="shared" ca="1" si="35"/>
        <v>-1.2558233817946927E-2</v>
      </c>
      <c r="BS67" s="1">
        <f t="shared" ca="1" si="35"/>
        <v>6.7909718611045139E-2</v>
      </c>
      <c r="BT67" s="1">
        <f t="shared" ca="1" si="35"/>
        <v>-5.4026897394120088E-2</v>
      </c>
      <c r="BU67" s="1">
        <f t="shared" ca="1" si="35"/>
        <v>-1.7436210634527095E-2</v>
      </c>
      <c r="BV67" s="1">
        <f t="shared" ca="1" si="35"/>
        <v>-0.11558527955749009</v>
      </c>
      <c r="BW67" s="1">
        <f t="shared" ca="1" si="35"/>
        <v>-1.3006026066458596E-2</v>
      </c>
      <c r="BX67" s="1">
        <f t="shared" ca="1" si="35"/>
        <v>4.1024920187838626E-2</v>
      </c>
      <c r="BY67" s="1">
        <f t="shared" ca="1" si="35"/>
        <v>5.1894737457582184E-2</v>
      </c>
      <c r="BZ67" s="1">
        <f t="shared" ca="1" si="35"/>
        <v>7.5334866450662785E-2</v>
      </c>
      <c r="CA67" s="1">
        <f t="shared" ca="1" si="35"/>
        <v>-8.3581482477470853E-2</v>
      </c>
      <c r="CB67" s="1">
        <f t="shared" ca="1" si="35"/>
        <v>4.5974159910998666E-2</v>
      </c>
      <c r="CC67" s="1">
        <f t="shared" ca="1" si="35"/>
        <v>-3.3365086645909252E-2</v>
      </c>
      <c r="CD67" s="1">
        <f t="shared" ca="1" si="35"/>
        <v>6.1919847413060287E-2</v>
      </c>
      <c r="CE67" s="1">
        <f t="shared" ca="1" si="35"/>
        <v>-2.5356526024012421E-2</v>
      </c>
      <c r="CF67" s="1">
        <f t="shared" ca="1" si="35"/>
        <v>4.9952963245966299E-2</v>
      </c>
      <c r="CG67" s="1">
        <f t="shared" ca="1" si="35"/>
        <v>-1.8704629127984332E-2</v>
      </c>
      <c r="CH67" s="1">
        <f t="shared" ca="1" si="35"/>
        <v>5.2974088096610063E-2</v>
      </c>
      <c r="CI67" s="1">
        <f t="shared" ca="1" si="35"/>
        <v>-3.5889108992756678E-2</v>
      </c>
      <c r="CJ67" s="1">
        <f t="shared" ca="1" si="35"/>
        <v>2.8791411063777493E-2</v>
      </c>
      <c r="CK67" s="1">
        <f t="shared" ca="1" si="35"/>
        <v>5.6401174341589389E-3</v>
      </c>
      <c r="CL67" s="1">
        <f t="shared" ca="1" si="35"/>
        <v>5.04109736743912E-2</v>
      </c>
      <c r="CM67" s="1">
        <f t="shared" ca="1" si="35"/>
        <v>-2.364008915764201E-2</v>
      </c>
      <c r="CN67" s="1">
        <f t="shared" ca="1" si="35"/>
        <v>9.2653277754710495E-2</v>
      </c>
      <c r="CO67" s="1">
        <f t="shared" ca="1" si="35"/>
        <v>-7.7111012793297962E-2</v>
      </c>
      <c r="CP67" s="1">
        <f t="shared" ca="1" si="35"/>
        <v>-3.3689916031474414E-2</v>
      </c>
      <c r="CQ67" s="1">
        <f t="shared" ca="1" si="35"/>
        <v>0.11494210472585115</v>
      </c>
      <c r="CR67" s="1">
        <f t="shared" ca="1" si="35"/>
        <v>-2.0758672559509968E-2</v>
      </c>
      <c r="CS67" s="1">
        <f t="shared" ca="1" si="35"/>
        <v>7.4939164255955981E-2</v>
      </c>
      <c r="CT67" s="1">
        <f t="shared" ca="1" si="35"/>
        <v>1.8303105076323416E-2</v>
      </c>
      <c r="CU67" s="1">
        <f t="shared" ca="1" si="35"/>
        <v>2.0394356565952558E-2</v>
      </c>
      <c r="CV67" s="1">
        <f t="shared" ca="1" si="35"/>
        <v>7.8709355737017622E-3</v>
      </c>
      <c r="CW67" s="1">
        <f t="shared" ca="1" si="35"/>
        <v>-6.7857877823924051E-2</v>
      </c>
      <c r="CX67" s="1">
        <f t="shared" ca="1" si="35"/>
        <v>4.354521916245542E-2</v>
      </c>
      <c r="CY67" s="39">
        <f t="shared" ca="1" si="35"/>
        <v>-4.2376977247517225E-2</v>
      </c>
    </row>
    <row r="68" spans="2:103" x14ac:dyDescent="0.25">
      <c r="B68" s="27">
        <v>47150</v>
      </c>
      <c r="C68" s="28">
        <v>6.0833333333333304</v>
      </c>
      <c r="D68" s="1">
        <f t="shared" ca="1" si="30"/>
        <v>6.738662145786581E-3</v>
      </c>
      <c r="E68" s="1">
        <f t="shared" ca="1" si="30"/>
        <v>-5.7394588093970099E-2</v>
      </c>
      <c r="F68" s="1">
        <f t="shared" ca="1" si="30"/>
        <v>2.2547247663175077E-2</v>
      </c>
      <c r="G68" s="1">
        <f t="shared" ca="1" si="30"/>
        <v>0.11328456896745637</v>
      </c>
      <c r="H68" s="1">
        <f t="shared" ca="1" si="30"/>
        <v>3.0449024082980589E-4</v>
      </c>
      <c r="I68" s="1">
        <f t="shared" ca="1" si="30"/>
        <v>2.7462312521843255E-2</v>
      </c>
      <c r="J68" s="1">
        <f t="shared" ca="1" si="30"/>
        <v>5.0047358248194104E-3</v>
      </c>
      <c r="K68" s="1">
        <f t="shared" ca="1" si="30"/>
        <v>8.0674777168032896E-2</v>
      </c>
      <c r="L68" s="1">
        <f t="shared" ca="1" si="30"/>
        <v>3.3584026982800594E-2</v>
      </c>
      <c r="M68" s="1">
        <f t="shared" ca="1" si="30"/>
        <v>9.0813943161599853E-2</v>
      </c>
      <c r="N68" s="1">
        <f t="shared" ca="1" si="30"/>
        <v>2.7144855578066257E-2</v>
      </c>
      <c r="O68" s="1">
        <f t="shared" ca="1" si="30"/>
        <v>-1.8144825581432187E-2</v>
      </c>
      <c r="P68" s="1">
        <f t="shared" ca="1" si="30"/>
        <v>-1.0294936504051479E-2</v>
      </c>
      <c r="Q68" s="1">
        <f t="shared" ca="1" si="30"/>
        <v>4.4145755254033428E-2</v>
      </c>
      <c r="R68" s="1">
        <f t="shared" ca="1" si="30"/>
        <v>3.025404729751471E-2</v>
      </c>
      <c r="S68" s="1">
        <f t="shared" ca="1" si="30"/>
        <v>1.2238649157363644E-2</v>
      </c>
      <c r="T68" s="1">
        <f t="shared" ca="1" si="36"/>
        <v>-1.2752990314968984E-2</v>
      </c>
      <c r="U68" s="1">
        <f t="shared" ca="1" si="36"/>
        <v>8.2992166434711495E-2</v>
      </c>
      <c r="V68" s="1">
        <f t="shared" ca="1" si="36"/>
        <v>3.1378302858062083E-2</v>
      </c>
      <c r="W68" s="1">
        <f t="shared" ca="1" si="36"/>
        <v>4.326023454248816E-2</v>
      </c>
      <c r="X68" s="1">
        <f t="shared" ca="1" si="36"/>
        <v>5.0425156505970757E-2</v>
      </c>
      <c r="Y68" s="1">
        <f t="shared" ca="1" si="36"/>
        <v>-3.144307169687232E-2</v>
      </c>
      <c r="Z68" s="1">
        <f t="shared" ca="1" si="36"/>
        <v>-3.2676745660489392E-2</v>
      </c>
      <c r="AA68" s="1">
        <f t="shared" ca="1" si="36"/>
        <v>9.5617303500551865E-2</v>
      </c>
      <c r="AB68" s="1">
        <f t="shared" ca="1" si="36"/>
        <v>-5.0160566208622432E-3</v>
      </c>
      <c r="AC68" s="1">
        <f t="shared" ca="1" si="36"/>
        <v>3.912956629775402E-2</v>
      </c>
      <c r="AD68" s="1">
        <f t="shared" ca="1" si="36"/>
        <v>2.0554772595119494E-2</v>
      </c>
      <c r="AE68" s="1">
        <f t="shared" ca="1" si="36"/>
        <v>4.9496296684153184E-3</v>
      </c>
      <c r="AF68" s="1">
        <f t="shared" ca="1" si="36"/>
        <v>-2.3971524510487632E-2</v>
      </c>
      <c r="AG68" s="1">
        <f t="shared" ca="1" si="36"/>
        <v>-5.9569365039275953E-3</v>
      </c>
      <c r="AH68" s="1">
        <f t="shared" ca="1" si="36"/>
        <v>5.8024556278229993E-2</v>
      </c>
      <c r="AI68" s="1">
        <f t="shared" ca="1" si="36"/>
        <v>8.1931644014591992E-2</v>
      </c>
      <c r="AJ68" s="1">
        <f t="shared" ca="1" si="36"/>
        <v>5.9766366564709909E-4</v>
      </c>
      <c r="AK68" s="1">
        <f t="shared" ca="1" si="36"/>
        <v>6.6220056972600361E-2</v>
      </c>
      <c r="AL68" s="1">
        <f t="shared" ca="1" si="36"/>
        <v>1.7159791474206237E-2</v>
      </c>
      <c r="AM68" s="1">
        <f t="shared" ca="1" si="36"/>
        <v>5.5520599622616011E-2</v>
      </c>
      <c r="AN68" s="1">
        <f t="shared" ca="1" si="36"/>
        <v>-1.9014306879404707E-2</v>
      </c>
      <c r="AO68" s="1">
        <f t="shared" ca="1" si="36"/>
        <v>1.9231773708367719E-2</v>
      </c>
      <c r="AP68" s="1">
        <f t="shared" ca="1" si="36"/>
        <v>4.224225540606296E-2</v>
      </c>
      <c r="AQ68" s="1">
        <f t="shared" ca="1" si="36"/>
        <v>1.5340806268659003E-2</v>
      </c>
      <c r="AR68" s="1">
        <f t="shared" ca="1" si="36"/>
        <v>0.1168116650175931</v>
      </c>
      <c r="AS68" s="1">
        <f t="shared" ca="1" si="36"/>
        <v>9.8234039218998093E-2</v>
      </c>
      <c r="AT68" s="1">
        <f t="shared" ca="1" si="36"/>
        <v>-6.1218437581601441E-2</v>
      </c>
      <c r="AU68" s="1">
        <f t="shared" ca="1" si="36"/>
        <v>4.1921960094369312E-2</v>
      </c>
      <c r="AV68" s="1">
        <f t="shared" ca="1" si="36"/>
        <v>-2.0723207948654874E-2</v>
      </c>
      <c r="AW68" s="1">
        <f t="shared" ca="1" si="36"/>
        <v>1.7945283884072953E-2</v>
      </c>
      <c r="AX68" s="1">
        <f t="shared" ca="1" si="36"/>
        <v>-6.2423775808123048E-2</v>
      </c>
      <c r="AY68" s="1">
        <f t="shared" ca="1" si="36"/>
        <v>-1.0120493438259274E-2</v>
      </c>
      <c r="AZ68" s="1">
        <f t="shared" ca="1" si="36"/>
        <v>9.0541142908481975E-2</v>
      </c>
      <c r="BA68" s="1">
        <f t="shared" ca="1" si="36"/>
        <v>3.7867703661274218E-2</v>
      </c>
      <c r="BB68" s="1">
        <f t="shared" ca="1" si="36"/>
        <v>-0.10040439423568828</v>
      </c>
      <c r="BC68" s="1">
        <f t="shared" ca="1" si="36"/>
        <v>1.7557689642943158E-3</v>
      </c>
      <c r="BD68" s="1">
        <f t="shared" ca="1" si="36"/>
        <v>-5.1814627792610389E-2</v>
      </c>
      <c r="BE68" s="1">
        <f t="shared" ca="1" si="36"/>
        <v>6.9146474364085747E-2</v>
      </c>
      <c r="BF68" s="1">
        <f t="shared" ca="1" si="36"/>
        <v>6.6673770312434599E-2</v>
      </c>
      <c r="BG68" s="1">
        <f t="shared" ca="1" si="36"/>
        <v>-7.9492800833636357E-2</v>
      </c>
      <c r="BH68" s="1">
        <f t="shared" ca="1" si="36"/>
        <v>-2.6577000356296551E-2</v>
      </c>
      <c r="BI68" s="1">
        <f t="shared" ca="1" si="36"/>
        <v>4.8794756938235463E-2</v>
      </c>
      <c r="BJ68" s="1">
        <f t="shared" ca="1" si="36"/>
        <v>-2.9680912647710521E-2</v>
      </c>
      <c r="BK68" s="1">
        <f t="shared" ca="1" si="36"/>
        <v>2.4508267517632836E-2</v>
      </c>
      <c r="BL68" s="1">
        <f t="shared" ca="1" si="36"/>
        <v>3.5443943405879647E-3</v>
      </c>
      <c r="BM68" s="1">
        <f t="shared" ca="1" si="36"/>
        <v>-7.4652443900166204E-2</v>
      </c>
      <c r="BN68" s="1">
        <f t="shared" ca="1" si="36"/>
        <v>3.7289223914739409E-3</v>
      </c>
      <c r="BO68" s="1">
        <f t="shared" ca="1" si="36"/>
        <v>0.15732839397621259</v>
      </c>
      <c r="BP68" s="1">
        <f t="shared" ca="1" si="36"/>
        <v>-4.7251681891215223E-2</v>
      </c>
      <c r="BQ68" s="1">
        <f t="shared" ca="1" si="36"/>
        <v>-4.8450445490115138E-2</v>
      </c>
      <c r="BR68" s="1">
        <f t="shared" ca="1" si="36"/>
        <v>7.4866748368922981E-3</v>
      </c>
      <c r="BS68" s="1">
        <f t="shared" ca="1" si="36"/>
        <v>-3.8338617852392162E-2</v>
      </c>
      <c r="BT68" s="1">
        <f t="shared" ca="1" si="36"/>
        <v>6.4104988483854389E-2</v>
      </c>
      <c r="BU68" s="1">
        <f t="shared" ca="1" si="36"/>
        <v>3.4004787542834432E-2</v>
      </c>
      <c r="BV68" s="1">
        <f t="shared" ca="1" si="36"/>
        <v>1.6714706197223286E-3</v>
      </c>
      <c r="BW68" s="1">
        <f t="shared" ca="1" si="36"/>
        <v>5.1915002224958477E-2</v>
      </c>
      <c r="BX68" s="1">
        <f t="shared" ca="1" si="36"/>
        <v>5.4737055348234372E-2</v>
      </c>
      <c r="BY68" s="1">
        <f t="shared" ca="1" si="36"/>
        <v>2.658660385524687E-2</v>
      </c>
      <c r="BZ68" s="1">
        <f t="shared" ca="1" si="36"/>
        <v>5.218500300444618E-2</v>
      </c>
      <c r="CA68" s="1">
        <f t="shared" ca="1" si="36"/>
        <v>3.7623832603437254E-2</v>
      </c>
      <c r="CB68" s="1">
        <f t="shared" ca="1" si="36"/>
        <v>-4.28005187033767E-3</v>
      </c>
      <c r="CC68" s="1">
        <f t="shared" ca="1" si="36"/>
        <v>-4.3042919190702036E-2</v>
      </c>
      <c r="CD68" s="1">
        <f t="shared" ca="1" si="36"/>
        <v>7.2772106407751162E-3</v>
      </c>
      <c r="CE68" s="1">
        <f t="shared" ca="1" si="36"/>
        <v>-5.1240188355853138E-3</v>
      </c>
      <c r="CF68" s="1">
        <f t="shared" ca="1" si="35"/>
        <v>-7.0624937676461635E-2</v>
      </c>
      <c r="CG68" s="1">
        <f t="shared" ca="1" si="35"/>
        <v>1.7970959421210318E-2</v>
      </c>
      <c r="CH68" s="1">
        <f t="shared" ca="1" si="35"/>
        <v>6.2581288149402864E-2</v>
      </c>
      <c r="CI68" s="1">
        <f t="shared" ca="1" si="35"/>
        <v>-6.8339243768497961E-3</v>
      </c>
      <c r="CJ68" s="1">
        <f t="shared" ca="1" si="35"/>
        <v>-6.5640331946715064E-2</v>
      </c>
      <c r="CK68" s="1">
        <f t="shared" ca="1" si="35"/>
        <v>3.7169255760071806E-4</v>
      </c>
      <c r="CL68" s="1">
        <f t="shared" ca="1" si="35"/>
        <v>-2.6728139634066471E-2</v>
      </c>
      <c r="CM68" s="1">
        <f t="shared" ca="1" si="35"/>
        <v>-6.6123962524895219E-2</v>
      </c>
      <c r="CN68" s="1">
        <f t="shared" ca="1" si="35"/>
        <v>3.0932206040387926E-2</v>
      </c>
      <c r="CO68" s="1">
        <f t="shared" ca="1" si="35"/>
        <v>1.8325520955801398E-2</v>
      </c>
      <c r="CP68" s="1">
        <f t="shared" ca="1" si="35"/>
        <v>-6.7236189591117601E-2</v>
      </c>
      <c r="CQ68" s="1">
        <f t="shared" ca="1" si="35"/>
        <v>5.7144463643232946E-2</v>
      </c>
      <c r="CR68" s="1">
        <f t="shared" ca="1" si="35"/>
        <v>6.2605880752357762E-2</v>
      </c>
      <c r="CS68" s="1">
        <f t="shared" ca="1" si="35"/>
        <v>5.5766093766977234E-2</v>
      </c>
      <c r="CT68" s="1">
        <f t="shared" ca="1" si="35"/>
        <v>-2.3104944271398795E-2</v>
      </c>
      <c r="CU68" s="1">
        <f t="shared" ca="1" si="35"/>
        <v>-6.5541697088686481E-3</v>
      </c>
      <c r="CV68" s="1">
        <f t="shared" ca="1" si="35"/>
        <v>7.9163126661615651E-3</v>
      </c>
      <c r="CW68" s="1">
        <f t="shared" ca="1" si="35"/>
        <v>8.1912170806142048E-2</v>
      </c>
      <c r="CX68" s="1">
        <f t="shared" ca="1" si="35"/>
        <v>1.2223095063488846E-2</v>
      </c>
      <c r="CY68" s="39">
        <f t="shared" ca="1" si="35"/>
        <v>-2.8327030021083353E-2</v>
      </c>
    </row>
    <row r="69" spans="2:103" x14ac:dyDescent="0.25">
      <c r="B69" s="27">
        <v>47178</v>
      </c>
      <c r="C69" s="28">
        <v>6.1666666666666599</v>
      </c>
      <c r="D69" s="1">
        <f t="shared" ca="1" si="30"/>
        <v>1.7153389252868346E-2</v>
      </c>
      <c r="E69" s="1">
        <f t="shared" ca="1" si="30"/>
        <v>-9.2681345580253205E-2</v>
      </c>
      <c r="F69" s="1">
        <f t="shared" ca="1" si="30"/>
        <v>8.4906207165238778E-2</v>
      </c>
      <c r="G69" s="1">
        <f t="shared" ca="1" si="30"/>
        <v>-3.4851769649317264E-2</v>
      </c>
      <c r="H69" s="1">
        <f t="shared" ca="1" si="30"/>
        <v>5.6054911792308655E-2</v>
      </c>
      <c r="I69" s="1">
        <f t="shared" ca="1" si="30"/>
        <v>-7.4453649615332185E-2</v>
      </c>
      <c r="J69" s="1">
        <f t="shared" ca="1" si="30"/>
        <v>-7.780225866016342E-3</v>
      </c>
      <c r="K69" s="1">
        <f t="shared" ca="1" si="30"/>
        <v>4.2096008687276296E-2</v>
      </c>
      <c r="L69" s="1">
        <f t="shared" ca="1" si="30"/>
        <v>4.8426291692477794E-2</v>
      </c>
      <c r="M69" s="1">
        <f t="shared" ca="1" si="30"/>
        <v>-4.3207095502693894E-2</v>
      </c>
      <c r="N69" s="1">
        <f t="shared" ca="1" si="30"/>
        <v>-1.9380511871286039E-3</v>
      </c>
      <c r="O69" s="1">
        <f t="shared" ca="1" si="30"/>
        <v>-5.8357222964442717E-3</v>
      </c>
      <c r="P69" s="1">
        <f t="shared" ca="1" si="30"/>
        <v>-2.3001425897750956E-2</v>
      </c>
      <c r="Q69" s="1">
        <f t="shared" ca="1" si="30"/>
        <v>1.7614139064799916E-2</v>
      </c>
      <c r="R69" s="1">
        <f t="shared" ca="1" si="30"/>
        <v>-2.544375988344233E-2</v>
      </c>
      <c r="S69" s="1">
        <f t="shared" ca="1" si="30"/>
        <v>-4.0162934723981907E-4</v>
      </c>
      <c r="T69" s="1">
        <f t="shared" ca="1" si="36"/>
        <v>2.1188600816815735E-2</v>
      </c>
      <c r="U69" s="1">
        <f t="shared" ca="1" si="36"/>
        <v>-1.7363053906279308E-2</v>
      </c>
      <c r="V69" s="1">
        <f t="shared" ca="1" si="36"/>
        <v>-2.2914610626006152E-2</v>
      </c>
      <c r="W69" s="1">
        <f t="shared" ca="1" si="36"/>
        <v>-4.7175884011782653E-2</v>
      </c>
      <c r="X69" s="1">
        <f t="shared" ca="1" si="36"/>
        <v>-0.10943976229145838</v>
      </c>
      <c r="Y69" s="1">
        <f t="shared" ca="1" si="36"/>
        <v>3.1351745046033747E-2</v>
      </c>
      <c r="Z69" s="1">
        <f t="shared" ca="1" si="36"/>
        <v>6.0277142015222239E-2</v>
      </c>
      <c r="AA69" s="1">
        <f t="shared" ca="1" si="36"/>
        <v>2.4440914062415702E-2</v>
      </c>
      <c r="AB69" s="1">
        <f t="shared" ca="1" si="36"/>
        <v>-2.0377251666757638E-2</v>
      </c>
      <c r="AC69" s="1">
        <f t="shared" ca="1" si="36"/>
        <v>-5.2080582844617196E-3</v>
      </c>
      <c r="AD69" s="1">
        <f t="shared" ca="1" si="36"/>
        <v>7.0005705886754754E-2</v>
      </c>
      <c r="AE69" s="1">
        <f t="shared" ca="1" si="36"/>
        <v>4.5637489698934261E-2</v>
      </c>
      <c r="AF69" s="1">
        <f t="shared" ca="1" si="36"/>
        <v>0.10160956083733411</v>
      </c>
      <c r="AG69" s="1">
        <f t="shared" ca="1" si="36"/>
        <v>-7.1612868552167502E-2</v>
      </c>
      <c r="AH69" s="1">
        <f t="shared" ca="1" si="36"/>
        <v>1.1207435033541501E-2</v>
      </c>
      <c r="AI69" s="1">
        <f t="shared" ca="1" si="36"/>
        <v>8.1074645732944706E-2</v>
      </c>
      <c r="AJ69" s="1">
        <f t="shared" ca="1" si="36"/>
        <v>3.7528971888124471E-2</v>
      </c>
      <c r="AK69" s="1">
        <f t="shared" ca="1" si="36"/>
        <v>4.3477802407858365E-3</v>
      </c>
      <c r="AL69" s="1">
        <f t="shared" ca="1" si="36"/>
        <v>9.2061887292730401E-3</v>
      </c>
      <c r="AM69" s="1">
        <f t="shared" ca="1" si="36"/>
        <v>4.441429685146861E-2</v>
      </c>
      <c r="AN69" s="1">
        <f t="shared" ca="1" si="36"/>
        <v>-1.4238008767970288E-2</v>
      </c>
      <c r="AO69" s="1">
        <f t="shared" ca="1" si="36"/>
        <v>-0.10098841773776498</v>
      </c>
      <c r="AP69" s="1">
        <f t="shared" ca="1" si="36"/>
        <v>-4.2676878893399404E-2</v>
      </c>
      <c r="AQ69" s="1">
        <f t="shared" ca="1" si="36"/>
        <v>1.0722875737563479E-3</v>
      </c>
      <c r="AR69" s="1">
        <f t="shared" ca="1" si="36"/>
        <v>-1.2825773594335579E-2</v>
      </c>
      <c r="AS69" s="1">
        <f t="shared" ca="1" si="36"/>
        <v>1.4591725530847704E-2</v>
      </c>
      <c r="AT69" s="1">
        <f t="shared" ca="1" si="36"/>
        <v>2.5848731039147511E-2</v>
      </c>
      <c r="AU69" s="1">
        <f t="shared" ca="1" si="36"/>
        <v>-3.9338734330633764E-2</v>
      </c>
      <c r="AV69" s="1">
        <f t="shared" ca="1" si="36"/>
        <v>-1.3048854713978177E-2</v>
      </c>
      <c r="AW69" s="1">
        <f t="shared" ca="1" si="36"/>
        <v>-7.2613184602094899E-2</v>
      </c>
      <c r="AX69" s="1">
        <f t="shared" ca="1" si="36"/>
        <v>-5.0296883843546636E-2</v>
      </c>
      <c r="AY69" s="1">
        <f t="shared" ca="1" si="36"/>
        <v>4.2640279204743954E-2</v>
      </c>
      <c r="AZ69" s="1">
        <f t="shared" ca="1" si="36"/>
        <v>8.0092894591249492E-2</v>
      </c>
      <c r="BA69" s="1">
        <f t="shared" ca="1" si="36"/>
        <v>5.346942982590247E-2</v>
      </c>
      <c r="BB69" s="1">
        <f t="shared" ca="1" si="36"/>
        <v>-5.8081609837357252E-2</v>
      </c>
      <c r="BC69" s="1">
        <f t="shared" ca="1" si="36"/>
        <v>2.2272846941602042E-2</v>
      </c>
      <c r="BD69" s="1">
        <f t="shared" ca="1" si="36"/>
        <v>9.2575947531381764E-2</v>
      </c>
      <c r="BE69" s="1">
        <f t="shared" ca="1" si="36"/>
        <v>-6.8859200287106986E-2</v>
      </c>
      <c r="BF69" s="1">
        <f t="shared" ca="1" si="36"/>
        <v>8.5043310059315536E-2</v>
      </c>
      <c r="BG69" s="1">
        <f t="shared" ca="1" si="36"/>
        <v>5.2889911989090661E-2</v>
      </c>
      <c r="BH69" s="1">
        <f t="shared" ca="1" si="36"/>
        <v>7.7380757135505109E-3</v>
      </c>
      <c r="BI69" s="1">
        <f t="shared" ca="1" si="36"/>
        <v>1.8332939145304761E-2</v>
      </c>
      <c r="BJ69" s="1">
        <f t="shared" ca="1" si="36"/>
        <v>-1.5536327675664274E-2</v>
      </c>
      <c r="BK69" s="1">
        <f t="shared" ca="1" si="36"/>
        <v>-6.4768438570381559E-2</v>
      </c>
      <c r="BL69" s="1">
        <f t="shared" ca="1" si="36"/>
        <v>3.5352665645479679E-3</v>
      </c>
      <c r="BM69" s="1">
        <f t="shared" ca="1" si="36"/>
        <v>-3.4300125591643464E-3</v>
      </c>
      <c r="BN69" s="1">
        <f t="shared" ca="1" si="36"/>
        <v>5.4789392820104692E-2</v>
      </c>
      <c r="BO69" s="1">
        <f t="shared" ca="1" si="36"/>
        <v>-4.0768207814843825E-3</v>
      </c>
      <c r="BP69" s="1">
        <f t="shared" ca="1" si="36"/>
        <v>-4.1235484510553817E-3</v>
      </c>
      <c r="BQ69" s="1">
        <f t="shared" ca="1" si="35"/>
        <v>2.6205820570967573E-2</v>
      </c>
      <c r="BR69" s="1">
        <f t="shared" ca="1" si="35"/>
        <v>-9.6930751017796531E-3</v>
      </c>
      <c r="BS69" s="1">
        <f t="shared" ca="1" si="35"/>
        <v>-2.3996711545104507E-2</v>
      </c>
      <c r="BT69" s="1">
        <f t="shared" ca="1" si="35"/>
        <v>-8.2366375265073392E-3</v>
      </c>
      <c r="BU69" s="1">
        <f t="shared" ca="1" si="35"/>
        <v>-8.965838697366493E-4</v>
      </c>
      <c r="BV69" s="1">
        <f t="shared" ca="1" si="35"/>
        <v>-3.5646519621858878E-2</v>
      </c>
      <c r="BW69" s="1">
        <f t="shared" ca="1" si="35"/>
        <v>-0.13621135942065915</v>
      </c>
      <c r="BX69" s="1">
        <f t="shared" ca="1" si="35"/>
        <v>-8.251009214620332E-3</v>
      </c>
      <c r="BY69" s="1">
        <f t="shared" ca="1" si="35"/>
        <v>1.1082935461653017E-2</v>
      </c>
      <c r="BZ69" s="1">
        <f t="shared" ca="1" si="35"/>
        <v>1.2077633885126846E-2</v>
      </c>
      <c r="CA69" s="1">
        <f t="shared" ca="1" si="35"/>
        <v>9.0676555415866444E-2</v>
      </c>
      <c r="CB69" s="1">
        <f t="shared" ca="1" si="35"/>
        <v>-5.2044674746471863E-2</v>
      </c>
      <c r="CC69" s="1">
        <f t="shared" ca="1" si="35"/>
        <v>-3.0338102244031842E-2</v>
      </c>
      <c r="CD69" s="1">
        <f t="shared" ca="1" si="35"/>
        <v>2.5204326924580821E-2</v>
      </c>
      <c r="CE69" s="1">
        <f t="shared" ca="1" si="35"/>
        <v>4.0464790187934578E-2</v>
      </c>
      <c r="CF69" s="1">
        <f t="shared" ca="1" si="35"/>
        <v>-3.5894127830487184E-2</v>
      </c>
      <c r="CG69" s="1">
        <f t="shared" ca="1" si="35"/>
        <v>-6.0206297050267622E-2</v>
      </c>
      <c r="CH69" s="1">
        <f t="shared" ca="1" si="35"/>
        <v>-2.9503382237621334E-2</v>
      </c>
      <c r="CI69" s="1">
        <f t="shared" ca="1" si="35"/>
        <v>-1.350859383755576E-2</v>
      </c>
      <c r="CJ69" s="1">
        <f t="shared" ca="1" si="35"/>
        <v>7.7928760027394406E-2</v>
      </c>
      <c r="CK69" s="1">
        <f t="shared" ca="1" si="35"/>
        <v>6.4474064428355113E-2</v>
      </c>
      <c r="CL69" s="1">
        <f t="shared" ca="1" si="35"/>
        <v>5.3005722095027082E-2</v>
      </c>
      <c r="CM69" s="1">
        <f t="shared" ca="1" si="35"/>
        <v>-3.7733864570307647E-2</v>
      </c>
      <c r="CN69" s="1">
        <f t="shared" ca="1" si="35"/>
        <v>0.10876737394125052</v>
      </c>
      <c r="CO69" s="1">
        <f t="shared" ca="1" si="35"/>
        <v>-1.0494716381120539E-2</v>
      </c>
      <c r="CP69" s="1">
        <f t="shared" ca="1" si="35"/>
        <v>-2.8097172954825403E-2</v>
      </c>
      <c r="CQ69" s="1">
        <f t="shared" ca="1" si="35"/>
        <v>-3.735366115849096E-2</v>
      </c>
      <c r="CR69" s="1">
        <f t="shared" ca="1" si="35"/>
        <v>-2.5513179401592312E-2</v>
      </c>
      <c r="CS69" s="1">
        <f t="shared" ca="1" si="35"/>
        <v>7.3337060463202097E-2</v>
      </c>
      <c r="CT69" s="1">
        <f t="shared" ca="1" si="35"/>
        <v>3.2900553535821192E-2</v>
      </c>
      <c r="CU69" s="1">
        <f t="shared" ca="1" si="35"/>
        <v>2.481629308953525E-2</v>
      </c>
      <c r="CV69" s="1">
        <f t="shared" ca="1" si="35"/>
        <v>3.8695102289959808E-2</v>
      </c>
      <c r="CW69" s="1">
        <f t="shared" ca="1" si="35"/>
        <v>1.4418070257648389E-2</v>
      </c>
      <c r="CX69" s="1">
        <f t="shared" ca="1" si="35"/>
        <v>1.9685161522104644E-2</v>
      </c>
      <c r="CY69" s="39">
        <f t="shared" ca="1" si="35"/>
        <v>1.244578520127947E-2</v>
      </c>
    </row>
    <row r="70" spans="2:103" x14ac:dyDescent="0.25">
      <c r="B70" s="27">
        <v>47209</v>
      </c>
      <c r="C70" s="28">
        <v>6.25</v>
      </c>
      <c r="D70" s="1">
        <f t="shared" ca="1" si="30"/>
        <v>-8.8514511142081781E-2</v>
      </c>
      <c r="E70" s="1">
        <f t="shared" ca="1" si="30"/>
        <v>-9.7229464107572681E-3</v>
      </c>
      <c r="F70" s="1">
        <f t="shared" ca="1" si="30"/>
        <v>2.4232592295341662E-2</v>
      </c>
      <c r="G70" s="1">
        <f t="shared" ca="1" si="30"/>
        <v>5.5066487251927074E-3</v>
      </c>
      <c r="H70" s="1">
        <f t="shared" ca="1" si="30"/>
        <v>8.9067896878980857E-4</v>
      </c>
      <c r="I70" s="1">
        <f t="shared" ca="1" si="30"/>
        <v>1.6452557826950841E-2</v>
      </c>
      <c r="J70" s="1">
        <f t="shared" ca="1" si="30"/>
        <v>-4.8928882372734336E-2</v>
      </c>
      <c r="K70" s="1">
        <f t="shared" ca="1" si="30"/>
        <v>-3.1197718687401892E-2</v>
      </c>
      <c r="L70" s="1">
        <f t="shared" ca="1" si="30"/>
        <v>-1.4267183451697512E-2</v>
      </c>
      <c r="M70" s="1">
        <f t="shared" ca="1" si="30"/>
        <v>9.3478595131553044E-2</v>
      </c>
      <c r="N70" s="1">
        <f t="shared" ca="1" si="30"/>
        <v>0.20662033762167084</v>
      </c>
      <c r="O70" s="1">
        <f t="shared" ca="1" si="30"/>
        <v>-1.7322141835357383E-2</v>
      </c>
      <c r="P70" s="1">
        <f t="shared" ca="1" si="30"/>
        <v>2.2989852540683343E-2</v>
      </c>
      <c r="Q70" s="1">
        <f t="shared" ca="1" si="30"/>
        <v>-3.2630737205371782E-2</v>
      </c>
      <c r="R70" s="1">
        <f t="shared" ca="1" si="30"/>
        <v>-7.1869572104224077E-3</v>
      </c>
      <c r="S70" s="1">
        <f t="shared" ca="1" si="30"/>
        <v>5.0506339502732436E-2</v>
      </c>
      <c r="T70" s="1">
        <f t="shared" ca="1" si="36"/>
        <v>6.4632215040872507E-2</v>
      </c>
      <c r="U70" s="1">
        <f t="shared" ca="1" si="36"/>
        <v>2.1124522992590235E-2</v>
      </c>
      <c r="V70" s="1">
        <f t="shared" ca="1" si="36"/>
        <v>4.2083409665075192E-2</v>
      </c>
      <c r="W70" s="1">
        <f t="shared" ca="1" si="36"/>
        <v>2.330185155041937E-3</v>
      </c>
      <c r="X70" s="1">
        <f t="shared" ca="1" si="36"/>
        <v>0.10205928435923883</v>
      </c>
      <c r="Y70" s="1">
        <f t="shared" ca="1" si="36"/>
        <v>-2.9715961554207714E-2</v>
      </c>
      <c r="Z70" s="1">
        <f t="shared" ca="1" si="36"/>
        <v>4.7371798339919446E-2</v>
      </c>
      <c r="AA70" s="1">
        <f t="shared" ca="1" si="36"/>
        <v>1.2123779741820842E-2</v>
      </c>
      <c r="AB70" s="1">
        <f t="shared" ca="1" si="36"/>
        <v>1.7725678633489172E-2</v>
      </c>
      <c r="AC70" s="1">
        <f t="shared" ca="1" si="36"/>
        <v>-4.5536858199291638E-2</v>
      </c>
      <c r="AD70" s="1">
        <f t="shared" ca="1" si="36"/>
        <v>-1.1751988315607212E-2</v>
      </c>
      <c r="AE70" s="1">
        <f t="shared" ca="1" si="36"/>
        <v>1.5940776488785433E-2</v>
      </c>
      <c r="AF70" s="1">
        <f t="shared" ca="1" si="36"/>
        <v>7.5414685466324544E-2</v>
      </c>
      <c r="AG70" s="1">
        <f t="shared" ca="1" si="36"/>
        <v>-1.7264953364022721E-2</v>
      </c>
      <c r="AH70" s="1">
        <f t="shared" ca="1" si="36"/>
        <v>-3.9414214395307123E-2</v>
      </c>
      <c r="AI70" s="1">
        <f t="shared" ca="1" si="36"/>
        <v>7.4579271007276488E-2</v>
      </c>
      <c r="AJ70" s="1">
        <f t="shared" ca="1" si="36"/>
        <v>5.1130476781609854E-2</v>
      </c>
      <c r="AK70" s="1">
        <f t="shared" ca="1" si="36"/>
        <v>-3.20667754090888E-4</v>
      </c>
      <c r="AL70" s="1">
        <f t="shared" ca="1" si="36"/>
        <v>-7.6340650967409079E-2</v>
      </c>
      <c r="AM70" s="1">
        <f t="shared" ca="1" si="36"/>
        <v>6.881131719278244E-2</v>
      </c>
      <c r="AN70" s="1">
        <f t="shared" ca="1" si="36"/>
        <v>-4.3874185997309217E-3</v>
      </c>
      <c r="AO70" s="1">
        <f t="shared" ca="1" si="36"/>
        <v>-1.267740683285816E-2</v>
      </c>
      <c r="AP70" s="1">
        <f t="shared" ca="1" si="36"/>
        <v>-8.8729470883775113E-2</v>
      </c>
      <c r="AQ70" s="1">
        <f t="shared" ca="1" si="36"/>
        <v>-5.1712453067733068E-2</v>
      </c>
      <c r="AR70" s="1">
        <f t="shared" ca="1" si="36"/>
        <v>-5.4317715000939494E-2</v>
      </c>
      <c r="AS70" s="1">
        <f t="shared" ca="1" si="36"/>
        <v>6.1961986485982543E-2</v>
      </c>
      <c r="AT70" s="1">
        <f t="shared" ca="1" si="36"/>
        <v>-3.4769841775340912E-2</v>
      </c>
      <c r="AU70" s="1">
        <f t="shared" ca="1" si="36"/>
        <v>3.1315744169405801E-2</v>
      </c>
      <c r="AV70" s="1">
        <f t="shared" ca="1" si="36"/>
        <v>-6.8694892703709889E-3</v>
      </c>
      <c r="AW70" s="1">
        <f t="shared" ca="1" si="36"/>
        <v>-5.5091855089004077E-2</v>
      </c>
      <c r="AX70" s="1">
        <f t="shared" ca="1" si="36"/>
        <v>-7.3516737081767581E-3</v>
      </c>
      <c r="AY70" s="1">
        <f t="shared" ca="1" si="36"/>
        <v>-2.9276299962330242E-2</v>
      </c>
      <c r="AZ70" s="1">
        <f t="shared" ca="1" si="36"/>
        <v>3.6405308814290355E-2</v>
      </c>
      <c r="BA70" s="1">
        <f t="shared" ca="1" si="36"/>
        <v>-0.10862812090125856</v>
      </c>
      <c r="BB70" s="1">
        <f t="shared" ca="1" si="36"/>
        <v>-9.6866077407933675E-4</v>
      </c>
      <c r="BC70" s="1">
        <f t="shared" ca="1" si="36"/>
        <v>3.8012581401994781E-2</v>
      </c>
      <c r="BD70" s="1">
        <f t="shared" ca="1" si="36"/>
        <v>-4.1189403203877213E-2</v>
      </c>
      <c r="BE70" s="1">
        <f t="shared" ca="1" si="36"/>
        <v>2.7810472123914839E-2</v>
      </c>
      <c r="BF70" s="1">
        <f t="shared" ca="1" si="36"/>
        <v>7.8118610082632267E-2</v>
      </c>
      <c r="BG70" s="1">
        <f t="shared" ca="1" si="36"/>
        <v>4.7724991553200015E-2</v>
      </c>
      <c r="BH70" s="1">
        <f t="shared" ca="1" si="36"/>
        <v>3.5705122710192994E-2</v>
      </c>
      <c r="BI70" s="1">
        <f t="shared" ca="1" si="36"/>
        <v>-4.4112680832414253E-3</v>
      </c>
      <c r="BJ70" s="1">
        <f t="shared" ca="1" si="36"/>
        <v>-3.2815861662368381E-3</v>
      </c>
      <c r="BK70" s="1">
        <f t="shared" ca="1" si="36"/>
        <v>3.9173259622375311E-3</v>
      </c>
      <c r="BL70" s="1">
        <f t="shared" ca="1" si="36"/>
        <v>-6.3559021701787011E-2</v>
      </c>
      <c r="BM70" s="1">
        <f t="shared" ca="1" si="36"/>
        <v>-2.401476348426854E-2</v>
      </c>
      <c r="BN70" s="1">
        <f t="shared" ca="1" si="36"/>
        <v>-1.7120575262100455E-3</v>
      </c>
      <c r="BO70" s="1">
        <f t="shared" ca="1" si="36"/>
        <v>3.404051804249883E-2</v>
      </c>
      <c r="BP70" s="1">
        <f t="shared" ca="1" si="36"/>
        <v>-3.0255084944489103E-3</v>
      </c>
      <c r="BQ70" s="1">
        <f t="shared" ca="1" si="35"/>
        <v>-3.5773601957611638E-2</v>
      </c>
      <c r="BR70" s="1">
        <f t="shared" ca="1" si="35"/>
        <v>1.4275560541512486E-3</v>
      </c>
      <c r="BS70" s="1">
        <f t="shared" ca="1" si="35"/>
        <v>-2.3461685449754688E-2</v>
      </c>
      <c r="BT70" s="1">
        <f t="shared" ca="1" si="35"/>
        <v>2.3893062746370916E-3</v>
      </c>
      <c r="BU70" s="1">
        <f t="shared" ca="1" si="35"/>
        <v>9.0248101358252536E-2</v>
      </c>
      <c r="BV70" s="1">
        <f t="shared" ca="1" si="35"/>
        <v>-3.5754467372668602E-2</v>
      </c>
      <c r="BW70" s="1">
        <f t="shared" ca="1" si="35"/>
        <v>1.4442455766119563E-2</v>
      </c>
      <c r="BX70" s="1">
        <f t="shared" ca="1" si="35"/>
        <v>-7.5157028737417031E-3</v>
      </c>
      <c r="BY70" s="1">
        <f t="shared" ca="1" si="35"/>
        <v>-3.0298409211286632E-2</v>
      </c>
      <c r="BZ70" s="1">
        <f t="shared" ca="1" si="35"/>
        <v>2.6364536609573691E-4</v>
      </c>
      <c r="CA70" s="1">
        <f t="shared" ca="1" si="35"/>
        <v>-2.106482950452964E-2</v>
      </c>
      <c r="CB70" s="1">
        <f t="shared" ca="1" si="35"/>
        <v>-4.7132413366323275E-2</v>
      </c>
      <c r="CC70" s="1">
        <f t="shared" ca="1" si="35"/>
        <v>0.1078021951468992</v>
      </c>
      <c r="CD70" s="1">
        <f t="shared" ca="1" si="35"/>
        <v>3.4124950218520165E-3</v>
      </c>
      <c r="CE70" s="1">
        <f t="shared" ca="1" si="35"/>
        <v>4.8299079424738829E-2</v>
      </c>
      <c r="CF70" s="1">
        <f t="shared" ca="1" si="35"/>
        <v>3.0163093087389854E-2</v>
      </c>
      <c r="CG70" s="1">
        <f t="shared" ca="1" si="35"/>
        <v>-6.093095950040469E-2</v>
      </c>
      <c r="CH70" s="1">
        <f t="shared" ca="1" si="35"/>
        <v>-4.0242359151077281E-2</v>
      </c>
      <c r="CI70" s="1">
        <f t="shared" ca="1" si="35"/>
        <v>-0.10305104077363095</v>
      </c>
      <c r="CJ70" s="1">
        <f t="shared" ca="1" si="35"/>
        <v>1.1509133443911378E-2</v>
      </c>
      <c r="CK70" s="1">
        <f t="shared" ca="1" si="35"/>
        <v>3.7848188788188089E-2</v>
      </c>
      <c r="CL70" s="1">
        <f t="shared" ca="1" si="35"/>
        <v>2.1877236870225705E-2</v>
      </c>
      <c r="CM70" s="1">
        <f t="shared" ca="1" si="35"/>
        <v>7.3089513792379129E-2</v>
      </c>
      <c r="CN70" s="1">
        <f t="shared" ca="1" si="35"/>
        <v>-3.3391322310706833E-4</v>
      </c>
      <c r="CO70" s="1">
        <f t="shared" ca="1" si="35"/>
        <v>-2.4363571501920995E-2</v>
      </c>
      <c r="CP70" s="1">
        <f t="shared" ca="1" si="35"/>
        <v>-3.8006164511495549E-3</v>
      </c>
      <c r="CQ70" s="1">
        <f t="shared" ca="1" si="35"/>
        <v>-3.418562758126388E-2</v>
      </c>
      <c r="CR70" s="1">
        <f t="shared" ca="1" si="35"/>
        <v>3.8889497470331793E-3</v>
      </c>
      <c r="CS70" s="1">
        <f t="shared" ca="1" si="35"/>
        <v>-3.6130051729714008E-2</v>
      </c>
      <c r="CT70" s="1">
        <f t="shared" ca="1" si="35"/>
        <v>-2.7054908413464279E-2</v>
      </c>
      <c r="CU70" s="1">
        <f t="shared" ca="1" si="35"/>
        <v>-3.8546439009294373E-2</v>
      </c>
      <c r="CV70" s="1">
        <f t="shared" ca="1" si="35"/>
        <v>6.755578679882468E-2</v>
      </c>
      <c r="CW70" s="1">
        <f t="shared" ca="1" si="35"/>
        <v>2.9824075658088454E-2</v>
      </c>
      <c r="CX70" s="1">
        <f t="shared" ca="1" si="35"/>
        <v>5.639521828209456E-2</v>
      </c>
      <c r="CY70" s="39">
        <f t="shared" ca="1" si="35"/>
        <v>5.2455298799628319E-2</v>
      </c>
    </row>
    <row r="71" spans="2:103" x14ac:dyDescent="0.25">
      <c r="B71" s="27">
        <v>47239</v>
      </c>
      <c r="C71" s="28">
        <v>6.3333333333333304</v>
      </c>
      <c r="D71" s="1">
        <f t="shared" ca="1" si="30"/>
        <v>-1.9755390691357049E-2</v>
      </c>
      <c r="E71" s="1">
        <f t="shared" ca="1" si="30"/>
        <v>-1.3359945089635276E-3</v>
      </c>
      <c r="F71" s="1">
        <f t="shared" ca="1" si="30"/>
        <v>-4.6682892244901741E-2</v>
      </c>
      <c r="G71" s="1">
        <f t="shared" ca="1" si="30"/>
        <v>2.4005638498867946E-2</v>
      </c>
      <c r="H71" s="1">
        <f t="shared" ca="1" si="30"/>
        <v>9.0253811335354955E-2</v>
      </c>
      <c r="I71" s="1">
        <f t="shared" ca="1" si="30"/>
        <v>-2.5659703998148712E-3</v>
      </c>
      <c r="J71" s="1">
        <f t="shared" ca="1" si="30"/>
        <v>1.3216691719694036E-2</v>
      </c>
      <c r="K71" s="1">
        <f t="shared" ca="1" si="30"/>
        <v>0.10705970117670363</v>
      </c>
      <c r="L71" s="1">
        <f t="shared" ca="1" si="30"/>
        <v>9.9209834996889044E-3</v>
      </c>
      <c r="M71" s="1">
        <f t="shared" ca="1" si="30"/>
        <v>6.2402658041819097E-2</v>
      </c>
      <c r="N71" s="1">
        <f t="shared" ca="1" si="30"/>
        <v>5.3794167331115521E-4</v>
      </c>
      <c r="O71" s="1">
        <f t="shared" ca="1" si="30"/>
        <v>1.8955692534667327E-2</v>
      </c>
      <c r="P71" s="1">
        <f t="shared" ca="1" si="30"/>
        <v>4.7438432849663058E-2</v>
      </c>
      <c r="Q71" s="1">
        <f t="shared" ca="1" si="30"/>
        <v>-3.4142238050541347E-2</v>
      </c>
      <c r="R71" s="1">
        <f t="shared" ca="1" si="30"/>
        <v>6.8078218384069545E-3</v>
      </c>
      <c r="S71" s="1">
        <f t="shared" ca="1" si="30"/>
        <v>5.6532006206785126E-2</v>
      </c>
      <c r="T71" s="1">
        <f t="shared" ca="1" si="36"/>
        <v>2.3795327921725118E-2</v>
      </c>
      <c r="U71" s="1">
        <f t="shared" ca="1" si="36"/>
        <v>0.11411348345481304</v>
      </c>
      <c r="V71" s="1">
        <f t="shared" ca="1" si="36"/>
        <v>4.9320961827914928E-2</v>
      </c>
      <c r="W71" s="1">
        <f t="shared" ca="1" si="36"/>
        <v>-2.2430362267285089E-2</v>
      </c>
      <c r="X71" s="1">
        <f t="shared" ca="1" si="36"/>
        <v>7.7046766317504539E-2</v>
      </c>
      <c r="Y71" s="1">
        <f t="shared" ca="1" si="36"/>
        <v>-8.5515554092079282E-2</v>
      </c>
      <c r="Z71" s="1">
        <f t="shared" ca="1" si="36"/>
        <v>5.7454818187949487E-2</v>
      </c>
      <c r="AA71" s="1">
        <f t="shared" ca="1" si="36"/>
        <v>-4.6567679805243629E-2</v>
      </c>
      <c r="AB71" s="1">
        <f t="shared" ca="1" si="36"/>
        <v>3.737969751339075E-2</v>
      </c>
      <c r="AC71" s="1">
        <f t="shared" ca="1" si="36"/>
        <v>2.5015220787945474E-2</v>
      </c>
      <c r="AD71" s="1">
        <f t="shared" ca="1" si="36"/>
        <v>7.7876471478312047E-3</v>
      </c>
      <c r="AE71" s="1">
        <f t="shared" ca="1" si="36"/>
        <v>-2.9427004077285213E-2</v>
      </c>
      <c r="AF71" s="1">
        <f t="shared" ca="1" si="36"/>
        <v>-4.767705775981395E-2</v>
      </c>
      <c r="AG71" s="1">
        <f t="shared" ca="1" si="36"/>
        <v>6.498478977133712E-2</v>
      </c>
      <c r="AH71" s="1">
        <f t="shared" ca="1" si="36"/>
        <v>7.0123680962221324E-2</v>
      </c>
      <c r="AI71" s="1">
        <f t="shared" ca="1" si="36"/>
        <v>2.9632639005321995E-2</v>
      </c>
      <c r="AJ71" s="1">
        <f t="shared" ca="1" si="36"/>
        <v>-2.8783554579786638E-2</v>
      </c>
      <c r="AK71" s="1">
        <f t="shared" ca="1" si="36"/>
        <v>1.1094214699068359E-2</v>
      </c>
      <c r="AL71" s="1">
        <f t="shared" ca="1" si="36"/>
        <v>3.6661909533691653E-2</v>
      </c>
      <c r="AM71" s="1">
        <f t="shared" ca="1" si="36"/>
        <v>-1.3859563176078421E-2</v>
      </c>
      <c r="AN71" s="1">
        <f t="shared" ca="1" si="36"/>
        <v>7.3710893947748685E-2</v>
      </c>
      <c r="AO71" s="1">
        <f t="shared" ca="1" si="36"/>
        <v>9.1719079391212061E-3</v>
      </c>
      <c r="AP71" s="1">
        <f t="shared" ca="1" si="36"/>
        <v>-0.12834314508458483</v>
      </c>
      <c r="AQ71" s="1">
        <f t="shared" ca="1" si="36"/>
        <v>4.4143775362042843E-2</v>
      </c>
      <c r="AR71" s="1">
        <f t="shared" ca="1" si="36"/>
        <v>-7.1630863440643788E-2</v>
      </c>
      <c r="AS71" s="1">
        <f t="shared" ca="1" si="36"/>
        <v>1.2898242122778368E-2</v>
      </c>
      <c r="AT71" s="1">
        <f t="shared" ca="1" si="36"/>
        <v>-1.3175271872877078E-2</v>
      </c>
      <c r="AU71" s="1">
        <f t="shared" ca="1" si="36"/>
        <v>-2.7815676716480109E-2</v>
      </c>
      <c r="AV71" s="1">
        <f t="shared" ca="1" si="36"/>
        <v>4.0532133545462867E-2</v>
      </c>
      <c r="AW71" s="1">
        <f t="shared" ca="1" si="36"/>
        <v>-3.4362964661111627E-2</v>
      </c>
      <c r="AX71" s="1">
        <f t="shared" ca="1" si="36"/>
        <v>-1.5298617703885072E-2</v>
      </c>
      <c r="AY71" s="1">
        <f t="shared" ca="1" si="36"/>
        <v>-0.10736247803396565</v>
      </c>
      <c r="AZ71" s="1">
        <f t="shared" ca="1" si="36"/>
        <v>-2.1628473548631202E-2</v>
      </c>
      <c r="BA71" s="1">
        <f t="shared" ca="1" si="36"/>
        <v>5.2180850350320565E-2</v>
      </c>
      <c r="BB71" s="1">
        <f t="shared" ca="1" si="36"/>
        <v>1.2443780177151809E-2</v>
      </c>
      <c r="BC71" s="1">
        <f t="shared" ca="1" si="36"/>
        <v>-3.8438414259367837E-2</v>
      </c>
      <c r="BD71" s="1">
        <f t="shared" ca="1" si="36"/>
        <v>2.5214757288343905E-2</v>
      </c>
      <c r="BE71" s="1">
        <f t="shared" ca="1" si="36"/>
        <v>-4.852975406091304E-2</v>
      </c>
      <c r="BF71" s="1">
        <f t="shared" ca="1" si="36"/>
        <v>6.9842950958037803E-2</v>
      </c>
      <c r="BG71" s="1">
        <f t="shared" ca="1" si="36"/>
        <v>8.3427715023762866E-2</v>
      </c>
      <c r="BH71" s="1">
        <f t="shared" ca="1" si="36"/>
        <v>1.5977167736893429E-2</v>
      </c>
      <c r="BI71" s="1">
        <f t="shared" ca="1" si="36"/>
        <v>2.0378527716742603E-2</v>
      </c>
      <c r="BJ71" s="1">
        <f t="shared" ca="1" si="36"/>
        <v>-6.0525965631063518E-3</v>
      </c>
      <c r="BK71" s="1">
        <f t="shared" ca="1" si="36"/>
        <v>-3.9554688703653938E-2</v>
      </c>
      <c r="BL71" s="1">
        <f t="shared" ref="BL71:BP71" ca="1" si="37">_xlfn.NORM.INV(RAND(),$C$2,$C$3)</f>
        <v>3.4923089453283929E-2</v>
      </c>
      <c r="BM71" s="1">
        <f t="shared" ca="1" si="37"/>
        <v>-5.5456420678776874E-2</v>
      </c>
      <c r="BN71" s="1">
        <f t="shared" ca="1" si="37"/>
        <v>-6.2606075682831441E-3</v>
      </c>
      <c r="BO71" s="1">
        <f t="shared" ca="1" si="37"/>
        <v>-1.8247171021297248E-2</v>
      </c>
      <c r="BP71" s="1">
        <f t="shared" ca="1" si="37"/>
        <v>-4.406433149320764E-2</v>
      </c>
      <c r="BQ71" s="1">
        <f t="shared" ca="1" si="35"/>
        <v>-3.2360156761075017E-2</v>
      </c>
      <c r="BR71" s="1">
        <f t="shared" ca="1" si="35"/>
        <v>-5.8791547624268484E-3</v>
      </c>
      <c r="BS71" s="1">
        <f t="shared" ca="1" si="35"/>
        <v>2.9073801503526637E-2</v>
      </c>
      <c r="BT71" s="1">
        <f t="shared" ca="1" si="35"/>
        <v>3.2588419585048239E-2</v>
      </c>
      <c r="BU71" s="1">
        <f t="shared" ca="1" si="35"/>
        <v>1.7009695476968931E-4</v>
      </c>
      <c r="BV71" s="1">
        <f t="shared" ca="1" si="35"/>
        <v>-8.0542621416685389E-2</v>
      </c>
      <c r="BW71" s="1">
        <f t="shared" ca="1" si="35"/>
        <v>-4.0305827880563236E-2</v>
      </c>
      <c r="BX71" s="1">
        <f t="shared" ca="1" si="35"/>
        <v>9.1616754439507092E-2</v>
      </c>
      <c r="BY71" s="1">
        <f t="shared" ca="1" si="35"/>
        <v>7.5585514141439034E-6</v>
      </c>
      <c r="BZ71" s="1">
        <f t="shared" ca="1" si="35"/>
        <v>-5.2385893191996685E-2</v>
      </c>
      <c r="CA71" s="1">
        <f t="shared" ca="1" si="35"/>
        <v>2.4031327292664266E-2</v>
      </c>
      <c r="CB71" s="1">
        <f t="shared" ca="1" si="35"/>
        <v>5.721622046554764E-2</v>
      </c>
      <c r="CC71" s="1">
        <f t="shared" ca="1" si="35"/>
        <v>8.3027399222804832E-2</v>
      </c>
      <c r="CD71" s="1">
        <f t="shared" ca="1" si="35"/>
        <v>5.172060404981331E-2</v>
      </c>
      <c r="CE71" s="1">
        <f t="shared" ca="1" si="35"/>
        <v>1.8085039482524372E-2</v>
      </c>
      <c r="CF71" s="1">
        <f t="shared" ca="1" si="35"/>
        <v>3.1578064328443435E-2</v>
      </c>
      <c r="CG71" s="1">
        <f t="shared" ca="1" si="35"/>
        <v>5.9706273850073474E-2</v>
      </c>
      <c r="CH71" s="1">
        <f t="shared" ca="1" si="35"/>
        <v>-1.9833494357833437E-2</v>
      </c>
      <c r="CI71" s="1">
        <f t="shared" ca="1" si="35"/>
        <v>-3.0190657417555698E-3</v>
      </c>
      <c r="CJ71" s="1">
        <f t="shared" ca="1" si="35"/>
        <v>7.65662682494536E-3</v>
      </c>
      <c r="CK71" s="1">
        <f t="shared" ca="1" si="35"/>
        <v>2.0543810240757576E-2</v>
      </c>
      <c r="CL71" s="1">
        <f t="shared" ca="1" si="35"/>
        <v>3.8023356643162941E-2</v>
      </c>
      <c r="CM71" s="1">
        <f t="shared" ca="1" si="35"/>
        <v>4.1210141605686409E-2</v>
      </c>
      <c r="CN71" s="1">
        <f t="shared" ca="1" si="35"/>
        <v>9.8812036409586829E-2</v>
      </c>
      <c r="CO71" s="1">
        <f t="shared" ca="1" si="35"/>
        <v>-5.8967507278847718E-2</v>
      </c>
      <c r="CP71" s="1">
        <f t="shared" ca="1" si="35"/>
        <v>1.7482864130505864E-2</v>
      </c>
      <c r="CQ71" s="1">
        <f t="shared" ca="1" si="35"/>
        <v>-2.5397635583884387E-2</v>
      </c>
      <c r="CR71" s="1">
        <f t="shared" ca="1" si="35"/>
        <v>-1.1757465543468751E-2</v>
      </c>
      <c r="CS71" s="1">
        <f t="shared" ca="1" si="35"/>
        <v>2.4702626071977526E-2</v>
      </c>
      <c r="CT71" s="1">
        <f t="shared" ca="1" si="35"/>
        <v>5.3113286246989008E-3</v>
      </c>
      <c r="CU71" s="1">
        <f t="shared" ca="1" si="35"/>
        <v>7.1787744273779819E-2</v>
      </c>
      <c r="CV71" s="1">
        <f t="shared" ca="1" si="35"/>
        <v>-4.9317202062489247E-2</v>
      </c>
      <c r="CW71" s="1">
        <f t="shared" ca="1" si="35"/>
        <v>5.1196688719439012E-2</v>
      </c>
      <c r="CX71" s="1">
        <f t="shared" ca="1" si="35"/>
        <v>-1.2159596036967046E-2</v>
      </c>
      <c r="CY71" s="39">
        <f t="shared" ca="1" si="35"/>
        <v>2.0240213684461529E-3</v>
      </c>
    </row>
    <row r="72" spans="2:103" x14ac:dyDescent="0.25">
      <c r="B72" s="27">
        <v>47270</v>
      </c>
      <c r="C72" s="28">
        <v>6.4166666666666599</v>
      </c>
      <c r="D72" s="1">
        <f t="shared" ca="1" si="30"/>
        <v>2.2461375261725119E-2</v>
      </c>
      <c r="E72" s="1">
        <f t="shared" ca="1" si="30"/>
        <v>-6.1888132719918783E-2</v>
      </c>
      <c r="F72" s="1">
        <f t="shared" ca="1" si="30"/>
        <v>1.8286568734242288E-2</v>
      </c>
      <c r="G72" s="1">
        <f t="shared" ca="1" si="30"/>
        <v>8.8109578825321874E-3</v>
      </c>
      <c r="H72" s="1">
        <f t="shared" ca="1" si="30"/>
        <v>5.4171945113246162E-2</v>
      </c>
      <c r="I72" s="1">
        <f t="shared" ca="1" si="30"/>
        <v>-4.3267738004944094E-2</v>
      </c>
      <c r="J72" s="1">
        <f t="shared" ca="1" si="30"/>
        <v>-4.9417246446979438E-2</v>
      </c>
      <c r="K72" s="1">
        <f t="shared" ca="1" si="30"/>
        <v>7.6190532078545981E-2</v>
      </c>
      <c r="L72" s="1">
        <f t="shared" ca="1" si="30"/>
        <v>5.3543439102604694E-2</v>
      </c>
      <c r="M72" s="1">
        <f t="shared" ca="1" si="30"/>
        <v>2.7652858762021127E-3</v>
      </c>
      <c r="N72" s="1">
        <f t="shared" ca="1" si="30"/>
        <v>9.5965905297254989E-2</v>
      </c>
      <c r="O72" s="1">
        <f t="shared" ca="1" si="30"/>
        <v>1.9845219490594992E-2</v>
      </c>
      <c r="P72" s="1">
        <f t="shared" ca="1" si="30"/>
        <v>7.9950315073746281E-3</v>
      </c>
      <c r="Q72" s="1">
        <f t="shared" ca="1" si="30"/>
        <v>-3.6878786711552133E-3</v>
      </c>
      <c r="R72" s="1">
        <f t="shared" ca="1" si="30"/>
        <v>5.2533533639564318E-2</v>
      </c>
      <c r="S72" s="1">
        <f t="shared" ca="1" si="30"/>
        <v>5.243839177018144E-2</v>
      </c>
      <c r="T72" s="1">
        <f t="shared" ref="T72:BP72" ca="1" si="38">_xlfn.NORM.INV(RAND(),$C$2,$C$3)</f>
        <v>-6.6384262182604577E-3</v>
      </c>
      <c r="U72" s="1">
        <f t="shared" ca="1" si="38"/>
        <v>-4.172269667362704E-2</v>
      </c>
      <c r="V72" s="1">
        <f t="shared" ca="1" si="38"/>
        <v>-4.6241578902469105E-2</v>
      </c>
      <c r="W72" s="1">
        <f t="shared" ca="1" si="38"/>
        <v>-3.9780432529364092E-2</v>
      </c>
      <c r="X72" s="1">
        <f t="shared" ca="1" si="38"/>
        <v>8.0317142272601616E-2</v>
      </c>
      <c r="Y72" s="1">
        <f t="shared" ca="1" si="38"/>
        <v>-2.0622411773556178E-2</v>
      </c>
      <c r="Z72" s="1">
        <f t="shared" ca="1" si="38"/>
        <v>3.7104561902829264E-2</v>
      </c>
      <c r="AA72" s="1">
        <f t="shared" ca="1" si="38"/>
        <v>-3.6488396589135046E-2</v>
      </c>
      <c r="AB72" s="1">
        <f t="shared" ca="1" si="38"/>
        <v>6.3180032608085371E-2</v>
      </c>
      <c r="AC72" s="1">
        <f t="shared" ca="1" si="38"/>
        <v>5.9532283844130555E-2</v>
      </c>
      <c r="AD72" s="1">
        <f t="shared" ca="1" si="38"/>
        <v>-6.3325090602095423E-3</v>
      </c>
      <c r="AE72" s="1">
        <f t="shared" ca="1" si="38"/>
        <v>1.8596635721745407E-2</v>
      </c>
      <c r="AF72" s="1">
        <f t="shared" ca="1" si="38"/>
        <v>-2.871512441009659E-2</v>
      </c>
      <c r="AG72" s="1">
        <f t="shared" ca="1" si="38"/>
        <v>-3.5288551007525634E-2</v>
      </c>
      <c r="AH72" s="1">
        <f t="shared" ca="1" si="38"/>
        <v>-2.0287610846745664E-3</v>
      </c>
      <c r="AI72" s="1">
        <f t="shared" ca="1" si="38"/>
        <v>2.8393924045602811E-2</v>
      </c>
      <c r="AJ72" s="1">
        <f t="shared" ca="1" si="38"/>
        <v>5.6728791786690234E-2</v>
      </c>
      <c r="AK72" s="1">
        <f t="shared" ca="1" si="38"/>
        <v>6.839109625413395E-3</v>
      </c>
      <c r="AL72" s="1">
        <f t="shared" ca="1" si="38"/>
        <v>6.7007495636480396E-2</v>
      </c>
      <c r="AM72" s="1">
        <f t="shared" ca="1" si="38"/>
        <v>-4.5322936995503965E-2</v>
      </c>
      <c r="AN72" s="1">
        <f t="shared" ca="1" si="38"/>
        <v>2.7276853247852839E-2</v>
      </c>
      <c r="AO72" s="1">
        <f t="shared" ca="1" si="38"/>
        <v>7.6089185960113593E-3</v>
      </c>
      <c r="AP72" s="1">
        <f t="shared" ca="1" si="38"/>
        <v>5.193626130272043E-2</v>
      </c>
      <c r="AQ72" s="1">
        <f t="shared" ca="1" si="38"/>
        <v>-9.154111448269367E-2</v>
      </c>
      <c r="AR72" s="1">
        <f t="shared" ca="1" si="38"/>
        <v>5.2566197085066402E-3</v>
      </c>
      <c r="AS72" s="1">
        <f t="shared" ca="1" si="38"/>
        <v>1.1224733510582844E-2</v>
      </c>
      <c r="AT72" s="1">
        <f t="shared" ca="1" si="38"/>
        <v>4.3246138925020092E-2</v>
      </c>
      <c r="AU72" s="1">
        <f t="shared" ca="1" si="38"/>
        <v>-2.3178909482678051E-2</v>
      </c>
      <c r="AV72" s="1">
        <f t="shared" ca="1" si="38"/>
        <v>-1.2797104992865016E-2</v>
      </c>
      <c r="AW72" s="1">
        <f t="shared" ca="1" si="38"/>
        <v>3.0498217458490014E-2</v>
      </c>
      <c r="AX72" s="1">
        <f t="shared" ca="1" si="38"/>
        <v>-1.0852518047894198E-2</v>
      </c>
      <c r="AY72" s="1">
        <f t="shared" ca="1" si="38"/>
        <v>-7.15823471730547E-2</v>
      </c>
      <c r="AZ72" s="1">
        <f t="shared" ca="1" si="38"/>
        <v>8.686624462428813E-2</v>
      </c>
      <c r="BA72" s="1">
        <f t="shared" ca="1" si="38"/>
        <v>2.1652969403683407E-2</v>
      </c>
      <c r="BB72" s="1">
        <f t="shared" ca="1" si="38"/>
        <v>-2.7901513032724846E-2</v>
      </c>
      <c r="BC72" s="1">
        <f t="shared" ca="1" si="38"/>
        <v>-3.4641624742066616E-3</v>
      </c>
      <c r="BD72" s="1">
        <f t="shared" ca="1" si="38"/>
        <v>-3.6495486094741975E-3</v>
      </c>
      <c r="BE72" s="1">
        <f t="shared" ca="1" si="38"/>
        <v>6.4902943482577191E-2</v>
      </c>
      <c r="BF72" s="1">
        <f t="shared" ca="1" si="38"/>
        <v>6.4034121125186513E-2</v>
      </c>
      <c r="BG72" s="1">
        <f t="shared" ca="1" si="38"/>
        <v>-2.8063806014030544E-2</v>
      </c>
      <c r="BH72" s="1">
        <f t="shared" ca="1" si="38"/>
        <v>-7.5247118952521952E-2</v>
      </c>
      <c r="BI72" s="1">
        <f t="shared" ca="1" si="38"/>
        <v>-6.1570404660512272E-2</v>
      </c>
      <c r="BJ72" s="1">
        <f t="shared" ca="1" si="38"/>
        <v>8.8682408774885341E-2</v>
      </c>
      <c r="BK72" s="1">
        <f t="shared" ca="1" si="38"/>
        <v>-1.36220344623206E-2</v>
      </c>
      <c r="BL72" s="1">
        <f t="shared" ca="1" si="38"/>
        <v>6.3284945096720351E-3</v>
      </c>
      <c r="BM72" s="1">
        <f t="shared" ca="1" si="38"/>
        <v>2.0478695894187687E-2</v>
      </c>
      <c r="BN72" s="1">
        <f t="shared" ca="1" si="38"/>
        <v>-1.4509684091650477E-3</v>
      </c>
      <c r="BO72" s="1">
        <f t="shared" ca="1" si="38"/>
        <v>3.1034547804627008E-3</v>
      </c>
      <c r="BP72" s="1">
        <f t="shared" ca="1" si="38"/>
        <v>-4.4470866424719861E-2</v>
      </c>
      <c r="BQ72" s="1">
        <f t="shared" ca="1" si="35"/>
        <v>-5.0595354569078897E-2</v>
      </c>
      <c r="BR72" s="1">
        <f t="shared" ca="1" si="35"/>
        <v>3.5164302656374588E-2</v>
      </c>
      <c r="BS72" s="1">
        <f t="shared" ca="1" si="35"/>
        <v>1.426591075307143E-3</v>
      </c>
      <c r="BT72" s="1">
        <f t="shared" ca="1" si="35"/>
        <v>1.7549601921030882E-2</v>
      </c>
      <c r="BU72" s="1">
        <f t="shared" ca="1" si="35"/>
        <v>-1.6168178696363299E-2</v>
      </c>
      <c r="BV72" s="1">
        <f t="shared" ca="1" si="35"/>
        <v>0.1099519969428322</v>
      </c>
      <c r="BW72" s="1">
        <f t="shared" ca="1" si="35"/>
        <v>-5.340679896030142E-2</v>
      </c>
      <c r="BX72" s="1">
        <f t="shared" ca="1" si="35"/>
        <v>-6.9237924987561233E-2</v>
      </c>
      <c r="BY72" s="1">
        <f t="shared" ca="1" si="35"/>
        <v>3.7452819360466523E-2</v>
      </c>
      <c r="BZ72" s="1">
        <f t="shared" ca="1" si="35"/>
        <v>2.0795471312669102E-2</v>
      </c>
      <c r="CA72" s="1">
        <f t="shared" ca="1" si="35"/>
        <v>-1.5751225992383655E-2</v>
      </c>
      <c r="CB72" s="1">
        <f t="shared" ca="1" si="35"/>
        <v>2.6408402482308184E-2</v>
      </c>
      <c r="CC72" s="1">
        <f t="shared" ca="1" si="35"/>
        <v>7.0488135442661443E-2</v>
      </c>
      <c r="CD72" s="1">
        <f t="shared" ca="1" si="35"/>
        <v>-2.0282240903392892E-2</v>
      </c>
      <c r="CE72" s="1">
        <f t="shared" ca="1" si="35"/>
        <v>7.0518954723315486E-2</v>
      </c>
      <c r="CF72" s="1">
        <f t="shared" ca="1" si="35"/>
        <v>-6.9191128207293173E-2</v>
      </c>
      <c r="CG72" s="1">
        <f t="shared" ca="1" si="35"/>
        <v>-2.3951717155525486E-2</v>
      </c>
      <c r="CH72" s="1">
        <f t="shared" ca="1" si="35"/>
        <v>-0.10475691280685578</v>
      </c>
      <c r="CI72" s="1">
        <f t="shared" ca="1" si="35"/>
        <v>4.2855660449358041E-2</v>
      </c>
      <c r="CJ72" s="1">
        <f t="shared" ca="1" si="35"/>
        <v>1.224319168375034E-2</v>
      </c>
      <c r="CK72" s="1">
        <f t="shared" ca="1" si="35"/>
        <v>3.3111067775464596E-2</v>
      </c>
      <c r="CL72" s="1">
        <f t="shared" ca="1" si="35"/>
        <v>-2.4757397522012226E-2</v>
      </c>
      <c r="CM72" s="1">
        <f t="shared" ca="1" si="35"/>
        <v>4.418729660475839E-2</v>
      </c>
      <c r="CN72" s="1">
        <f t="shared" ca="1" si="35"/>
        <v>1.6255058935201296E-3</v>
      </c>
      <c r="CO72" s="1">
        <f t="shared" ca="1" si="35"/>
        <v>8.32100721965012E-2</v>
      </c>
      <c r="CP72" s="1">
        <f t="shared" ca="1" si="35"/>
        <v>7.6697001117835478E-2</v>
      </c>
      <c r="CQ72" s="1">
        <f t="shared" ca="1" si="35"/>
        <v>8.1507705119734236E-3</v>
      </c>
      <c r="CR72" s="1">
        <f t="shared" ca="1" si="35"/>
        <v>4.8779187417539054E-2</v>
      </c>
      <c r="CS72" s="1">
        <f t="shared" ca="1" si="35"/>
        <v>-2.8608766308559547E-2</v>
      </c>
      <c r="CT72" s="1">
        <f t="shared" ca="1" si="35"/>
        <v>5.5156786996291771E-2</v>
      </c>
      <c r="CU72" s="1">
        <f t="shared" ca="1" si="35"/>
        <v>2.5297730777363567E-2</v>
      </c>
      <c r="CV72" s="1">
        <f t="shared" ca="1" si="35"/>
        <v>-2.121214209545914E-2</v>
      </c>
      <c r="CW72" s="1">
        <f t="shared" ca="1" si="35"/>
        <v>1.3082090550968994E-2</v>
      </c>
      <c r="CX72" s="1">
        <f t="shared" ca="1" si="35"/>
        <v>6.8018513102018454E-3</v>
      </c>
      <c r="CY72" s="39">
        <f t="shared" ca="1" si="35"/>
        <v>2.6364204430734183E-2</v>
      </c>
    </row>
    <row r="73" spans="2:103" x14ac:dyDescent="0.25">
      <c r="B73" s="27">
        <v>47300</v>
      </c>
      <c r="C73" s="28">
        <v>6.4999999999999902</v>
      </c>
      <c r="D73" s="1">
        <f t="shared" ca="1" si="30"/>
        <v>1.7631540405048472E-2</v>
      </c>
      <c r="E73" s="1">
        <f t="shared" ca="1" si="30"/>
        <v>1.9629012974528168E-2</v>
      </c>
      <c r="F73" s="1">
        <f t="shared" ca="1" si="30"/>
        <v>9.9884802790331489E-2</v>
      </c>
      <c r="G73" s="1">
        <f t="shared" ca="1" si="30"/>
        <v>-1.664443637113058E-2</v>
      </c>
      <c r="H73" s="1">
        <f t="shared" ca="1" si="30"/>
        <v>-8.1911884568636236E-3</v>
      </c>
      <c r="I73" s="1">
        <f t="shared" ca="1" si="30"/>
        <v>9.3801954967965701E-2</v>
      </c>
      <c r="J73" s="1">
        <f t="shared" ca="1" si="30"/>
        <v>-2.4603219804817361E-2</v>
      </c>
      <c r="K73" s="1">
        <f t="shared" ca="1" si="30"/>
        <v>-7.9187975523634241E-2</v>
      </c>
      <c r="L73" s="1">
        <f t="shared" ca="1" si="30"/>
        <v>6.9476851193925595E-3</v>
      </c>
      <c r="M73" s="1">
        <f t="shared" ca="1" si="30"/>
        <v>-6.5517197884423523E-4</v>
      </c>
      <c r="N73" s="1">
        <f t="shared" ca="1" si="30"/>
        <v>-1.1701990661933462E-4</v>
      </c>
      <c r="O73" s="1">
        <f t="shared" ca="1" si="30"/>
        <v>2.297406473788919E-2</v>
      </c>
      <c r="P73" s="1">
        <f t="shared" ca="1" si="30"/>
        <v>7.5866565308143424E-2</v>
      </c>
      <c r="Q73" s="1">
        <f t="shared" ca="1" si="30"/>
        <v>1.3157031215131877E-2</v>
      </c>
      <c r="R73" s="1">
        <f t="shared" ca="1" si="30"/>
        <v>2.5186084908345226E-2</v>
      </c>
      <c r="S73" s="1">
        <f t="shared" ref="S73:CD77" ca="1" si="39">_xlfn.NORM.INV(RAND(),$C$2,$C$3)</f>
        <v>3.779325807158937E-2</v>
      </c>
      <c r="T73" s="1">
        <f t="shared" ca="1" si="39"/>
        <v>-1.0524307085390754E-2</v>
      </c>
      <c r="U73" s="1">
        <f t="shared" ca="1" si="39"/>
        <v>-3.0886220184828811E-2</v>
      </c>
      <c r="V73" s="1">
        <f t="shared" ca="1" si="39"/>
        <v>-0.10600744464918291</v>
      </c>
      <c r="W73" s="1">
        <f t="shared" ca="1" si="39"/>
        <v>5.7578787778298588E-3</v>
      </c>
      <c r="X73" s="1">
        <f t="shared" ca="1" si="39"/>
        <v>-3.2525823476968987E-2</v>
      </c>
      <c r="Y73" s="1">
        <f t="shared" ca="1" si="39"/>
        <v>-2.3422277815061031E-2</v>
      </c>
      <c r="Z73" s="1">
        <f t="shared" ca="1" si="39"/>
        <v>-1.18779525124596E-3</v>
      </c>
      <c r="AA73" s="1">
        <f t="shared" ca="1" si="39"/>
        <v>-0.11525766513809363</v>
      </c>
      <c r="AB73" s="1">
        <f t="shared" ca="1" si="39"/>
        <v>-7.8640046285217868E-2</v>
      </c>
      <c r="AC73" s="1">
        <f t="shared" ca="1" si="39"/>
        <v>7.2645032807756471E-2</v>
      </c>
      <c r="AD73" s="1">
        <f t="shared" ca="1" si="39"/>
        <v>4.7541312827432666E-2</v>
      </c>
      <c r="AE73" s="1">
        <f t="shared" ca="1" si="39"/>
        <v>6.3676659555570891E-2</v>
      </c>
      <c r="AF73" s="1">
        <f t="shared" ca="1" si="39"/>
        <v>3.0923637533516093E-3</v>
      </c>
      <c r="AG73" s="1">
        <f t="shared" ca="1" si="39"/>
        <v>-1.8742208244837893E-2</v>
      </c>
      <c r="AH73" s="1">
        <f t="shared" ca="1" si="39"/>
        <v>3.1836318945426989E-2</v>
      </c>
      <c r="AI73" s="1">
        <f t="shared" ca="1" si="39"/>
        <v>-1.6060786760374424E-2</v>
      </c>
      <c r="AJ73" s="1">
        <f t="shared" ca="1" si="39"/>
        <v>-2.8948089872097883E-3</v>
      </c>
      <c r="AK73" s="1">
        <f t="shared" ca="1" si="39"/>
        <v>8.9592773134236636E-5</v>
      </c>
      <c r="AL73" s="1">
        <f t="shared" ca="1" si="39"/>
        <v>-6.5068857743141639E-2</v>
      </c>
      <c r="AM73" s="1">
        <f t="shared" ca="1" si="39"/>
        <v>-1.9360867839279036E-2</v>
      </c>
      <c r="AN73" s="1">
        <f t="shared" ca="1" si="39"/>
        <v>-6.4939481286079653E-2</v>
      </c>
      <c r="AO73" s="1">
        <f t="shared" ca="1" si="39"/>
        <v>-5.9527807374220913E-2</v>
      </c>
      <c r="AP73" s="1">
        <f t="shared" ca="1" si="39"/>
        <v>1.7142755000723306E-2</v>
      </c>
      <c r="AQ73" s="1">
        <f t="shared" ca="1" si="39"/>
        <v>3.2478604477104746E-3</v>
      </c>
      <c r="AR73" s="1">
        <f t="shared" ca="1" si="39"/>
        <v>-1.1849476689251449E-3</v>
      </c>
      <c r="AS73" s="1">
        <f t="shared" ca="1" si="39"/>
        <v>3.2836404305715765E-2</v>
      </c>
      <c r="AT73" s="1">
        <f t="shared" ca="1" si="39"/>
        <v>1.389282269314077E-2</v>
      </c>
      <c r="AU73" s="1">
        <f t="shared" ca="1" si="39"/>
        <v>8.2257741880858576E-3</v>
      </c>
      <c r="AV73" s="1">
        <f t="shared" ca="1" si="39"/>
        <v>8.4962443047183669E-3</v>
      </c>
      <c r="AW73" s="1">
        <f t="shared" ca="1" si="39"/>
        <v>-0.11642207670321619</v>
      </c>
      <c r="AX73" s="1">
        <f t="shared" ca="1" si="39"/>
        <v>5.2736518163808151E-2</v>
      </c>
      <c r="AY73" s="1">
        <f t="shared" ca="1" si="39"/>
        <v>-7.1102138406776344E-2</v>
      </c>
      <c r="AZ73" s="1">
        <f t="shared" ca="1" si="39"/>
        <v>-3.456023051731847E-2</v>
      </c>
      <c r="BA73" s="1">
        <f t="shared" ca="1" si="39"/>
        <v>-7.6189857488549867E-3</v>
      </c>
      <c r="BB73" s="1">
        <f t="shared" ca="1" si="39"/>
        <v>-5.0409633979299533E-2</v>
      </c>
      <c r="BC73" s="1">
        <f t="shared" ca="1" si="39"/>
        <v>6.648625151103138E-2</v>
      </c>
      <c r="BD73" s="1">
        <f t="shared" ca="1" si="39"/>
        <v>-5.6972127649953883E-3</v>
      </c>
      <c r="BE73" s="1">
        <f t="shared" ca="1" si="39"/>
        <v>-3.0897112816444534E-2</v>
      </c>
      <c r="BF73" s="1">
        <f t="shared" ca="1" si="39"/>
        <v>5.1874838015158138E-2</v>
      </c>
      <c r="BG73" s="1">
        <f t="shared" ca="1" si="39"/>
        <v>-9.0643129468106695E-4</v>
      </c>
      <c r="BH73" s="1">
        <f t="shared" ca="1" si="39"/>
        <v>4.2832557931981784E-2</v>
      </c>
      <c r="BI73" s="1">
        <f t="shared" ca="1" si="39"/>
        <v>4.717422800162039E-2</v>
      </c>
      <c r="BJ73" s="1">
        <f t="shared" ca="1" si="39"/>
        <v>8.5185960318496012E-2</v>
      </c>
      <c r="BK73" s="1">
        <f t="shared" ca="1" si="39"/>
        <v>-0.10217427343176561</v>
      </c>
      <c r="BL73" s="1">
        <f t="shared" ca="1" si="39"/>
        <v>2.189354796768214E-3</v>
      </c>
      <c r="BM73" s="1">
        <f t="shared" ca="1" si="39"/>
        <v>3.8187287936179752E-2</v>
      </c>
      <c r="BN73" s="1">
        <f t="shared" ca="1" si="39"/>
        <v>-6.2210958075055146E-2</v>
      </c>
      <c r="BO73" s="1">
        <f t="shared" ca="1" si="39"/>
        <v>3.1253843219122834E-2</v>
      </c>
      <c r="BP73" s="1">
        <f t="shared" ca="1" si="39"/>
        <v>6.1968459648294623E-2</v>
      </c>
      <c r="BQ73" s="1">
        <f t="shared" ca="1" si="35"/>
        <v>-6.3625828520298938E-2</v>
      </c>
      <c r="BR73" s="1">
        <f t="shared" ca="1" si="35"/>
        <v>1.0594489892529582E-2</v>
      </c>
      <c r="BS73" s="1">
        <f t="shared" ca="1" si="35"/>
        <v>-9.3892400488224115E-5</v>
      </c>
      <c r="BT73" s="1">
        <f t="shared" ca="1" si="35"/>
        <v>5.291129769336203E-2</v>
      </c>
      <c r="BU73" s="1">
        <f t="shared" ca="1" si="35"/>
        <v>8.5486666468811371E-3</v>
      </c>
      <c r="BV73" s="1">
        <f t="shared" ref="BV73:CY81" ca="1" si="40">_xlfn.NORM.INV(RAND(),$C$2,$C$3)</f>
        <v>3.1721473075369454E-2</v>
      </c>
      <c r="BW73" s="1">
        <f t="shared" ca="1" si="40"/>
        <v>-4.3612672413877313E-2</v>
      </c>
      <c r="BX73" s="1">
        <f t="shared" ca="1" si="40"/>
        <v>2.6244322448598256E-2</v>
      </c>
      <c r="BY73" s="1">
        <f t="shared" ca="1" si="40"/>
        <v>-6.5789709831954556E-3</v>
      </c>
      <c r="BZ73" s="1">
        <f t="shared" ca="1" si="40"/>
        <v>-2.6032359260922427E-2</v>
      </c>
      <c r="CA73" s="1">
        <f t="shared" ca="1" si="40"/>
        <v>-4.2309147678232267E-2</v>
      </c>
      <c r="CB73" s="1">
        <f t="shared" ca="1" si="40"/>
        <v>-4.36021692029483E-2</v>
      </c>
      <c r="CC73" s="1">
        <f t="shared" ca="1" si="40"/>
        <v>2.794458327685501E-2</v>
      </c>
      <c r="CD73" s="1">
        <f t="shared" ca="1" si="40"/>
        <v>3.1289313745170105E-2</v>
      </c>
      <c r="CE73" s="1">
        <f t="shared" ca="1" si="40"/>
        <v>0.11258557141972053</v>
      </c>
      <c r="CF73" s="1">
        <f t="shared" ca="1" si="40"/>
        <v>-2.9244839656119348E-2</v>
      </c>
      <c r="CG73" s="1">
        <f t="shared" ca="1" si="40"/>
        <v>3.3100280993105455E-2</v>
      </c>
      <c r="CH73" s="1">
        <f t="shared" ca="1" si="40"/>
        <v>2.0872040014650324E-2</v>
      </c>
      <c r="CI73" s="1">
        <f t="shared" ca="1" si="40"/>
        <v>-7.5248177878991119E-3</v>
      </c>
      <c r="CJ73" s="1">
        <f t="shared" ca="1" si="40"/>
        <v>5.372001666664674E-2</v>
      </c>
      <c r="CK73" s="1">
        <f t="shared" ca="1" si="40"/>
        <v>-1.5716166030612228E-2</v>
      </c>
      <c r="CL73" s="1">
        <f t="shared" ca="1" si="40"/>
        <v>4.6286357303927297E-3</v>
      </c>
      <c r="CM73" s="1">
        <f t="shared" ca="1" si="40"/>
        <v>2.5607309038142904E-2</v>
      </c>
      <c r="CN73" s="1">
        <f t="shared" ca="1" si="40"/>
        <v>-2.8718701928940465E-3</v>
      </c>
      <c r="CO73" s="1">
        <f t="shared" ca="1" si="40"/>
        <v>-9.418050074695905E-2</v>
      </c>
      <c r="CP73" s="1">
        <f t="shared" ca="1" si="40"/>
        <v>2.6370543129713892E-2</v>
      </c>
      <c r="CQ73" s="1">
        <f t="shared" ca="1" si="40"/>
        <v>0.12314440518813025</v>
      </c>
      <c r="CR73" s="1">
        <f t="shared" ca="1" si="40"/>
        <v>-1.8567952448549134E-2</v>
      </c>
      <c r="CS73" s="1">
        <f t="shared" ca="1" si="40"/>
        <v>6.9450018856809542E-2</v>
      </c>
      <c r="CT73" s="1">
        <f t="shared" ca="1" si="40"/>
        <v>-6.5171375799335018E-2</v>
      </c>
      <c r="CU73" s="1">
        <f t="shared" ca="1" si="40"/>
        <v>5.0609844354325279E-3</v>
      </c>
      <c r="CV73" s="1">
        <f t="shared" ca="1" si="40"/>
        <v>1.3999208909728757E-2</v>
      </c>
      <c r="CW73" s="1">
        <f t="shared" ca="1" si="40"/>
        <v>1.5330838887762833E-2</v>
      </c>
      <c r="CX73" s="1">
        <f t="shared" ca="1" si="40"/>
        <v>-8.6114901743759124E-3</v>
      </c>
      <c r="CY73" s="39">
        <f t="shared" ca="1" si="40"/>
        <v>-4.4420695013272844E-2</v>
      </c>
    </row>
    <row r="74" spans="2:103" x14ac:dyDescent="0.25">
      <c r="B74" s="27">
        <v>47331</v>
      </c>
      <c r="C74" s="28">
        <v>6.5833333333333304</v>
      </c>
      <c r="D74" s="1">
        <f t="shared" ref="D74:S89" ca="1" si="41">_xlfn.NORM.INV(RAND(),$C$2,$C$3)</f>
        <v>3.5692830411397737E-2</v>
      </c>
      <c r="E74" s="1">
        <f t="shared" ca="1" si="41"/>
        <v>4.3502326163686732E-2</v>
      </c>
      <c r="F74" s="1">
        <f t="shared" ca="1" si="41"/>
        <v>9.6707017151907194E-5</v>
      </c>
      <c r="G74" s="1">
        <f t="shared" ca="1" si="41"/>
        <v>-1.784011319401272E-2</v>
      </c>
      <c r="H74" s="1">
        <f t="shared" ca="1" si="41"/>
        <v>-6.5284888325162133E-2</v>
      </c>
      <c r="I74" s="1">
        <f t="shared" ca="1" si="41"/>
        <v>-4.1489650691954441E-2</v>
      </c>
      <c r="J74" s="1">
        <f t="shared" ca="1" si="41"/>
        <v>-0.11396728406215492</v>
      </c>
      <c r="K74" s="1">
        <f t="shared" ca="1" si="41"/>
        <v>5.4883800831172357E-2</v>
      </c>
      <c r="L74" s="1">
        <f t="shared" ca="1" si="41"/>
        <v>-6.3607226681089507E-2</v>
      </c>
      <c r="M74" s="1">
        <f t="shared" ca="1" si="41"/>
        <v>2.9628092976601995E-2</v>
      </c>
      <c r="N74" s="1">
        <f t="shared" ca="1" si="41"/>
        <v>-7.7649765663263676E-2</v>
      </c>
      <c r="O74" s="1">
        <f t="shared" ca="1" si="41"/>
        <v>-2.8313790891259655E-2</v>
      </c>
      <c r="P74" s="1">
        <f t="shared" ca="1" si="41"/>
        <v>-0.10348050858708252</v>
      </c>
      <c r="Q74" s="1">
        <f t="shared" ca="1" si="41"/>
        <v>5.4380736308547407E-3</v>
      </c>
      <c r="R74" s="1">
        <f t="shared" ca="1" si="41"/>
        <v>-4.2662874239426087E-2</v>
      </c>
      <c r="S74" s="1">
        <f t="shared" ca="1" si="41"/>
        <v>-7.4073572522307396E-2</v>
      </c>
      <c r="T74" s="1">
        <f t="shared" ca="1" si="39"/>
        <v>-5.1898191550409346E-2</v>
      </c>
      <c r="U74" s="1">
        <f t="shared" ca="1" si="39"/>
        <v>8.1553904749329886E-2</v>
      </c>
      <c r="V74" s="1">
        <f t="shared" ca="1" si="39"/>
        <v>3.4186041707766651E-2</v>
      </c>
      <c r="W74" s="1">
        <f t="shared" ca="1" si="39"/>
        <v>-3.113935302400675E-2</v>
      </c>
      <c r="X74" s="1">
        <f t="shared" ca="1" si="39"/>
        <v>4.9786132285940955E-2</v>
      </c>
      <c r="Y74" s="1">
        <f t="shared" ca="1" si="39"/>
        <v>3.285790570867235E-2</v>
      </c>
      <c r="Z74" s="1">
        <f t="shared" ca="1" si="39"/>
        <v>-1.1430124314402469E-2</v>
      </c>
      <c r="AA74" s="1">
        <f t="shared" ca="1" si="39"/>
        <v>2.5825680666218674E-2</v>
      </c>
      <c r="AB74" s="1">
        <f t="shared" ca="1" si="39"/>
        <v>-7.5110942542079451E-2</v>
      </c>
      <c r="AC74" s="1">
        <f t="shared" ca="1" si="39"/>
        <v>0.11751677460642398</v>
      </c>
      <c r="AD74" s="1">
        <f t="shared" ca="1" si="39"/>
        <v>-4.0117704491382952E-2</v>
      </c>
      <c r="AE74" s="1">
        <f t="shared" ca="1" si="39"/>
        <v>-1.9741624215852221E-2</v>
      </c>
      <c r="AF74" s="1">
        <f t="shared" ca="1" si="39"/>
        <v>-9.6893938344374236E-2</v>
      </c>
      <c r="AG74" s="1">
        <f t="shared" ca="1" si="39"/>
        <v>3.8671133248939851E-2</v>
      </c>
      <c r="AH74" s="1">
        <f t="shared" ca="1" si="39"/>
        <v>3.6161015797872544E-2</v>
      </c>
      <c r="AI74" s="1">
        <f t="shared" ca="1" si="39"/>
        <v>-5.2844929206130486E-2</v>
      </c>
      <c r="AJ74" s="1">
        <f t="shared" ca="1" si="39"/>
        <v>-5.0518971882772563E-3</v>
      </c>
      <c r="AK74" s="1">
        <f t="shared" ca="1" si="39"/>
        <v>3.1866863717921655E-2</v>
      </c>
      <c r="AL74" s="1">
        <f t="shared" ca="1" si="39"/>
        <v>-5.8032203565400176E-4</v>
      </c>
      <c r="AM74" s="1">
        <f t="shared" ca="1" si="39"/>
        <v>-2.4622123573543243E-2</v>
      </c>
      <c r="AN74" s="1">
        <f t="shared" ca="1" si="39"/>
        <v>-2.1375166721506647E-2</v>
      </c>
      <c r="AO74" s="1">
        <f t="shared" ca="1" si="39"/>
        <v>-5.6268232956842669E-2</v>
      </c>
      <c r="AP74" s="1">
        <f t="shared" ca="1" si="39"/>
        <v>4.1192031050505958E-2</v>
      </c>
      <c r="AQ74" s="1">
        <f t="shared" ca="1" si="39"/>
        <v>2.9579165970849912E-2</v>
      </c>
      <c r="AR74" s="1">
        <f t="shared" ca="1" si="39"/>
        <v>-6.3587864413026298E-3</v>
      </c>
      <c r="AS74" s="1">
        <f t="shared" ca="1" si="39"/>
        <v>5.2737889552878477E-3</v>
      </c>
      <c r="AT74" s="1">
        <f t="shared" ca="1" si="39"/>
        <v>-1.0342670746041251E-2</v>
      </c>
      <c r="AU74" s="1">
        <f t="shared" ca="1" si="39"/>
        <v>-3.165527236372194E-3</v>
      </c>
      <c r="AV74" s="1">
        <f t="shared" ca="1" si="39"/>
        <v>1.3296437499758937E-2</v>
      </c>
      <c r="AW74" s="1">
        <f t="shared" ca="1" si="39"/>
        <v>-6.5452620680933854E-2</v>
      </c>
      <c r="AX74" s="1">
        <f t="shared" ca="1" si="39"/>
        <v>1.0284353543622832E-2</v>
      </c>
      <c r="AY74" s="1">
        <f t="shared" ca="1" si="39"/>
        <v>3.4609437949231915E-2</v>
      </c>
      <c r="AZ74" s="1">
        <f t="shared" ca="1" si="39"/>
        <v>5.7938143751651128E-2</v>
      </c>
      <c r="BA74" s="1">
        <f t="shared" ca="1" si="39"/>
        <v>-9.7423669858209605E-2</v>
      </c>
      <c r="BB74" s="1">
        <f t="shared" ca="1" si="39"/>
        <v>2.3074652342974074E-2</v>
      </c>
      <c r="BC74" s="1">
        <f t="shared" ca="1" si="39"/>
        <v>-3.3745112322901543E-4</v>
      </c>
      <c r="BD74" s="1">
        <f t="shared" ca="1" si="39"/>
        <v>-0.10819196099874981</v>
      </c>
      <c r="BE74" s="1">
        <f t="shared" ca="1" si="39"/>
        <v>7.7401484184814295E-2</v>
      </c>
      <c r="BF74" s="1">
        <f t="shared" ca="1" si="39"/>
        <v>-4.7154753302370012E-2</v>
      </c>
      <c r="BG74" s="1">
        <f t="shared" ca="1" si="39"/>
        <v>3.9990817192243119E-3</v>
      </c>
      <c r="BH74" s="1">
        <f t="shared" ca="1" si="39"/>
        <v>-7.728973580611731E-2</v>
      </c>
      <c r="BI74" s="1">
        <f t="shared" ca="1" si="39"/>
        <v>-9.3714388863520348E-2</v>
      </c>
      <c r="BJ74" s="1">
        <f t="shared" ca="1" si="39"/>
        <v>1.9167745735670219E-2</v>
      </c>
      <c r="BK74" s="1">
        <f t="shared" ca="1" si="39"/>
        <v>6.6328717603186982E-2</v>
      </c>
      <c r="BL74" s="1">
        <f t="shared" ca="1" si="39"/>
        <v>4.3637293091613488E-2</v>
      </c>
      <c r="BM74" s="1">
        <f t="shared" ca="1" si="39"/>
        <v>-3.4955050236965289E-2</v>
      </c>
      <c r="BN74" s="1">
        <f t="shared" ca="1" si="39"/>
        <v>2.8869307406731232E-2</v>
      </c>
      <c r="BO74" s="1">
        <f t="shared" ca="1" si="39"/>
        <v>-6.3941771977752471E-2</v>
      </c>
      <c r="BP74" s="1">
        <f t="shared" ca="1" si="39"/>
        <v>-3.3914603031338163E-2</v>
      </c>
      <c r="BQ74" s="1">
        <f t="shared" ca="1" si="39"/>
        <v>0.17917857722078906</v>
      </c>
      <c r="BR74" s="1">
        <f t="shared" ca="1" si="39"/>
        <v>3.2692444039374741E-2</v>
      </c>
      <c r="BS74" s="1">
        <f t="shared" ca="1" si="39"/>
        <v>-4.5183895655811886E-2</v>
      </c>
      <c r="BT74" s="1">
        <f t="shared" ca="1" si="39"/>
        <v>-1.1575989141802828E-2</v>
      </c>
      <c r="BU74" s="1">
        <f t="shared" ca="1" si="39"/>
        <v>-2.4621394277580658E-2</v>
      </c>
      <c r="BV74" s="1">
        <f t="shared" ca="1" si="39"/>
        <v>-3.7771764682868678E-3</v>
      </c>
      <c r="BW74" s="1">
        <f t="shared" ca="1" si="39"/>
        <v>-8.2109349107636953E-2</v>
      </c>
      <c r="BX74" s="1">
        <f t="shared" ca="1" si="39"/>
        <v>-2.5815218528593337E-2</v>
      </c>
      <c r="BY74" s="1">
        <f t="shared" ca="1" si="39"/>
        <v>2.8136015296939005E-2</v>
      </c>
      <c r="BZ74" s="1">
        <f t="shared" ca="1" si="39"/>
        <v>1.3727545688398114E-2</v>
      </c>
      <c r="CA74" s="1">
        <f t="shared" ca="1" si="39"/>
        <v>-3.2021345169175645E-2</v>
      </c>
      <c r="CB74" s="1">
        <f t="shared" ca="1" si="39"/>
        <v>8.5443552993501065E-2</v>
      </c>
      <c r="CC74" s="1">
        <f t="shared" ca="1" si="39"/>
        <v>-8.0071029118932269E-2</v>
      </c>
      <c r="CD74" s="1">
        <f t="shared" ca="1" si="39"/>
        <v>3.9451506992881108E-2</v>
      </c>
      <c r="CE74" s="1">
        <f t="shared" ca="1" si="40"/>
        <v>5.6826574749186343E-2</v>
      </c>
      <c r="CF74" s="1">
        <f t="shared" ca="1" si="40"/>
        <v>-6.6220803526844674E-2</v>
      </c>
      <c r="CG74" s="1">
        <f t="shared" ca="1" si="40"/>
        <v>3.2910601884819625E-2</v>
      </c>
      <c r="CH74" s="1">
        <f t="shared" ca="1" si="40"/>
        <v>4.2521734739179362E-2</v>
      </c>
      <c r="CI74" s="1">
        <f t="shared" ca="1" si="40"/>
        <v>7.8613300853590251E-2</v>
      </c>
      <c r="CJ74" s="1">
        <f t="shared" ca="1" si="40"/>
        <v>2.4347264940342362E-3</v>
      </c>
      <c r="CK74" s="1">
        <f t="shared" ca="1" si="40"/>
        <v>-2.3122664250904753E-3</v>
      </c>
      <c r="CL74" s="1">
        <f t="shared" ca="1" si="40"/>
        <v>9.7089153731235334E-2</v>
      </c>
      <c r="CM74" s="1">
        <f t="shared" ca="1" si="40"/>
        <v>-2.3602441788496069E-2</v>
      </c>
      <c r="CN74" s="1">
        <f t="shared" ca="1" si="40"/>
        <v>-8.2459783096543948E-2</v>
      </c>
      <c r="CO74" s="1">
        <f t="shared" ca="1" si="40"/>
        <v>-8.7422560149832046E-2</v>
      </c>
      <c r="CP74" s="1">
        <f t="shared" ca="1" si="40"/>
        <v>1.1846195193415093E-2</v>
      </c>
      <c r="CQ74" s="1">
        <f t="shared" ca="1" si="40"/>
        <v>2.3362790005128916E-2</v>
      </c>
      <c r="CR74" s="1">
        <f t="shared" ca="1" si="40"/>
        <v>4.1382607086369712E-2</v>
      </c>
      <c r="CS74" s="1">
        <f t="shared" ca="1" si="40"/>
        <v>5.8506270655780769E-2</v>
      </c>
      <c r="CT74" s="1">
        <f t="shared" ca="1" si="40"/>
        <v>-4.0516552362844023E-2</v>
      </c>
      <c r="CU74" s="1">
        <f t="shared" ca="1" si="40"/>
        <v>7.264231009847083E-2</v>
      </c>
      <c r="CV74" s="1">
        <f t="shared" ca="1" si="40"/>
        <v>6.5710372776478024E-3</v>
      </c>
      <c r="CW74" s="1">
        <f t="shared" ca="1" si="40"/>
        <v>-5.2237100470826442E-2</v>
      </c>
      <c r="CX74" s="1">
        <f t="shared" ca="1" si="40"/>
        <v>2.5217371808969345E-2</v>
      </c>
      <c r="CY74" s="39">
        <f t="shared" ca="1" si="40"/>
        <v>-5.0342722795907041E-3</v>
      </c>
    </row>
    <row r="75" spans="2:103" x14ac:dyDescent="0.25">
      <c r="B75" s="27">
        <v>47362</v>
      </c>
      <c r="C75" s="28">
        <v>6.6666666666666599</v>
      </c>
      <c r="D75" s="1">
        <f t="shared" ca="1" si="41"/>
        <v>-5.135325886723565E-2</v>
      </c>
      <c r="E75" s="1">
        <f t="shared" ca="1" si="41"/>
        <v>-7.9102110297482292E-2</v>
      </c>
      <c r="F75" s="1">
        <f t="shared" ca="1" si="41"/>
        <v>-5.5835757434451953E-2</v>
      </c>
      <c r="G75" s="1">
        <f t="shared" ca="1" si="41"/>
        <v>6.48148666752391E-2</v>
      </c>
      <c r="H75" s="1">
        <f t="shared" ca="1" si="41"/>
        <v>3.2546731095439319E-2</v>
      </c>
      <c r="I75" s="1">
        <f t="shared" ca="1" si="41"/>
        <v>-7.6801991791523055E-2</v>
      </c>
      <c r="J75" s="1">
        <f t="shared" ca="1" si="41"/>
        <v>-6.3168946251824037E-2</v>
      </c>
      <c r="K75" s="1">
        <f t="shared" ca="1" si="41"/>
        <v>3.0596019770016369E-2</v>
      </c>
      <c r="L75" s="1">
        <f t="shared" ca="1" si="41"/>
        <v>-2.7760611278138177E-2</v>
      </c>
      <c r="M75" s="1">
        <f t="shared" ca="1" si="41"/>
        <v>0.10869680895786754</v>
      </c>
      <c r="N75" s="1">
        <f t="shared" ca="1" si="41"/>
        <v>2.4723673549835443E-2</v>
      </c>
      <c r="O75" s="1">
        <f t="shared" ca="1" si="41"/>
        <v>-9.8053116203084489E-2</v>
      </c>
      <c r="P75" s="1">
        <f t="shared" ca="1" si="41"/>
        <v>-0.13064831371414273</v>
      </c>
      <c r="Q75" s="1">
        <f t="shared" ca="1" si="41"/>
        <v>4.8279825105421247E-2</v>
      </c>
      <c r="R75" s="1">
        <f t="shared" ca="1" si="41"/>
        <v>6.3984491565578956E-3</v>
      </c>
      <c r="S75" s="1">
        <f t="shared" ca="1" si="41"/>
        <v>-1.2406608161641783E-2</v>
      </c>
      <c r="T75" s="1">
        <f t="shared" ca="1" si="39"/>
        <v>2.6977912213744105E-2</v>
      </c>
      <c r="U75" s="1">
        <f t="shared" ca="1" si="39"/>
        <v>-4.7761652801827564E-2</v>
      </c>
      <c r="V75" s="1">
        <f t="shared" ca="1" si="39"/>
        <v>8.4493342282291994E-2</v>
      </c>
      <c r="W75" s="1">
        <f t="shared" ca="1" si="39"/>
        <v>-1.595109285869567E-2</v>
      </c>
      <c r="X75" s="1">
        <f t="shared" ca="1" si="39"/>
        <v>5.8408715515510738E-2</v>
      </c>
      <c r="Y75" s="1">
        <f t="shared" ca="1" si="39"/>
        <v>-1.2553859181778357E-2</v>
      </c>
      <c r="Z75" s="1">
        <f t="shared" ca="1" si="39"/>
        <v>-3.8644121798452231E-4</v>
      </c>
      <c r="AA75" s="1">
        <f t="shared" ca="1" si="39"/>
        <v>2.0312519815742038E-2</v>
      </c>
      <c r="AB75" s="1">
        <f t="shared" ca="1" si="39"/>
        <v>-2.2138077499163696E-2</v>
      </c>
      <c r="AC75" s="1">
        <f t="shared" ca="1" si="39"/>
        <v>8.0301837273282998E-3</v>
      </c>
      <c r="AD75" s="1">
        <f t="shared" ca="1" si="39"/>
        <v>6.1571090762379821E-3</v>
      </c>
      <c r="AE75" s="1">
        <f t="shared" ca="1" si="39"/>
        <v>-4.9564020050030674E-2</v>
      </c>
      <c r="AF75" s="1">
        <f t="shared" ca="1" si="39"/>
        <v>5.8050915044097137E-3</v>
      </c>
      <c r="AG75" s="1">
        <f t="shared" ca="1" si="39"/>
        <v>4.4657524945311881E-2</v>
      </c>
      <c r="AH75" s="1">
        <f t="shared" ca="1" si="39"/>
        <v>-1.6437789415792683E-2</v>
      </c>
      <c r="AI75" s="1">
        <f t="shared" ca="1" si="39"/>
        <v>5.5143751505501524E-3</v>
      </c>
      <c r="AJ75" s="1">
        <f t="shared" ca="1" si="39"/>
        <v>1.0215904137571947E-2</v>
      </c>
      <c r="AK75" s="1">
        <f t="shared" ca="1" si="39"/>
        <v>-6.5374365795326767E-2</v>
      </c>
      <c r="AL75" s="1">
        <f t="shared" ca="1" si="39"/>
        <v>6.9569666980035805E-2</v>
      </c>
      <c r="AM75" s="1">
        <f t="shared" ca="1" si="39"/>
        <v>2.615024915038475E-2</v>
      </c>
      <c r="AN75" s="1">
        <f t="shared" ca="1" si="39"/>
        <v>-4.0052941009996734E-2</v>
      </c>
      <c r="AO75" s="1">
        <f t="shared" ca="1" si="39"/>
        <v>6.1619577979182542E-2</v>
      </c>
      <c r="AP75" s="1">
        <f t="shared" ca="1" si="39"/>
        <v>1.1759757501206419E-2</v>
      </c>
      <c r="AQ75" s="1">
        <f t="shared" ca="1" si="39"/>
        <v>-7.5386797311153692E-2</v>
      </c>
      <c r="AR75" s="1">
        <f t="shared" ca="1" si="39"/>
        <v>-5.6089531876698136E-2</v>
      </c>
      <c r="AS75" s="1">
        <f t="shared" ca="1" si="39"/>
        <v>3.1478874189024779E-2</v>
      </c>
      <c r="AT75" s="1">
        <f t="shared" ca="1" si="39"/>
        <v>2.9085029904144931E-2</v>
      </c>
      <c r="AU75" s="1">
        <f t="shared" ca="1" si="39"/>
        <v>-1.6985156882004537E-2</v>
      </c>
      <c r="AV75" s="1">
        <f t="shared" ca="1" si="39"/>
        <v>5.3823719905151501E-2</v>
      </c>
      <c r="AW75" s="1">
        <f t="shared" ca="1" si="39"/>
        <v>-6.3512481287892553E-2</v>
      </c>
      <c r="AX75" s="1">
        <f t="shared" ca="1" si="39"/>
        <v>3.4676178885579688E-2</v>
      </c>
      <c r="AY75" s="1">
        <f t="shared" ca="1" si="39"/>
        <v>-1.9544933169185239E-2</v>
      </c>
      <c r="AZ75" s="1">
        <f t="shared" ca="1" si="39"/>
        <v>-1.2335129726530926E-3</v>
      </c>
      <c r="BA75" s="1">
        <f t="shared" ca="1" si="39"/>
        <v>2.8829935640584177E-2</v>
      </c>
      <c r="BB75" s="1">
        <f t="shared" ca="1" si="39"/>
        <v>-1.4925174631311468E-2</v>
      </c>
      <c r="BC75" s="1">
        <f t="shared" ca="1" si="39"/>
        <v>4.3255870432742753E-3</v>
      </c>
      <c r="BD75" s="1">
        <f t="shared" ca="1" si="39"/>
        <v>3.0745288010958591E-2</v>
      </c>
      <c r="BE75" s="1">
        <f t="shared" ca="1" si="39"/>
        <v>-7.8412658599746693E-2</v>
      </c>
      <c r="BF75" s="1">
        <f t="shared" ca="1" si="39"/>
        <v>3.5487281252408631E-2</v>
      </c>
      <c r="BG75" s="1">
        <f t="shared" ca="1" si="39"/>
        <v>7.2991974633957096E-2</v>
      </c>
      <c r="BH75" s="1">
        <f t="shared" ca="1" si="39"/>
        <v>2.6820598187258477E-2</v>
      </c>
      <c r="BI75" s="1">
        <f t="shared" ca="1" si="39"/>
        <v>-2.4745173310329126E-2</v>
      </c>
      <c r="BJ75" s="1">
        <f t="shared" ca="1" si="39"/>
        <v>-3.7091214769632008E-2</v>
      </c>
      <c r="BK75" s="1">
        <f t="shared" ca="1" si="39"/>
        <v>3.8280169208914902E-2</v>
      </c>
      <c r="BL75" s="1">
        <f t="shared" ca="1" si="39"/>
        <v>-1.2179861133113819E-3</v>
      </c>
      <c r="BM75" s="1">
        <f t="shared" ca="1" si="39"/>
        <v>-1.5342262622323157E-2</v>
      </c>
      <c r="BN75" s="1">
        <f t="shared" ca="1" si="39"/>
        <v>-8.3467624533022713E-3</v>
      </c>
      <c r="BO75" s="1">
        <f t="shared" ca="1" si="39"/>
        <v>-2.8505650982634564E-2</v>
      </c>
      <c r="BP75" s="1">
        <f t="shared" ca="1" si="39"/>
        <v>-3.5893000420556528E-2</v>
      </c>
      <c r="BQ75" s="1">
        <f t="shared" ca="1" si="39"/>
        <v>4.4185326713936712E-2</v>
      </c>
      <c r="BR75" s="1">
        <f t="shared" ca="1" si="39"/>
        <v>1.4475479447948704E-3</v>
      </c>
      <c r="BS75" s="1">
        <f t="shared" ca="1" si="39"/>
        <v>-6.3576109612589582E-2</v>
      </c>
      <c r="BT75" s="1">
        <f t="shared" ca="1" si="39"/>
        <v>-8.7068636351938011E-2</v>
      </c>
      <c r="BU75" s="1">
        <f t="shared" ca="1" si="39"/>
        <v>2.1388086370384132E-3</v>
      </c>
      <c r="BV75" s="1">
        <f t="shared" ca="1" si="39"/>
        <v>2.7481663773789401E-2</v>
      </c>
      <c r="BW75" s="1">
        <f t="shared" ca="1" si="39"/>
        <v>-5.5007961234751261E-2</v>
      </c>
      <c r="BX75" s="1">
        <f t="shared" ca="1" si="39"/>
        <v>-3.6209437664481946E-2</v>
      </c>
      <c r="BY75" s="1">
        <f t="shared" ca="1" si="39"/>
        <v>-3.0703492184993901E-2</v>
      </c>
      <c r="BZ75" s="1">
        <f t="shared" ca="1" si="39"/>
        <v>-2.4146396011065871E-2</v>
      </c>
      <c r="CA75" s="1">
        <f t="shared" ca="1" si="39"/>
        <v>2.5277938481949893E-2</v>
      </c>
      <c r="CB75" s="1">
        <f t="shared" ca="1" si="39"/>
        <v>2.0458281366084224E-2</v>
      </c>
      <c r="CC75" s="1">
        <f t="shared" ca="1" si="39"/>
        <v>-3.0863370649183069E-2</v>
      </c>
      <c r="CD75" s="1">
        <f t="shared" ca="1" si="39"/>
        <v>9.9227404909036625E-3</v>
      </c>
      <c r="CE75" s="1">
        <f t="shared" ca="1" si="40"/>
        <v>6.2300090712915521E-2</v>
      </c>
      <c r="CF75" s="1">
        <f t="shared" ca="1" si="40"/>
        <v>-5.3554452098710799E-2</v>
      </c>
      <c r="CG75" s="1">
        <f t="shared" ca="1" si="40"/>
        <v>5.2724183915082649E-2</v>
      </c>
      <c r="CH75" s="1">
        <f t="shared" ca="1" si="40"/>
        <v>8.4627448651125713E-3</v>
      </c>
      <c r="CI75" s="1">
        <f t="shared" ca="1" si="40"/>
        <v>-4.8752169922676426E-2</v>
      </c>
      <c r="CJ75" s="1">
        <f t="shared" ca="1" si="40"/>
        <v>-6.3404580543329307E-3</v>
      </c>
      <c r="CK75" s="1">
        <f t="shared" ca="1" si="40"/>
        <v>1.4235285366648209E-2</v>
      </c>
      <c r="CL75" s="1">
        <f t="shared" ca="1" si="40"/>
        <v>-5.2841907682151405E-2</v>
      </c>
      <c r="CM75" s="1">
        <f t="shared" ca="1" si="40"/>
        <v>5.4109650147559111E-3</v>
      </c>
      <c r="CN75" s="1">
        <f t="shared" ca="1" si="40"/>
        <v>6.6649189921899749E-2</v>
      </c>
      <c r="CO75" s="1">
        <f t="shared" ca="1" si="40"/>
        <v>-7.0463835564989669E-2</v>
      </c>
      <c r="CP75" s="1">
        <f t="shared" ca="1" si="40"/>
        <v>3.8306693980572938E-3</v>
      </c>
      <c r="CQ75" s="1">
        <f t="shared" ca="1" si="40"/>
        <v>0.1168585745345837</v>
      </c>
      <c r="CR75" s="1">
        <f t="shared" ca="1" si="40"/>
        <v>5.0482443753219988E-2</v>
      </c>
      <c r="CS75" s="1">
        <f t="shared" ca="1" si="40"/>
        <v>-8.9331121389111499E-3</v>
      </c>
      <c r="CT75" s="1">
        <f t="shared" ca="1" si="40"/>
        <v>0.11175817226397791</v>
      </c>
      <c r="CU75" s="1">
        <f t="shared" ca="1" si="40"/>
        <v>-2.8754748227415423E-2</v>
      </c>
      <c r="CV75" s="1">
        <f t="shared" ca="1" si="40"/>
        <v>2.8718103119770605E-2</v>
      </c>
      <c r="CW75" s="1">
        <f t="shared" ca="1" si="40"/>
        <v>-1.449197221952284E-3</v>
      </c>
      <c r="CX75" s="1">
        <f t="shared" ca="1" si="40"/>
        <v>1.201859239893133E-2</v>
      </c>
      <c r="CY75" s="39">
        <f t="shared" ca="1" si="40"/>
        <v>6.2177972051229297E-2</v>
      </c>
    </row>
    <row r="76" spans="2:103" x14ac:dyDescent="0.25">
      <c r="B76" s="27">
        <v>47392</v>
      </c>
      <c r="C76" s="28">
        <v>6.7499999999999902</v>
      </c>
      <c r="D76" s="1">
        <f t="shared" ca="1" si="41"/>
        <v>5.1156584479688981E-2</v>
      </c>
      <c r="E76" s="1">
        <f t="shared" ca="1" si="41"/>
        <v>5.5641534599298263E-2</v>
      </c>
      <c r="F76" s="1">
        <f t="shared" ca="1" si="41"/>
        <v>6.3088060613666105E-2</v>
      </c>
      <c r="G76" s="1">
        <f t="shared" ca="1" si="41"/>
        <v>5.7070009594443499E-2</v>
      </c>
      <c r="H76" s="1">
        <f t="shared" ca="1" si="41"/>
        <v>6.4064159350550372E-3</v>
      </c>
      <c r="I76" s="1">
        <f t="shared" ca="1" si="41"/>
        <v>2.127380622803951E-2</v>
      </c>
      <c r="J76" s="1">
        <f t="shared" ca="1" si="41"/>
        <v>0.10158420233726242</v>
      </c>
      <c r="K76" s="1">
        <f t="shared" ca="1" si="41"/>
        <v>-7.3819275315985144E-2</v>
      </c>
      <c r="L76" s="1">
        <f t="shared" ca="1" si="41"/>
        <v>-1.0589806915778464E-2</v>
      </c>
      <c r="M76" s="1">
        <f t="shared" ca="1" si="41"/>
        <v>4.9504244790754125E-2</v>
      </c>
      <c r="N76" s="1">
        <f t="shared" ca="1" si="41"/>
        <v>-4.7100085784446834E-2</v>
      </c>
      <c r="O76" s="1">
        <f t="shared" ca="1" si="41"/>
        <v>1.9760310274525489E-2</v>
      </c>
      <c r="P76" s="1">
        <f t="shared" ca="1" si="41"/>
        <v>5.5676898418466236E-2</v>
      </c>
      <c r="Q76" s="1">
        <f t="shared" ca="1" si="41"/>
        <v>4.1491360579801351E-2</v>
      </c>
      <c r="R76" s="1">
        <f t="shared" ca="1" si="41"/>
        <v>-3.6012444741213213E-2</v>
      </c>
      <c r="S76" s="1">
        <f t="shared" ca="1" si="41"/>
        <v>-2.5418493307134658E-2</v>
      </c>
      <c r="T76" s="1">
        <f t="shared" ca="1" si="39"/>
        <v>-2.8163044509896942E-2</v>
      </c>
      <c r="U76" s="1">
        <f t="shared" ca="1" si="39"/>
        <v>-4.1337262600193304E-2</v>
      </c>
      <c r="V76" s="1">
        <f t="shared" ca="1" si="39"/>
        <v>4.4083568167954591E-2</v>
      </c>
      <c r="W76" s="1">
        <f t="shared" ca="1" si="39"/>
        <v>8.6821034688498167E-2</v>
      </c>
      <c r="X76" s="1">
        <f t="shared" ca="1" si="39"/>
        <v>3.2179985277865003E-2</v>
      </c>
      <c r="Y76" s="1">
        <f t="shared" ca="1" si="39"/>
        <v>-3.4154934266898834E-2</v>
      </c>
      <c r="Z76" s="1">
        <f t="shared" ca="1" si="39"/>
        <v>4.1376255520905791E-2</v>
      </c>
      <c r="AA76" s="1">
        <f t="shared" ca="1" si="39"/>
        <v>2.9846111133499206E-2</v>
      </c>
      <c r="AB76" s="1">
        <f t="shared" ca="1" si="39"/>
        <v>-1.0582416198264711E-2</v>
      </c>
      <c r="AC76" s="1">
        <f t="shared" ca="1" si="39"/>
        <v>1.4185814791427893E-2</v>
      </c>
      <c r="AD76" s="1">
        <f t="shared" ca="1" si="39"/>
        <v>-2.7979475511870758E-2</v>
      </c>
      <c r="AE76" s="1">
        <f t="shared" ca="1" si="39"/>
        <v>-1.7657168109668681E-2</v>
      </c>
      <c r="AF76" s="1">
        <f t="shared" ca="1" si="39"/>
        <v>2.8052105042098513E-2</v>
      </c>
      <c r="AG76" s="1">
        <f t="shared" ca="1" si="39"/>
        <v>5.9712614801394295E-2</v>
      </c>
      <c r="AH76" s="1">
        <f t="shared" ca="1" si="39"/>
        <v>-5.395433573932476E-3</v>
      </c>
      <c r="AI76" s="1">
        <f t="shared" ca="1" si="39"/>
        <v>-2.3147382870096628E-3</v>
      </c>
      <c r="AJ76" s="1">
        <f t="shared" ca="1" si="39"/>
        <v>-5.876264894184061E-3</v>
      </c>
      <c r="AK76" s="1">
        <f t="shared" ca="1" si="39"/>
        <v>5.1257943030121704E-2</v>
      </c>
      <c r="AL76" s="1">
        <f t="shared" ca="1" si="39"/>
        <v>3.2169623450404229E-2</v>
      </c>
      <c r="AM76" s="1">
        <f t="shared" ca="1" si="39"/>
        <v>-4.7445610545850989E-2</v>
      </c>
      <c r="AN76" s="1">
        <f t="shared" ca="1" si="39"/>
        <v>9.5138663397464324E-2</v>
      </c>
      <c r="AO76" s="1">
        <f t="shared" ca="1" si="39"/>
        <v>-1.5388989458602703E-2</v>
      </c>
      <c r="AP76" s="1">
        <f t="shared" ca="1" si="39"/>
        <v>-0.10300216009071786</v>
      </c>
      <c r="AQ76" s="1">
        <f t="shared" ca="1" si="39"/>
        <v>4.416970254955823E-2</v>
      </c>
      <c r="AR76" s="1">
        <f t="shared" ca="1" si="39"/>
        <v>-3.9057217963929587E-2</v>
      </c>
      <c r="AS76" s="1">
        <f t="shared" ca="1" si="39"/>
        <v>5.8646479753686281E-2</v>
      </c>
      <c r="AT76" s="1">
        <f t="shared" ca="1" si="39"/>
        <v>-2.299756626651403E-2</v>
      </c>
      <c r="AU76" s="1">
        <f t="shared" ca="1" si="39"/>
        <v>-1.0117760078255593E-2</v>
      </c>
      <c r="AV76" s="1">
        <f t="shared" ca="1" si="39"/>
        <v>-5.943457817690289E-2</v>
      </c>
      <c r="AW76" s="1">
        <f t="shared" ca="1" si="39"/>
        <v>4.6296132839350593E-2</v>
      </c>
      <c r="AX76" s="1">
        <f t="shared" ca="1" si="39"/>
        <v>-3.0825232470897218E-2</v>
      </c>
      <c r="AY76" s="1">
        <f t="shared" ca="1" si="39"/>
        <v>1.9490323994524404E-2</v>
      </c>
      <c r="AZ76" s="1">
        <f t="shared" ca="1" si="39"/>
        <v>-3.7443686941447354E-2</v>
      </c>
      <c r="BA76" s="1">
        <f t="shared" ca="1" si="39"/>
        <v>-2.6170723403120363E-2</v>
      </c>
      <c r="BB76" s="1">
        <f t="shared" ca="1" si="39"/>
        <v>5.2522879493664427E-3</v>
      </c>
      <c r="BC76" s="1">
        <f t="shared" ca="1" si="39"/>
        <v>-2.8187377204705343E-2</v>
      </c>
      <c r="BD76" s="1">
        <f t="shared" ca="1" si="39"/>
        <v>1.6398393478978764E-2</v>
      </c>
      <c r="BE76" s="1">
        <f t="shared" ca="1" si="39"/>
        <v>-1.7109111371897613E-2</v>
      </c>
      <c r="BF76" s="1">
        <f t="shared" ca="1" si="39"/>
        <v>2.0544658379955713E-2</v>
      </c>
      <c r="BG76" s="1">
        <f t="shared" ca="1" si="39"/>
        <v>2.8564280640104502E-2</v>
      </c>
      <c r="BH76" s="1">
        <f t="shared" ca="1" si="39"/>
        <v>-1.7958075298598261E-3</v>
      </c>
      <c r="BI76" s="1">
        <f t="shared" ca="1" si="39"/>
        <v>-9.0048432394939704E-2</v>
      </c>
      <c r="BJ76" s="1">
        <f t="shared" ca="1" si="39"/>
        <v>-3.299934698329688E-2</v>
      </c>
      <c r="BK76" s="1">
        <f t="shared" ca="1" si="39"/>
        <v>-0.1091949287683579</v>
      </c>
      <c r="BL76" s="1">
        <f t="shared" ca="1" si="39"/>
        <v>6.3479176764035666E-2</v>
      </c>
      <c r="BM76" s="1">
        <f t="shared" ca="1" si="39"/>
        <v>1.5264681520063168E-2</v>
      </c>
      <c r="BN76" s="1">
        <f t="shared" ca="1" si="39"/>
        <v>-2.0789002680444941E-2</v>
      </c>
      <c r="BO76" s="1">
        <f t="shared" ca="1" si="39"/>
        <v>1.6072356086020208E-2</v>
      </c>
      <c r="BP76" s="1">
        <f t="shared" ca="1" si="39"/>
        <v>-1.6281965475964263E-2</v>
      </c>
      <c r="BQ76" s="1">
        <f t="shared" ca="1" si="39"/>
        <v>-7.7318450987381021E-2</v>
      </c>
      <c r="BR76" s="1">
        <f t="shared" ca="1" si="39"/>
        <v>1.2281220340069546E-2</v>
      </c>
      <c r="BS76" s="1">
        <f t="shared" ca="1" si="39"/>
        <v>1.5191967182894943E-2</v>
      </c>
      <c r="BT76" s="1">
        <f t="shared" ca="1" si="39"/>
        <v>3.212407003428458E-2</v>
      </c>
      <c r="BU76" s="1">
        <f t="shared" ca="1" si="39"/>
        <v>-5.3655336522744367E-2</v>
      </c>
      <c r="BV76" s="1">
        <f t="shared" ca="1" si="39"/>
        <v>-1.8001681601656962E-3</v>
      </c>
      <c r="BW76" s="1">
        <f t="shared" ca="1" si="39"/>
        <v>-1.0474708495731982E-2</v>
      </c>
      <c r="BX76" s="1">
        <f t="shared" ca="1" si="39"/>
        <v>-2.6874414169715893E-2</v>
      </c>
      <c r="BY76" s="1">
        <f t="shared" ca="1" si="39"/>
        <v>9.8704983750027148E-2</v>
      </c>
      <c r="BZ76" s="1">
        <f t="shared" ca="1" si="39"/>
        <v>1.9128168123495749E-2</v>
      </c>
      <c r="CA76" s="1">
        <f t="shared" ca="1" si="39"/>
        <v>5.7228268372270838E-2</v>
      </c>
      <c r="CB76" s="1">
        <f t="shared" ca="1" si="39"/>
        <v>0.19330044457994572</v>
      </c>
      <c r="CC76" s="1">
        <f t="shared" ca="1" si="39"/>
        <v>-3.8219490810736972E-2</v>
      </c>
      <c r="CD76" s="1">
        <f t="shared" ca="1" si="39"/>
        <v>-9.9245852392556948E-3</v>
      </c>
      <c r="CE76" s="1">
        <f t="shared" ca="1" si="40"/>
        <v>-7.3563016835890942E-3</v>
      </c>
      <c r="CF76" s="1">
        <f t="shared" ca="1" si="40"/>
        <v>2.0030476551315964E-2</v>
      </c>
      <c r="CG76" s="1">
        <f t="shared" ca="1" si="40"/>
        <v>5.3336621905054449E-2</v>
      </c>
      <c r="CH76" s="1">
        <f t="shared" ca="1" si="40"/>
        <v>1.3010198823411482E-2</v>
      </c>
      <c r="CI76" s="1">
        <f t="shared" ca="1" si="40"/>
        <v>5.5838594611769231E-2</v>
      </c>
      <c r="CJ76" s="1">
        <f t="shared" ca="1" si="40"/>
        <v>-6.7221282828731022E-2</v>
      </c>
      <c r="CK76" s="1">
        <f t="shared" ca="1" si="40"/>
        <v>5.6361378479761956E-2</v>
      </c>
      <c r="CL76" s="1">
        <f t="shared" ca="1" si="40"/>
        <v>-3.93725656021136E-2</v>
      </c>
      <c r="CM76" s="1">
        <f t="shared" ca="1" si="40"/>
        <v>-1.7558905338849521E-2</v>
      </c>
      <c r="CN76" s="1">
        <f t="shared" ca="1" si="40"/>
        <v>-1.9298840842891924E-2</v>
      </c>
      <c r="CO76" s="1">
        <f t="shared" ca="1" si="40"/>
        <v>-1.6101261629847957E-2</v>
      </c>
      <c r="CP76" s="1">
        <f t="shared" ca="1" si="40"/>
        <v>3.3852561560998094E-3</v>
      </c>
      <c r="CQ76" s="1">
        <f t="shared" ca="1" si="40"/>
        <v>5.4699705984958401E-2</v>
      </c>
      <c r="CR76" s="1">
        <f t="shared" ca="1" si="40"/>
        <v>-5.196828107905201E-3</v>
      </c>
      <c r="CS76" s="1">
        <f t="shared" ca="1" si="40"/>
        <v>8.467848238790579E-2</v>
      </c>
      <c r="CT76" s="1">
        <f t="shared" ca="1" si="40"/>
        <v>2.2973051783060128E-2</v>
      </c>
      <c r="CU76" s="1">
        <f t="shared" ca="1" si="40"/>
        <v>6.388575421853801E-2</v>
      </c>
      <c r="CV76" s="1">
        <f t="shared" ca="1" si="40"/>
        <v>6.174305542567686E-2</v>
      </c>
      <c r="CW76" s="1">
        <f t="shared" ca="1" si="40"/>
        <v>-1.8243091984316933E-2</v>
      </c>
      <c r="CX76" s="1">
        <f t="shared" ca="1" si="40"/>
        <v>-9.9080958995691644E-3</v>
      </c>
      <c r="CY76" s="39">
        <f t="shared" ca="1" si="40"/>
        <v>-3.2084438570000949E-2</v>
      </c>
    </row>
    <row r="77" spans="2:103" x14ac:dyDescent="0.25">
      <c r="B77" s="27">
        <v>47423</v>
      </c>
      <c r="C77" s="28">
        <v>6.8333333333333304</v>
      </c>
      <c r="D77" s="1">
        <f t="shared" ca="1" si="41"/>
        <v>-2.0556946980436846E-2</v>
      </c>
      <c r="E77" s="1">
        <f t="shared" ca="1" si="41"/>
        <v>-1.8006884024328991E-2</v>
      </c>
      <c r="F77" s="1">
        <f t="shared" ca="1" si="41"/>
        <v>-7.7868171766813515E-2</v>
      </c>
      <c r="G77" s="1">
        <f t="shared" ca="1" si="41"/>
        <v>-3.0399690796996087E-2</v>
      </c>
      <c r="H77" s="1">
        <f t="shared" ca="1" si="41"/>
        <v>-3.6819927226087533E-2</v>
      </c>
      <c r="I77" s="1">
        <f t="shared" ca="1" si="41"/>
        <v>-1.3814360374060631E-2</v>
      </c>
      <c r="J77" s="1">
        <f t="shared" ca="1" si="41"/>
        <v>6.9224232031138588E-2</v>
      </c>
      <c r="K77" s="1">
        <f t="shared" ca="1" si="41"/>
        <v>8.3033845294461367E-2</v>
      </c>
      <c r="L77" s="1">
        <f t="shared" ca="1" si="41"/>
        <v>-5.6595188797655648E-2</v>
      </c>
      <c r="M77" s="1">
        <f t="shared" ca="1" si="41"/>
        <v>-0.10092175010054635</v>
      </c>
      <c r="N77" s="1">
        <f t="shared" ca="1" si="41"/>
        <v>0.10918239396735183</v>
      </c>
      <c r="O77" s="1">
        <f t="shared" ca="1" si="41"/>
        <v>2.2585643824507156E-2</v>
      </c>
      <c r="P77" s="1">
        <f t="shared" ca="1" si="41"/>
        <v>4.0578691306655694E-2</v>
      </c>
      <c r="Q77" s="1">
        <f t="shared" ca="1" si="41"/>
        <v>0.10096568120705388</v>
      </c>
      <c r="R77" s="1">
        <f t="shared" ca="1" si="41"/>
        <v>-7.4502155100861032E-3</v>
      </c>
      <c r="S77" s="1">
        <f t="shared" ca="1" si="41"/>
        <v>6.3787719547467633E-2</v>
      </c>
      <c r="T77" s="1">
        <f t="shared" ca="1" si="39"/>
        <v>-2.0326759326068561E-2</v>
      </c>
      <c r="U77" s="1">
        <f t="shared" ca="1" si="39"/>
        <v>-2.1697771759300405E-2</v>
      </c>
      <c r="V77" s="1">
        <f t="shared" ca="1" si="39"/>
        <v>2.820335457107866E-2</v>
      </c>
      <c r="W77" s="1">
        <f t="shared" ca="1" si="39"/>
        <v>7.2069934709051819E-2</v>
      </c>
      <c r="X77" s="1">
        <f t="shared" ca="1" si="39"/>
        <v>2.2833422776621419E-2</v>
      </c>
      <c r="Y77" s="1">
        <f t="shared" ca="1" si="39"/>
        <v>4.1616964150168127E-2</v>
      </c>
      <c r="Z77" s="1">
        <f t="shared" ca="1" si="39"/>
        <v>-8.2726484477268526E-4</v>
      </c>
      <c r="AA77" s="1">
        <f t="shared" ca="1" si="39"/>
        <v>-8.9505973915472326E-2</v>
      </c>
      <c r="AB77" s="1">
        <f t="shared" ca="1" si="39"/>
        <v>-4.7741096707885559E-2</v>
      </c>
      <c r="AC77" s="1">
        <f t="shared" ca="1" si="39"/>
        <v>8.7881733606784085E-2</v>
      </c>
      <c r="AD77" s="1">
        <f t="shared" ca="1" si="39"/>
        <v>-1.1701536559204445E-2</v>
      </c>
      <c r="AE77" s="1">
        <f t="shared" ca="1" si="39"/>
        <v>-3.2281841378301861E-2</v>
      </c>
      <c r="AF77" s="1">
        <f t="shared" ca="1" si="39"/>
        <v>5.5126371608828557E-2</v>
      </c>
      <c r="AG77" s="1">
        <f t="shared" ca="1" si="39"/>
        <v>9.4456432046463087E-3</v>
      </c>
      <c r="AH77" s="1">
        <f t="shared" ca="1" si="39"/>
        <v>-4.3974042350890474E-2</v>
      </c>
      <c r="AI77" s="1">
        <f t="shared" ca="1" si="39"/>
        <v>8.1963045553064384E-2</v>
      </c>
      <c r="AJ77" s="1">
        <f t="shared" ref="AJ77:CU81" ca="1" si="42">_xlfn.NORM.INV(RAND(),$C$2,$C$3)</f>
        <v>-2.6373666577738104E-2</v>
      </c>
      <c r="AK77" s="1">
        <f t="shared" ca="1" si="42"/>
        <v>8.0437629221327606E-2</v>
      </c>
      <c r="AL77" s="1">
        <f t="shared" ca="1" si="42"/>
        <v>5.7478453898664475E-2</v>
      </c>
      <c r="AM77" s="1">
        <f t="shared" ca="1" si="42"/>
        <v>5.5822962602712717E-2</v>
      </c>
      <c r="AN77" s="1">
        <f t="shared" ca="1" si="42"/>
        <v>2.9966376436662563E-2</v>
      </c>
      <c r="AO77" s="1">
        <f t="shared" ca="1" si="42"/>
        <v>2.2455488419092871E-2</v>
      </c>
      <c r="AP77" s="1">
        <f t="shared" ca="1" si="42"/>
        <v>-2.1272295775402534E-2</v>
      </c>
      <c r="AQ77" s="1">
        <f t="shared" ca="1" si="42"/>
        <v>5.912858492880628E-2</v>
      </c>
      <c r="AR77" s="1">
        <f t="shared" ca="1" si="42"/>
        <v>2.3362372669786902E-2</v>
      </c>
      <c r="AS77" s="1">
        <f t="shared" ca="1" si="42"/>
        <v>-4.6305428739339391E-2</v>
      </c>
      <c r="AT77" s="1">
        <f t="shared" ca="1" si="42"/>
        <v>-8.186350131930617E-2</v>
      </c>
      <c r="AU77" s="1">
        <f t="shared" ca="1" si="42"/>
        <v>9.0870945357619214E-3</v>
      </c>
      <c r="AV77" s="1">
        <f t="shared" ca="1" si="42"/>
        <v>2.4122354802871157E-2</v>
      </c>
      <c r="AW77" s="1">
        <f t="shared" ca="1" si="42"/>
        <v>3.281789124557892E-2</v>
      </c>
      <c r="AX77" s="1">
        <f t="shared" ca="1" si="42"/>
        <v>-3.204658158327249E-2</v>
      </c>
      <c r="AY77" s="1">
        <f t="shared" ca="1" si="42"/>
        <v>-5.1976821077598573E-2</v>
      </c>
      <c r="AZ77" s="1">
        <f t="shared" ca="1" si="42"/>
        <v>6.7259081322873643E-2</v>
      </c>
      <c r="BA77" s="1">
        <f t="shared" ca="1" si="42"/>
        <v>-3.6425025604320385E-2</v>
      </c>
      <c r="BB77" s="1">
        <f t="shared" ca="1" si="42"/>
        <v>8.1286644100369843E-2</v>
      </c>
      <c r="BC77" s="1">
        <f t="shared" ca="1" si="42"/>
        <v>-4.0971963772120291E-2</v>
      </c>
      <c r="BD77" s="1">
        <f t="shared" ca="1" si="42"/>
        <v>4.5857749545963451E-2</v>
      </c>
      <c r="BE77" s="1">
        <f t="shared" ca="1" si="42"/>
        <v>5.4440384378214177E-2</v>
      </c>
      <c r="BF77" s="1">
        <f t="shared" ca="1" si="42"/>
        <v>-1.1079804195207328E-2</v>
      </c>
      <c r="BG77" s="1">
        <f t="shared" ca="1" si="42"/>
        <v>9.865580303326878E-3</v>
      </c>
      <c r="BH77" s="1">
        <f t="shared" ca="1" si="42"/>
        <v>2.1588125057369765E-2</v>
      </c>
      <c r="BI77" s="1">
        <f t="shared" ca="1" si="42"/>
        <v>-6.7920734177135761E-2</v>
      </c>
      <c r="BJ77" s="1">
        <f t="shared" ca="1" si="42"/>
        <v>1.6005041515518764E-2</v>
      </c>
      <c r="BK77" s="1">
        <f t="shared" ca="1" si="42"/>
        <v>4.7674051088724766E-2</v>
      </c>
      <c r="BL77" s="1">
        <f t="shared" ca="1" si="42"/>
        <v>0.11630648774715074</v>
      </c>
      <c r="BM77" s="1">
        <f t="shared" ca="1" si="42"/>
        <v>3.795576651202736E-2</v>
      </c>
      <c r="BN77" s="1">
        <f t="shared" ca="1" si="42"/>
        <v>9.4396881064734255E-5</v>
      </c>
      <c r="BO77" s="1">
        <f t="shared" ca="1" si="42"/>
        <v>5.4021812395125763E-3</v>
      </c>
      <c r="BP77" s="1">
        <f t="shared" ca="1" si="42"/>
        <v>8.7351803252991023E-2</v>
      </c>
      <c r="BQ77" s="1">
        <f t="shared" ca="1" si="42"/>
        <v>-5.3149703288608453E-3</v>
      </c>
      <c r="BR77" s="1">
        <f t="shared" ca="1" si="42"/>
        <v>-2.5055714621817646E-2</v>
      </c>
      <c r="BS77" s="1">
        <f t="shared" ca="1" si="42"/>
        <v>8.4605190762802845E-2</v>
      </c>
      <c r="BT77" s="1">
        <f t="shared" ca="1" si="42"/>
        <v>-4.2020884334242121E-2</v>
      </c>
      <c r="BU77" s="1">
        <f t="shared" ca="1" si="42"/>
        <v>-1.1649040397089305E-2</v>
      </c>
      <c r="BV77" s="1">
        <f t="shared" ca="1" si="42"/>
        <v>2.5157817892741366E-2</v>
      </c>
      <c r="BW77" s="1">
        <f t="shared" ca="1" si="42"/>
        <v>3.2132838928106977E-2</v>
      </c>
      <c r="BX77" s="1">
        <f t="shared" ca="1" si="42"/>
        <v>5.2237023604113371E-2</v>
      </c>
      <c r="BY77" s="1">
        <f t="shared" ca="1" si="42"/>
        <v>3.9224708375952107E-2</v>
      </c>
      <c r="BZ77" s="1">
        <f t="shared" ca="1" si="42"/>
        <v>1.5445973838031484E-2</v>
      </c>
      <c r="CA77" s="1">
        <f t="shared" ca="1" si="42"/>
        <v>5.517990562216149E-3</v>
      </c>
      <c r="CB77" s="1">
        <f t="shared" ca="1" si="42"/>
        <v>1.3898133633800677E-2</v>
      </c>
      <c r="CC77" s="1">
        <f t="shared" ca="1" si="42"/>
        <v>-5.1188723445902119E-2</v>
      </c>
      <c r="CD77" s="1">
        <f t="shared" ca="1" si="42"/>
        <v>-6.6824046171908902E-2</v>
      </c>
      <c r="CE77" s="1">
        <f t="shared" ca="1" si="42"/>
        <v>-7.0271432838160841E-2</v>
      </c>
      <c r="CF77" s="1">
        <f t="shared" ca="1" si="42"/>
        <v>-4.6649903403933064E-3</v>
      </c>
      <c r="CG77" s="1">
        <f t="shared" ca="1" si="42"/>
        <v>1.0865108321501015E-2</v>
      </c>
      <c r="CH77" s="1">
        <f t="shared" ca="1" si="42"/>
        <v>1.1217369456995422E-2</v>
      </c>
      <c r="CI77" s="1">
        <f t="shared" ca="1" si="42"/>
        <v>-2.3338833537666928E-2</v>
      </c>
      <c r="CJ77" s="1">
        <f t="shared" ca="1" si="42"/>
        <v>5.9888469246417851E-2</v>
      </c>
      <c r="CK77" s="1">
        <f t="shared" ca="1" si="42"/>
        <v>-2.955772262915661E-2</v>
      </c>
      <c r="CL77" s="1">
        <f t="shared" ca="1" si="42"/>
        <v>-8.0521951045271239E-2</v>
      </c>
      <c r="CM77" s="1">
        <f t="shared" ca="1" si="42"/>
        <v>4.6125094058287075E-2</v>
      </c>
      <c r="CN77" s="1">
        <f t="shared" ca="1" si="42"/>
        <v>-4.8781488960421254E-2</v>
      </c>
      <c r="CO77" s="1">
        <f t="shared" ca="1" si="42"/>
        <v>-1.0230208721903718E-2</v>
      </c>
      <c r="CP77" s="1">
        <f t="shared" ca="1" si="42"/>
        <v>3.8898916252313891E-2</v>
      </c>
      <c r="CQ77" s="1">
        <f t="shared" ca="1" si="42"/>
        <v>3.4793484867832347E-2</v>
      </c>
      <c r="CR77" s="1">
        <f t="shared" ca="1" si="42"/>
        <v>-9.8610032709846723E-3</v>
      </c>
      <c r="CS77" s="1">
        <f t="shared" ca="1" si="42"/>
        <v>-3.3489374971883805E-3</v>
      </c>
      <c r="CT77" s="1">
        <f t="shared" ca="1" si="42"/>
        <v>8.509087702488663E-2</v>
      </c>
      <c r="CU77" s="1">
        <f t="shared" ca="1" si="42"/>
        <v>4.4980074970802454E-2</v>
      </c>
      <c r="CV77" s="1">
        <f t="shared" ca="1" si="40"/>
        <v>-2.0538087013035767E-2</v>
      </c>
      <c r="CW77" s="1">
        <f t="shared" ca="1" si="40"/>
        <v>1.458905157462065E-2</v>
      </c>
      <c r="CX77" s="1">
        <f t="shared" ca="1" si="40"/>
        <v>-3.9015546782278698E-2</v>
      </c>
      <c r="CY77" s="39">
        <f t="shared" ca="1" si="40"/>
        <v>-6.6909772921907362E-2</v>
      </c>
    </row>
    <row r="78" spans="2:103" x14ac:dyDescent="0.25">
      <c r="B78" s="27">
        <v>47453</v>
      </c>
      <c r="C78" s="28">
        <v>6.9166666666666599</v>
      </c>
      <c r="D78" s="1">
        <f t="shared" ca="1" si="41"/>
        <v>-4.338358407218551E-3</v>
      </c>
      <c r="E78" s="1">
        <f t="shared" ca="1" si="41"/>
        <v>-6.6443499694847835E-2</v>
      </c>
      <c r="F78" s="1">
        <f t="shared" ca="1" si="41"/>
        <v>4.4479096259671412E-2</v>
      </c>
      <c r="G78" s="1">
        <f t="shared" ca="1" si="41"/>
        <v>1.3567964428421012E-2</v>
      </c>
      <c r="H78" s="1">
        <f t="shared" ca="1" si="41"/>
        <v>1.7610964365371906E-2</v>
      </c>
      <c r="I78" s="1">
        <f t="shared" ca="1" si="41"/>
        <v>-9.1452451922132902E-3</v>
      </c>
      <c r="J78" s="1">
        <f t="shared" ca="1" si="41"/>
        <v>5.3050341491657051E-3</v>
      </c>
      <c r="K78" s="1">
        <f t="shared" ca="1" si="41"/>
        <v>1.6498899494848986E-3</v>
      </c>
      <c r="L78" s="1">
        <f t="shared" ca="1" si="41"/>
        <v>-6.7079012720488093E-3</v>
      </c>
      <c r="M78" s="1">
        <f t="shared" ca="1" si="41"/>
        <v>-8.5770534094616852E-2</v>
      </c>
      <c r="N78" s="1">
        <f t="shared" ca="1" si="41"/>
        <v>7.5284862506999561E-2</v>
      </c>
      <c r="O78" s="1">
        <f t="shared" ca="1" si="41"/>
        <v>8.5502033730081306E-2</v>
      </c>
      <c r="P78" s="1">
        <f t="shared" ca="1" si="41"/>
        <v>9.13801118510775E-2</v>
      </c>
      <c r="Q78" s="1">
        <f t="shared" ca="1" si="41"/>
        <v>1.342087167375642E-2</v>
      </c>
      <c r="R78" s="1">
        <f t="shared" ca="1" si="41"/>
        <v>-1.3207840805201151E-3</v>
      </c>
      <c r="S78" s="1">
        <f t="shared" ca="1" si="41"/>
        <v>-7.5367261496376483E-3</v>
      </c>
      <c r="T78" s="1">
        <f t="shared" ref="T78:CE82" ca="1" si="43">_xlfn.NORM.INV(RAND(),$C$2,$C$3)</f>
        <v>1.4430055865658792E-2</v>
      </c>
      <c r="U78" s="1">
        <f t="shared" ca="1" si="43"/>
        <v>7.8493099502606745E-2</v>
      </c>
      <c r="V78" s="1">
        <f t="shared" ca="1" si="43"/>
        <v>-4.3120936430887491E-2</v>
      </c>
      <c r="W78" s="1">
        <f t="shared" ca="1" si="43"/>
        <v>1.4412003177245877E-2</v>
      </c>
      <c r="X78" s="1">
        <f t="shared" ca="1" si="43"/>
        <v>4.4695424878357502E-2</v>
      </c>
      <c r="Y78" s="1">
        <f t="shared" ca="1" si="43"/>
        <v>6.7545690109925588E-2</v>
      </c>
      <c r="Z78" s="1">
        <f t="shared" ca="1" si="43"/>
        <v>-1.4754152206106583E-2</v>
      </c>
      <c r="AA78" s="1">
        <f t="shared" ca="1" si="43"/>
        <v>-1.2593799784572608E-2</v>
      </c>
      <c r="AB78" s="1">
        <f t="shared" ca="1" si="43"/>
        <v>2.1125999810739229E-2</v>
      </c>
      <c r="AC78" s="1">
        <f t="shared" ca="1" si="43"/>
        <v>4.3927181532735449E-2</v>
      </c>
      <c r="AD78" s="1">
        <f t="shared" ca="1" si="43"/>
        <v>3.9372149217063244E-2</v>
      </c>
      <c r="AE78" s="1">
        <f t="shared" ca="1" si="43"/>
        <v>-8.3529731416892104E-3</v>
      </c>
      <c r="AF78" s="1">
        <f t="shared" ca="1" si="43"/>
        <v>-3.7957960533955386E-2</v>
      </c>
      <c r="AG78" s="1">
        <f t="shared" ca="1" si="43"/>
        <v>4.4893672136046066E-2</v>
      </c>
      <c r="AH78" s="1">
        <f t="shared" ca="1" si="43"/>
        <v>1.4136404331225219E-2</v>
      </c>
      <c r="AI78" s="1">
        <f t="shared" ca="1" si="43"/>
        <v>-1.5977071089536894E-2</v>
      </c>
      <c r="AJ78" s="1">
        <f t="shared" ca="1" si="43"/>
        <v>0.13881333765293466</v>
      </c>
      <c r="AK78" s="1">
        <f t="shared" ca="1" si="43"/>
        <v>3.2345287812024025E-2</v>
      </c>
      <c r="AL78" s="1">
        <f t="shared" ca="1" si="43"/>
        <v>-1.6990053051787371E-2</v>
      </c>
      <c r="AM78" s="1">
        <f t="shared" ca="1" si="43"/>
        <v>-2.4612468162568846E-2</v>
      </c>
      <c r="AN78" s="1">
        <f t="shared" ca="1" si="43"/>
        <v>-8.984707534402922E-2</v>
      </c>
      <c r="AO78" s="1">
        <f t="shared" ca="1" si="43"/>
        <v>5.6962448311586582E-2</v>
      </c>
      <c r="AP78" s="1">
        <f t="shared" ca="1" si="43"/>
        <v>-3.8815725243823679E-2</v>
      </c>
      <c r="AQ78" s="1">
        <f t="shared" ca="1" si="43"/>
        <v>7.2446137213163413E-3</v>
      </c>
      <c r="AR78" s="1">
        <f t="shared" ca="1" si="43"/>
        <v>0.11868053791309069</v>
      </c>
      <c r="AS78" s="1">
        <f t="shared" ca="1" si="43"/>
        <v>6.18003705694401E-2</v>
      </c>
      <c r="AT78" s="1">
        <f t="shared" ca="1" si="43"/>
        <v>-1.1701056766812608E-3</v>
      </c>
      <c r="AU78" s="1">
        <f t="shared" ca="1" si="43"/>
        <v>6.1123496149011282E-2</v>
      </c>
      <c r="AV78" s="1">
        <f t="shared" ca="1" si="43"/>
        <v>-5.0931706697651104E-2</v>
      </c>
      <c r="AW78" s="1">
        <f t="shared" ca="1" si="43"/>
        <v>7.2388577343188376E-2</v>
      </c>
      <c r="AX78" s="1">
        <f t="shared" ca="1" si="43"/>
        <v>2.9650474233031181E-2</v>
      </c>
      <c r="AY78" s="1">
        <f t="shared" ca="1" si="43"/>
        <v>-0.13773110091041185</v>
      </c>
      <c r="AZ78" s="1">
        <f t="shared" ca="1" si="43"/>
        <v>-3.3816375490344656E-2</v>
      </c>
      <c r="BA78" s="1">
        <f t="shared" ca="1" si="43"/>
        <v>2.8835849187424229E-2</v>
      </c>
      <c r="BB78" s="1">
        <f t="shared" ca="1" si="43"/>
        <v>-8.6606313144566072E-2</v>
      </c>
      <c r="BC78" s="1">
        <f t="shared" ca="1" si="43"/>
        <v>-5.4732941770418674E-2</v>
      </c>
      <c r="BD78" s="1">
        <f t="shared" ca="1" si="43"/>
        <v>-2.9727719311914286E-2</v>
      </c>
      <c r="BE78" s="1">
        <f t="shared" ca="1" si="43"/>
        <v>-6.4397518354336131E-2</v>
      </c>
      <c r="BF78" s="1">
        <f t="shared" ca="1" si="43"/>
        <v>-1.6139195387108604E-2</v>
      </c>
      <c r="BG78" s="1">
        <f t="shared" ca="1" si="43"/>
        <v>8.4599625168967518E-2</v>
      </c>
      <c r="BH78" s="1">
        <f t="shared" ca="1" si="43"/>
        <v>3.9534802172257397E-3</v>
      </c>
      <c r="BI78" s="1">
        <f t="shared" ca="1" si="43"/>
        <v>-3.3425836132347668E-2</v>
      </c>
      <c r="BJ78" s="1">
        <f t="shared" ca="1" si="43"/>
        <v>3.6364928496987692E-2</v>
      </c>
      <c r="BK78" s="1">
        <f t="shared" ca="1" si="43"/>
        <v>-1.3752798467979329E-2</v>
      </c>
      <c r="BL78" s="1">
        <f t="shared" ca="1" si="43"/>
        <v>9.357387953763846E-2</v>
      </c>
      <c r="BM78" s="1">
        <f t="shared" ca="1" si="43"/>
        <v>0.14417818363327223</v>
      </c>
      <c r="BN78" s="1">
        <f t="shared" ca="1" si="43"/>
        <v>-3.1816712459605385E-2</v>
      </c>
      <c r="BO78" s="1">
        <f t="shared" ca="1" si="43"/>
        <v>-6.7288226564456377E-2</v>
      </c>
      <c r="BP78" s="1">
        <f t="shared" ca="1" si="43"/>
        <v>2.2744509318080378E-2</v>
      </c>
      <c r="BQ78" s="1">
        <f t="shared" ca="1" si="42"/>
        <v>2.8847622606518321E-3</v>
      </c>
      <c r="BR78" s="1">
        <f t="shared" ca="1" si="42"/>
        <v>-6.8304848805666746E-3</v>
      </c>
      <c r="BS78" s="1">
        <f t="shared" ca="1" si="42"/>
        <v>2.6242657769411624E-2</v>
      </c>
      <c r="BT78" s="1">
        <f t="shared" ca="1" si="42"/>
        <v>-2.8378393699107572E-2</v>
      </c>
      <c r="BU78" s="1">
        <f t="shared" ca="1" si="42"/>
        <v>9.3779766783327334E-2</v>
      </c>
      <c r="BV78" s="1">
        <f t="shared" ca="1" si="42"/>
        <v>5.9709883875175937E-2</v>
      </c>
      <c r="BW78" s="1">
        <f t="shared" ca="1" si="42"/>
        <v>-3.9585500487967891E-2</v>
      </c>
      <c r="BX78" s="1">
        <f t="shared" ca="1" si="42"/>
        <v>-5.2992685605229017E-3</v>
      </c>
      <c r="BY78" s="1">
        <f t="shared" ca="1" si="42"/>
        <v>9.9231898024658732E-2</v>
      </c>
      <c r="BZ78" s="1">
        <f t="shared" ca="1" si="42"/>
        <v>-2.6727002320237489E-2</v>
      </c>
      <c r="CA78" s="1">
        <f t="shared" ca="1" si="42"/>
        <v>5.1828479355505832E-3</v>
      </c>
      <c r="CB78" s="1">
        <f t="shared" ca="1" si="42"/>
        <v>2.6276572944261119E-2</v>
      </c>
      <c r="CC78" s="1">
        <f t="shared" ca="1" si="42"/>
        <v>2.2814427256693404E-2</v>
      </c>
      <c r="CD78" s="1">
        <f t="shared" ca="1" si="42"/>
        <v>2.0816862940195306E-2</v>
      </c>
      <c r="CE78" s="1">
        <f t="shared" ca="1" si="42"/>
        <v>1.6608298311570679E-2</v>
      </c>
      <c r="CF78" s="1">
        <f t="shared" ca="1" si="42"/>
        <v>1.3913188844955886E-2</v>
      </c>
      <c r="CG78" s="1">
        <f t="shared" ca="1" si="42"/>
        <v>8.5103671469674153E-2</v>
      </c>
      <c r="CH78" s="1">
        <f t="shared" ca="1" si="42"/>
        <v>1.4761936883726652E-2</v>
      </c>
      <c r="CI78" s="1">
        <f t="shared" ca="1" si="42"/>
        <v>6.4902824243289969E-2</v>
      </c>
      <c r="CJ78" s="1">
        <f t="shared" ca="1" si="42"/>
        <v>6.9325045686307901E-2</v>
      </c>
      <c r="CK78" s="1">
        <f t="shared" ca="1" si="42"/>
        <v>5.3958197626484371E-2</v>
      </c>
      <c r="CL78" s="1">
        <f t="shared" ca="1" si="42"/>
        <v>4.026519374131643E-2</v>
      </c>
      <c r="CM78" s="1">
        <f t="shared" ca="1" si="42"/>
        <v>2.8917949765922289E-2</v>
      </c>
      <c r="CN78" s="1">
        <f t="shared" ca="1" si="42"/>
        <v>-1.1446109294864323E-2</v>
      </c>
      <c r="CO78" s="1">
        <f t="shared" ca="1" si="42"/>
        <v>-1.1466510438070517E-2</v>
      </c>
      <c r="CP78" s="1">
        <f t="shared" ca="1" si="42"/>
        <v>3.6086170183874861E-2</v>
      </c>
      <c r="CQ78" s="1">
        <f t="shared" ca="1" si="42"/>
        <v>8.933311935970184E-2</v>
      </c>
      <c r="CR78" s="1">
        <f t="shared" ca="1" si="42"/>
        <v>6.3807981762231361E-2</v>
      </c>
      <c r="CS78" s="1">
        <f t="shared" ca="1" si="42"/>
        <v>8.783975122551993E-2</v>
      </c>
      <c r="CT78" s="1">
        <f t="shared" ca="1" si="42"/>
        <v>-1.8514881640725046E-2</v>
      </c>
      <c r="CU78" s="1">
        <f t="shared" ca="1" si="42"/>
        <v>4.1948396132214967E-2</v>
      </c>
      <c r="CV78" s="1">
        <f t="shared" ca="1" si="40"/>
        <v>2.4615669122228966E-2</v>
      </c>
      <c r="CW78" s="1">
        <f t="shared" ca="1" si="40"/>
        <v>9.0133593448437632E-2</v>
      </c>
      <c r="CX78" s="1">
        <f t="shared" ca="1" si="40"/>
        <v>-6.3570349458811019E-3</v>
      </c>
      <c r="CY78" s="39">
        <f t="shared" ca="1" si="40"/>
        <v>7.931769968162744E-2</v>
      </c>
    </row>
    <row r="79" spans="2:103" x14ac:dyDescent="0.25">
      <c r="B79" s="27">
        <v>47484</v>
      </c>
      <c r="C79" s="28">
        <v>6.9999999999999902</v>
      </c>
      <c r="D79" s="1">
        <f t="shared" ca="1" si="41"/>
        <v>1.2245630316768914E-2</v>
      </c>
      <c r="E79" s="1">
        <f t="shared" ca="1" si="41"/>
        <v>4.3192435750436485E-2</v>
      </c>
      <c r="F79" s="1">
        <f t="shared" ca="1" si="41"/>
        <v>-5.8152871932637067E-2</v>
      </c>
      <c r="G79" s="1">
        <f t="shared" ca="1" si="41"/>
        <v>-9.6791016578447985E-3</v>
      </c>
      <c r="H79" s="1">
        <f t="shared" ca="1" si="41"/>
        <v>3.2126681087855019E-2</v>
      </c>
      <c r="I79" s="1">
        <f t="shared" ca="1" si="41"/>
        <v>7.1107940717358875E-2</v>
      </c>
      <c r="J79" s="1">
        <f t="shared" ca="1" si="41"/>
        <v>-7.100175327847133E-2</v>
      </c>
      <c r="K79" s="1">
        <f t="shared" ca="1" si="41"/>
        <v>1.8930065536162367E-2</v>
      </c>
      <c r="L79" s="1">
        <f t="shared" ca="1" si="41"/>
        <v>3.1425516632647504E-2</v>
      </c>
      <c r="M79" s="1">
        <f t="shared" ca="1" si="41"/>
        <v>6.9411044292178703E-2</v>
      </c>
      <c r="N79" s="1">
        <f t="shared" ca="1" si="41"/>
        <v>-4.3078464305616217E-2</v>
      </c>
      <c r="O79" s="1">
        <f t="shared" ca="1" si="41"/>
        <v>-9.6038175081560317E-3</v>
      </c>
      <c r="P79" s="1">
        <f t="shared" ca="1" si="41"/>
        <v>-2.1983494398990954E-2</v>
      </c>
      <c r="Q79" s="1">
        <f t="shared" ca="1" si="41"/>
        <v>3.1051122502227448E-2</v>
      </c>
      <c r="R79" s="1">
        <f t="shared" ca="1" si="41"/>
        <v>-3.2179433069788085E-2</v>
      </c>
      <c r="S79" s="1">
        <f t="shared" ca="1" si="41"/>
        <v>-5.9347010148633507E-2</v>
      </c>
      <c r="T79" s="1">
        <f t="shared" ca="1" si="43"/>
        <v>-3.900086365839403E-2</v>
      </c>
      <c r="U79" s="1">
        <f t="shared" ca="1" si="43"/>
        <v>3.7323501133007669E-2</v>
      </c>
      <c r="V79" s="1">
        <f t="shared" ca="1" si="43"/>
        <v>6.2622307994091242E-2</v>
      </c>
      <c r="W79" s="1">
        <f t="shared" ca="1" si="43"/>
        <v>0.10674649405158462</v>
      </c>
      <c r="X79" s="1">
        <f t="shared" ca="1" si="43"/>
        <v>4.4702003354098539E-2</v>
      </c>
      <c r="Y79" s="1">
        <f t="shared" ca="1" si="43"/>
        <v>1.3145207239182175E-3</v>
      </c>
      <c r="Z79" s="1">
        <f t="shared" ca="1" si="43"/>
        <v>7.4221519827977339E-2</v>
      </c>
      <c r="AA79" s="1">
        <f t="shared" ca="1" si="43"/>
        <v>-6.7269147933878753E-2</v>
      </c>
      <c r="AB79" s="1">
        <f t="shared" ca="1" si="43"/>
        <v>1.3993455262343286E-2</v>
      </c>
      <c r="AC79" s="1">
        <f t="shared" ca="1" si="43"/>
        <v>-7.3388949071851145E-2</v>
      </c>
      <c r="AD79" s="1">
        <f t="shared" ca="1" si="43"/>
        <v>3.1314700525657511E-2</v>
      </c>
      <c r="AE79" s="1">
        <f t="shared" ca="1" si="43"/>
        <v>-3.2483416399203865E-2</v>
      </c>
      <c r="AF79" s="1">
        <f t="shared" ca="1" si="43"/>
        <v>-8.6661737420878654E-2</v>
      </c>
      <c r="AG79" s="1">
        <f t="shared" ca="1" si="43"/>
        <v>7.593289386108028E-3</v>
      </c>
      <c r="AH79" s="1">
        <f t="shared" ca="1" si="43"/>
        <v>-8.8572159586254084E-2</v>
      </c>
      <c r="AI79" s="1">
        <f t="shared" ca="1" si="43"/>
        <v>-1.2894209806443444E-2</v>
      </c>
      <c r="AJ79" s="1">
        <f t="shared" ca="1" si="43"/>
        <v>3.4103252324153379E-3</v>
      </c>
      <c r="AK79" s="1">
        <f t="shared" ca="1" si="43"/>
        <v>5.3539075546302918E-2</v>
      </c>
      <c r="AL79" s="1">
        <f t="shared" ca="1" si="43"/>
        <v>1.5795009104447959E-2</v>
      </c>
      <c r="AM79" s="1">
        <f t="shared" ca="1" si="43"/>
        <v>-4.2854882903221814E-2</v>
      </c>
      <c r="AN79" s="1">
        <f t="shared" ca="1" si="43"/>
        <v>8.1145008774877653E-2</v>
      </c>
      <c r="AO79" s="1">
        <f t="shared" ca="1" si="43"/>
        <v>7.0840917303323064E-2</v>
      </c>
      <c r="AP79" s="1">
        <f t="shared" ca="1" si="43"/>
        <v>-3.019430371699388E-2</v>
      </c>
      <c r="AQ79" s="1">
        <f t="shared" ca="1" si="43"/>
        <v>4.4924325868171792E-2</v>
      </c>
      <c r="AR79" s="1">
        <f t="shared" ca="1" si="43"/>
        <v>2.5300934800513455E-2</v>
      </c>
      <c r="AS79" s="1">
        <f t="shared" ca="1" si="43"/>
        <v>-4.6862330127187372E-3</v>
      </c>
      <c r="AT79" s="1">
        <f t="shared" ca="1" si="43"/>
        <v>3.8680239470501525E-2</v>
      </c>
      <c r="AU79" s="1">
        <f t="shared" ca="1" si="43"/>
        <v>-1.0562592488874839E-2</v>
      </c>
      <c r="AV79" s="1">
        <f t="shared" ca="1" si="43"/>
        <v>-8.4570465686497204E-2</v>
      </c>
      <c r="AW79" s="1">
        <f t="shared" ca="1" si="43"/>
        <v>-2.9125620773940382E-2</v>
      </c>
      <c r="AX79" s="1">
        <f t="shared" ca="1" si="43"/>
        <v>-1.6096410597758504E-2</v>
      </c>
      <c r="AY79" s="1">
        <f t="shared" ca="1" si="43"/>
        <v>-8.4447868869033625E-3</v>
      </c>
      <c r="AZ79" s="1">
        <f t="shared" ca="1" si="43"/>
        <v>2.1184705853186089E-2</v>
      </c>
      <c r="BA79" s="1">
        <f t="shared" ca="1" si="43"/>
        <v>9.0256243905229173E-3</v>
      </c>
      <c r="BB79" s="1">
        <f t="shared" ca="1" si="43"/>
        <v>3.6828976336113026E-2</v>
      </c>
      <c r="BC79" s="1">
        <f t="shared" ca="1" si="43"/>
        <v>-3.5405872813342183E-2</v>
      </c>
      <c r="BD79" s="1">
        <f t="shared" ca="1" si="43"/>
        <v>3.0771249099539421E-3</v>
      </c>
      <c r="BE79" s="1">
        <f t="shared" ca="1" si="43"/>
        <v>2.6525024486288198E-2</v>
      </c>
      <c r="BF79" s="1">
        <f t="shared" ca="1" si="43"/>
        <v>-1.2183118247049367E-2</v>
      </c>
      <c r="BG79" s="1">
        <f t="shared" ca="1" si="43"/>
        <v>4.4970669325931162E-2</v>
      </c>
      <c r="BH79" s="1">
        <f t="shared" ca="1" si="43"/>
        <v>-6.7344626574049049E-2</v>
      </c>
      <c r="BI79" s="1">
        <f t="shared" ca="1" si="43"/>
        <v>8.6963905868759905E-3</v>
      </c>
      <c r="BJ79" s="1">
        <f t="shared" ca="1" si="43"/>
        <v>9.2983968069782041E-2</v>
      </c>
      <c r="BK79" s="1">
        <f t="shared" ca="1" si="43"/>
        <v>2.0675089421154376E-2</v>
      </c>
      <c r="BL79" s="1">
        <f t="shared" ca="1" si="43"/>
        <v>1.1279026652758397E-2</v>
      </c>
      <c r="BM79" s="1">
        <f t="shared" ca="1" si="43"/>
        <v>-1.6415717424724797E-2</v>
      </c>
      <c r="BN79" s="1">
        <f t="shared" ca="1" si="43"/>
        <v>5.2384326965572948E-3</v>
      </c>
      <c r="BO79" s="1">
        <f t="shared" ca="1" si="43"/>
        <v>3.5576542961013771E-2</v>
      </c>
      <c r="BP79" s="1">
        <f t="shared" ca="1" si="43"/>
        <v>-8.755010607482E-2</v>
      </c>
      <c r="BQ79" s="1">
        <f t="shared" ca="1" si="42"/>
        <v>0.11698529904612887</v>
      </c>
      <c r="BR79" s="1">
        <f t="shared" ca="1" si="42"/>
        <v>-7.0582263355714575E-2</v>
      </c>
      <c r="BS79" s="1">
        <f t="shared" ca="1" si="42"/>
        <v>-1.384549194728309E-2</v>
      </c>
      <c r="BT79" s="1">
        <f t="shared" ca="1" si="42"/>
        <v>8.8065649689904629E-2</v>
      </c>
      <c r="BU79" s="1">
        <f t="shared" ca="1" si="42"/>
        <v>-5.3224559327595913E-2</v>
      </c>
      <c r="BV79" s="1">
        <f t="shared" ca="1" si="42"/>
        <v>6.2078954007888452E-2</v>
      </c>
      <c r="BW79" s="1">
        <f t="shared" ca="1" si="42"/>
        <v>5.9397939820384535E-2</v>
      </c>
      <c r="BX79" s="1">
        <f t="shared" ca="1" si="42"/>
        <v>-6.458391725873322E-2</v>
      </c>
      <c r="BY79" s="1">
        <f t="shared" ca="1" si="42"/>
        <v>-5.8610647999972239E-3</v>
      </c>
      <c r="BZ79" s="1">
        <f t="shared" ca="1" si="42"/>
        <v>4.743280162968689E-2</v>
      </c>
      <c r="CA79" s="1">
        <f t="shared" ca="1" si="42"/>
        <v>-9.1647569844781097E-3</v>
      </c>
      <c r="CB79" s="1">
        <f t="shared" ca="1" si="42"/>
        <v>7.9790679314895113E-2</v>
      </c>
      <c r="CC79" s="1">
        <f t="shared" ca="1" si="42"/>
        <v>1.6417761332264445E-2</v>
      </c>
      <c r="CD79" s="1">
        <f t="shared" ca="1" si="42"/>
        <v>7.1235987757935132E-2</v>
      </c>
      <c r="CE79" s="1">
        <f t="shared" ca="1" si="42"/>
        <v>-1.6648980743756859E-3</v>
      </c>
      <c r="CF79" s="1">
        <f t="shared" ca="1" si="42"/>
        <v>-4.2363363994212061E-2</v>
      </c>
      <c r="CG79" s="1">
        <f t="shared" ca="1" si="42"/>
        <v>-7.6753223326290042E-3</v>
      </c>
      <c r="CH79" s="1">
        <f t="shared" ca="1" si="42"/>
        <v>5.9461080146106619E-2</v>
      </c>
      <c r="CI79" s="1">
        <f t="shared" ca="1" si="42"/>
        <v>8.2968952823331398E-3</v>
      </c>
      <c r="CJ79" s="1">
        <f t="shared" ca="1" si="42"/>
        <v>8.2337369740756779E-3</v>
      </c>
      <c r="CK79" s="1">
        <f t="shared" ca="1" si="42"/>
        <v>-1.3187478974813722E-2</v>
      </c>
      <c r="CL79" s="1">
        <f t="shared" ca="1" si="42"/>
        <v>5.4545391547595516E-2</v>
      </c>
      <c r="CM79" s="1">
        <f t="shared" ca="1" si="42"/>
        <v>0.10335943464760719</v>
      </c>
      <c r="CN79" s="1">
        <f t="shared" ca="1" si="42"/>
        <v>2.3044147405850333E-2</v>
      </c>
      <c r="CO79" s="1">
        <f t="shared" ca="1" si="42"/>
        <v>-2.5732240479719108E-2</v>
      </c>
      <c r="CP79" s="1">
        <f t="shared" ca="1" si="42"/>
        <v>-2.3154687991581626E-2</v>
      </c>
      <c r="CQ79" s="1">
        <f t="shared" ca="1" si="42"/>
        <v>2.5925644368185764E-2</v>
      </c>
      <c r="CR79" s="1">
        <f t="shared" ca="1" si="42"/>
        <v>-6.0372586070073925E-3</v>
      </c>
      <c r="CS79" s="1">
        <f t="shared" ca="1" si="42"/>
        <v>-1.4307114381883694E-2</v>
      </c>
      <c r="CT79" s="1">
        <f t="shared" ca="1" si="42"/>
        <v>2.1698461499032151E-2</v>
      </c>
      <c r="CU79" s="1">
        <f t="shared" ca="1" si="42"/>
        <v>8.3021466651625714E-2</v>
      </c>
      <c r="CV79" s="1">
        <f t="shared" ca="1" si="40"/>
        <v>-0.10174055304930457</v>
      </c>
      <c r="CW79" s="1">
        <f t="shared" ca="1" si="40"/>
        <v>7.04794391574185E-2</v>
      </c>
      <c r="CX79" s="1">
        <f t="shared" ca="1" si="40"/>
        <v>4.7260574674577463E-2</v>
      </c>
      <c r="CY79" s="39">
        <f t="shared" ca="1" si="40"/>
        <v>-2.9342760039774748E-2</v>
      </c>
    </row>
    <row r="80" spans="2:103" x14ac:dyDescent="0.25">
      <c r="B80" s="27">
        <v>47515</v>
      </c>
      <c r="C80" s="28">
        <v>7.0833333333333304</v>
      </c>
      <c r="D80" s="1">
        <f t="shared" ca="1" si="41"/>
        <v>1.145127777593615E-2</v>
      </c>
      <c r="E80" s="1">
        <f t="shared" ca="1" si="41"/>
        <v>2.3742618708523934E-2</v>
      </c>
      <c r="F80" s="1">
        <f t="shared" ca="1" si="41"/>
        <v>-2.2846480866751579E-2</v>
      </c>
      <c r="G80" s="1">
        <f t="shared" ca="1" si="41"/>
        <v>5.0394252646071011E-3</v>
      </c>
      <c r="H80" s="1">
        <f t="shared" ca="1" si="41"/>
        <v>-1.113819385047141E-2</v>
      </c>
      <c r="I80" s="1">
        <f t="shared" ca="1" si="41"/>
        <v>8.7341873802173654E-3</v>
      </c>
      <c r="J80" s="1">
        <f t="shared" ca="1" si="41"/>
        <v>3.2966864608706924E-2</v>
      </c>
      <c r="K80" s="1">
        <f t="shared" ca="1" si="41"/>
        <v>-5.0819078374575964E-4</v>
      </c>
      <c r="L80" s="1">
        <f t="shared" ca="1" si="41"/>
        <v>-6.9285264750773123E-2</v>
      </c>
      <c r="M80" s="1">
        <f t="shared" ca="1" si="41"/>
        <v>-1.3834103246091193E-2</v>
      </c>
      <c r="N80" s="1">
        <f t="shared" ca="1" si="41"/>
        <v>-1.5014998376229088E-2</v>
      </c>
      <c r="O80" s="1">
        <f t="shared" ca="1" si="41"/>
        <v>-2.8467687542626623E-2</v>
      </c>
      <c r="P80" s="1">
        <f t="shared" ca="1" si="41"/>
        <v>3.8392002476589207E-2</v>
      </c>
      <c r="Q80" s="1">
        <f t="shared" ca="1" si="41"/>
        <v>3.3979669721154168E-2</v>
      </c>
      <c r="R80" s="1">
        <f t="shared" ca="1" si="41"/>
        <v>3.8764875522912273E-2</v>
      </c>
      <c r="S80" s="1">
        <f t="shared" ca="1" si="41"/>
        <v>6.3494477945137814E-3</v>
      </c>
      <c r="T80" s="1">
        <f t="shared" ca="1" si="43"/>
        <v>1.8636569062201458E-2</v>
      </c>
      <c r="U80" s="1">
        <f t="shared" ca="1" si="43"/>
        <v>-0.12659226420281433</v>
      </c>
      <c r="V80" s="1">
        <f t="shared" ca="1" si="43"/>
        <v>1.9101274195942489E-2</v>
      </c>
      <c r="W80" s="1">
        <f t="shared" ca="1" si="43"/>
        <v>-1.5493859342440616E-2</v>
      </c>
      <c r="X80" s="1">
        <f t="shared" ca="1" si="43"/>
        <v>1.1020637618312609E-2</v>
      </c>
      <c r="Y80" s="1">
        <f t="shared" ca="1" si="43"/>
        <v>6.3124070293544927E-3</v>
      </c>
      <c r="Z80" s="1">
        <f t="shared" ca="1" si="43"/>
        <v>-0.11453520527133629</v>
      </c>
      <c r="AA80" s="1">
        <f t="shared" ca="1" si="43"/>
        <v>-0.10777006577658976</v>
      </c>
      <c r="AB80" s="1">
        <f t="shared" ca="1" si="43"/>
        <v>5.4148212831521256E-2</v>
      </c>
      <c r="AC80" s="1">
        <f t="shared" ca="1" si="43"/>
        <v>-1.4950991099033466E-2</v>
      </c>
      <c r="AD80" s="1">
        <f t="shared" ca="1" si="43"/>
        <v>2.6010624506382599E-2</v>
      </c>
      <c r="AE80" s="1">
        <f t="shared" ca="1" si="43"/>
        <v>-3.1755160533177965E-2</v>
      </c>
      <c r="AF80" s="1">
        <f t="shared" ca="1" si="43"/>
        <v>0.11251554013416096</v>
      </c>
      <c r="AG80" s="1">
        <f t="shared" ca="1" si="43"/>
        <v>-0.10289613847950124</v>
      </c>
      <c r="AH80" s="1">
        <f t="shared" ca="1" si="43"/>
        <v>-5.3498743109501902E-2</v>
      </c>
      <c r="AI80" s="1">
        <f t="shared" ca="1" si="43"/>
        <v>3.7220455366061167E-2</v>
      </c>
      <c r="AJ80" s="1">
        <f t="shared" ca="1" si="43"/>
        <v>-7.5609244920683584E-3</v>
      </c>
      <c r="AK80" s="1">
        <f t="shared" ca="1" si="43"/>
        <v>-5.1363881570314622E-2</v>
      </c>
      <c r="AL80" s="1">
        <f t="shared" ca="1" si="43"/>
        <v>-6.8328224924189742E-3</v>
      </c>
      <c r="AM80" s="1">
        <f t="shared" ca="1" si="43"/>
        <v>6.5573690623753761E-3</v>
      </c>
      <c r="AN80" s="1">
        <f t="shared" ca="1" si="43"/>
        <v>1.7389442578563882E-2</v>
      </c>
      <c r="AO80" s="1">
        <f t="shared" ca="1" si="43"/>
        <v>-2.1497884951912294E-2</v>
      </c>
      <c r="AP80" s="1">
        <f t="shared" ca="1" si="43"/>
        <v>8.6107973899226201E-3</v>
      </c>
      <c r="AQ80" s="1">
        <f t="shared" ca="1" si="43"/>
        <v>-2.2260735004400158E-2</v>
      </c>
      <c r="AR80" s="1">
        <f t="shared" ca="1" si="43"/>
        <v>-5.5727219616026787E-2</v>
      </c>
      <c r="AS80" s="1">
        <f t="shared" ca="1" si="43"/>
        <v>4.675078886442928E-2</v>
      </c>
      <c r="AT80" s="1">
        <f t="shared" ca="1" si="43"/>
        <v>-2.223638166868367E-2</v>
      </c>
      <c r="AU80" s="1">
        <f t="shared" ca="1" si="43"/>
        <v>-3.2068563957105382E-3</v>
      </c>
      <c r="AV80" s="1">
        <f t="shared" ca="1" si="43"/>
        <v>3.4226113334102325E-3</v>
      </c>
      <c r="AW80" s="1">
        <f t="shared" ca="1" si="43"/>
        <v>-2.7848026024401742E-2</v>
      </c>
      <c r="AX80" s="1">
        <f t="shared" ca="1" si="43"/>
        <v>-8.0348800915413632E-2</v>
      </c>
      <c r="AY80" s="1">
        <f t="shared" ca="1" si="43"/>
        <v>-3.7969187099971727E-2</v>
      </c>
      <c r="AZ80" s="1">
        <f t="shared" ca="1" si="43"/>
        <v>5.0102907902012481E-2</v>
      </c>
      <c r="BA80" s="1">
        <f t="shared" ca="1" si="43"/>
        <v>6.1744870164634681E-2</v>
      </c>
      <c r="BB80" s="1">
        <f t="shared" ca="1" si="43"/>
        <v>-4.1696092808949592E-2</v>
      </c>
      <c r="BC80" s="1">
        <f t="shared" ca="1" si="43"/>
        <v>-1.6002579146933385E-2</v>
      </c>
      <c r="BD80" s="1">
        <f t="shared" ca="1" si="43"/>
        <v>5.5059232285255062E-2</v>
      </c>
      <c r="BE80" s="1">
        <f t="shared" ca="1" si="43"/>
        <v>-1.7945816033090169E-2</v>
      </c>
      <c r="BF80" s="1">
        <f t="shared" ca="1" si="43"/>
        <v>-1.6817810149563125E-3</v>
      </c>
      <c r="BG80" s="1">
        <f t="shared" ca="1" si="43"/>
        <v>2.193654105861834E-2</v>
      </c>
      <c r="BH80" s="1">
        <f t="shared" ca="1" si="43"/>
        <v>-1.6217917488633854E-2</v>
      </c>
      <c r="BI80" s="1">
        <f t="shared" ca="1" si="43"/>
        <v>-2.8813300776116615E-2</v>
      </c>
      <c r="BJ80" s="1">
        <f t="shared" ca="1" si="43"/>
        <v>1.649679799990315E-2</v>
      </c>
      <c r="BK80" s="1">
        <f t="shared" ca="1" si="43"/>
        <v>-0.11126870138577857</v>
      </c>
      <c r="BL80" s="1">
        <f t="shared" ca="1" si="43"/>
        <v>5.1198597781686339E-2</v>
      </c>
      <c r="BM80" s="1">
        <f t="shared" ca="1" si="43"/>
        <v>-5.3245125419599672E-2</v>
      </c>
      <c r="BN80" s="1">
        <f t="shared" ca="1" si="43"/>
        <v>-8.372229795174449E-4</v>
      </c>
      <c r="BO80" s="1">
        <f t="shared" ca="1" si="43"/>
        <v>-1.9315739122908373E-3</v>
      </c>
      <c r="BP80" s="1">
        <f t="shared" ca="1" si="43"/>
        <v>5.1703322212533279E-2</v>
      </c>
      <c r="BQ80" s="1">
        <f t="shared" ca="1" si="43"/>
        <v>5.6937295206513028E-2</v>
      </c>
      <c r="BR80" s="1">
        <f t="shared" ca="1" si="43"/>
        <v>1.8727860169582789E-3</v>
      </c>
      <c r="BS80" s="1">
        <f t="shared" ca="1" si="43"/>
        <v>8.1052794012623802E-2</v>
      </c>
      <c r="BT80" s="1">
        <f t="shared" ca="1" si="43"/>
        <v>-4.2385303248057844E-2</v>
      </c>
      <c r="BU80" s="1">
        <f t="shared" ca="1" si="43"/>
        <v>5.7823879143153983E-2</v>
      </c>
      <c r="BV80" s="1">
        <f t="shared" ca="1" si="43"/>
        <v>-4.57900710806897E-2</v>
      </c>
      <c r="BW80" s="1">
        <f t="shared" ca="1" si="43"/>
        <v>-4.6962555672728737E-2</v>
      </c>
      <c r="BX80" s="1">
        <f t="shared" ca="1" si="43"/>
        <v>7.7714349678601413E-2</v>
      </c>
      <c r="BY80" s="1">
        <f t="shared" ca="1" si="43"/>
        <v>-2.6049976010700436E-2</v>
      </c>
      <c r="BZ80" s="1">
        <f t="shared" ca="1" si="43"/>
        <v>3.4001985368345478E-3</v>
      </c>
      <c r="CA80" s="1">
        <f t="shared" ca="1" si="43"/>
        <v>4.7938402396341805E-2</v>
      </c>
      <c r="CB80" s="1">
        <f t="shared" ca="1" si="43"/>
        <v>1.0033053312910375E-2</v>
      </c>
      <c r="CC80" s="1">
        <f t="shared" ca="1" si="43"/>
        <v>8.6929027128133551E-2</v>
      </c>
      <c r="CD80" s="1">
        <f t="shared" ca="1" si="43"/>
        <v>-3.2813270406911878E-2</v>
      </c>
      <c r="CE80" s="1">
        <f t="shared" ca="1" si="43"/>
        <v>-2.2455914280755218E-2</v>
      </c>
      <c r="CF80" s="1">
        <f t="shared" ca="1" si="42"/>
        <v>3.1028565906821803E-2</v>
      </c>
      <c r="CG80" s="1">
        <f t="shared" ca="1" si="42"/>
        <v>8.9179208479580691E-2</v>
      </c>
      <c r="CH80" s="1">
        <f t="shared" ca="1" si="42"/>
        <v>-2.6513750163727687E-2</v>
      </c>
      <c r="CI80" s="1">
        <f t="shared" ca="1" si="42"/>
        <v>8.7791795527555172E-2</v>
      </c>
      <c r="CJ80" s="1">
        <f t="shared" ca="1" si="42"/>
        <v>4.4352002079559701E-2</v>
      </c>
      <c r="CK80" s="1">
        <f t="shared" ca="1" si="42"/>
        <v>-3.0043198623877027E-2</v>
      </c>
      <c r="CL80" s="1">
        <f t="shared" ca="1" si="42"/>
        <v>2.295808770657173E-2</v>
      </c>
      <c r="CM80" s="1">
        <f t="shared" ca="1" si="42"/>
        <v>6.9166593481242128E-2</v>
      </c>
      <c r="CN80" s="1">
        <f t="shared" ca="1" si="42"/>
        <v>1.16336229254509E-2</v>
      </c>
      <c r="CO80" s="1">
        <f t="shared" ca="1" si="42"/>
        <v>-9.1793059373304314E-2</v>
      </c>
      <c r="CP80" s="1">
        <f t="shared" ca="1" si="42"/>
        <v>0.11405765406894183</v>
      </c>
      <c r="CQ80" s="1">
        <f t="shared" ca="1" si="42"/>
        <v>-6.1936666214863594E-2</v>
      </c>
      <c r="CR80" s="1">
        <f t="shared" ca="1" si="42"/>
        <v>-2.0753481613580503E-2</v>
      </c>
      <c r="CS80" s="1">
        <f t="shared" ca="1" si="42"/>
        <v>5.2717129318368236E-2</v>
      </c>
      <c r="CT80" s="1">
        <f t="shared" ca="1" si="42"/>
        <v>-2.2658479613204677E-2</v>
      </c>
      <c r="CU80" s="1">
        <f t="shared" ca="1" si="42"/>
        <v>4.3835642236085208E-2</v>
      </c>
      <c r="CV80" s="1">
        <f t="shared" ca="1" si="40"/>
        <v>-3.4825651206651709E-2</v>
      </c>
      <c r="CW80" s="1">
        <f t="shared" ca="1" si="40"/>
        <v>-1.6811005189777163E-3</v>
      </c>
      <c r="CX80" s="1">
        <f t="shared" ca="1" si="40"/>
        <v>-5.2595387934654361E-2</v>
      </c>
      <c r="CY80" s="39">
        <f t="shared" ca="1" si="40"/>
        <v>1.9564867402702491E-3</v>
      </c>
    </row>
    <row r="81" spans="2:103" x14ac:dyDescent="0.25">
      <c r="B81" s="27">
        <v>47543</v>
      </c>
      <c r="C81" s="28">
        <v>7.1666666666666599</v>
      </c>
      <c r="D81" s="1">
        <f t="shared" ca="1" si="41"/>
        <v>-3.542964756514666E-2</v>
      </c>
      <c r="E81" s="1">
        <f t="shared" ca="1" si="41"/>
        <v>-1.8553065086422824E-2</v>
      </c>
      <c r="F81" s="1">
        <f t="shared" ca="1" si="41"/>
        <v>-4.0343821755656727E-2</v>
      </c>
      <c r="G81" s="1">
        <f t="shared" ca="1" si="41"/>
        <v>1.6813261740387712E-2</v>
      </c>
      <c r="H81" s="1">
        <f t="shared" ca="1" si="41"/>
        <v>-1.8488595678503698E-2</v>
      </c>
      <c r="I81" s="1">
        <f t="shared" ca="1" si="41"/>
        <v>-4.7938771156001196E-2</v>
      </c>
      <c r="J81" s="1">
        <f t="shared" ca="1" si="41"/>
        <v>1.7375523211844247E-2</v>
      </c>
      <c r="K81" s="1">
        <f t="shared" ca="1" si="41"/>
        <v>2.5132316323213753E-2</v>
      </c>
      <c r="L81" s="1">
        <f t="shared" ca="1" si="41"/>
        <v>-6.9406922461445111E-3</v>
      </c>
      <c r="M81" s="1">
        <f t="shared" ca="1" si="41"/>
        <v>8.3259241447985105E-2</v>
      </c>
      <c r="N81" s="1">
        <f t="shared" ca="1" si="41"/>
        <v>-8.426774791703015E-2</v>
      </c>
      <c r="O81" s="1">
        <f t="shared" ca="1" si="41"/>
        <v>-4.3464932858817508E-2</v>
      </c>
      <c r="P81" s="1">
        <f t="shared" ca="1" si="41"/>
        <v>-6.2088751748130954E-3</v>
      </c>
      <c r="Q81" s="1">
        <f t="shared" ca="1" si="41"/>
        <v>-4.7868086973081626E-2</v>
      </c>
      <c r="R81" s="1">
        <f t="shared" ca="1" si="41"/>
        <v>-3.2190966366050205E-2</v>
      </c>
      <c r="S81" s="1">
        <f t="shared" ca="1" si="41"/>
        <v>3.5557303069934015E-2</v>
      </c>
      <c r="T81" s="1">
        <f t="shared" ca="1" si="43"/>
        <v>-4.4741500329602439E-2</v>
      </c>
      <c r="U81" s="1">
        <f t="shared" ca="1" si="43"/>
        <v>1.7067304094218628E-2</v>
      </c>
      <c r="V81" s="1">
        <f t="shared" ca="1" si="43"/>
        <v>2.2480278182751938E-2</v>
      </c>
      <c r="W81" s="1">
        <f t="shared" ca="1" si="43"/>
        <v>4.1674004024595694E-2</v>
      </c>
      <c r="X81" s="1">
        <f t="shared" ca="1" si="43"/>
        <v>4.6692139995082149E-2</v>
      </c>
      <c r="Y81" s="1">
        <f t="shared" ca="1" si="43"/>
        <v>2.9508406219257582E-2</v>
      </c>
      <c r="Z81" s="1">
        <f t="shared" ca="1" si="43"/>
        <v>0.10693172698682835</v>
      </c>
      <c r="AA81" s="1">
        <f t="shared" ca="1" si="43"/>
        <v>-2.9003380009428023E-2</v>
      </c>
      <c r="AB81" s="1">
        <f t="shared" ca="1" si="43"/>
        <v>5.1829801860663174E-2</v>
      </c>
      <c r="AC81" s="1">
        <f t="shared" ca="1" si="43"/>
        <v>1.6194449217949783E-2</v>
      </c>
      <c r="AD81" s="1">
        <f t="shared" ca="1" si="43"/>
        <v>5.3685502616912982E-2</v>
      </c>
      <c r="AE81" s="1">
        <f t="shared" ca="1" si="43"/>
        <v>4.8740067508331056E-2</v>
      </c>
      <c r="AF81" s="1">
        <f t="shared" ca="1" si="43"/>
        <v>3.4430577293428716E-2</v>
      </c>
      <c r="AG81" s="1">
        <f t="shared" ca="1" si="43"/>
        <v>3.8341234538101454E-2</v>
      </c>
      <c r="AH81" s="1">
        <f t="shared" ca="1" si="43"/>
        <v>6.0914686782405719E-2</v>
      </c>
      <c r="AI81" s="1">
        <f t="shared" ca="1" si="43"/>
        <v>1.7816432115880819E-2</v>
      </c>
      <c r="AJ81" s="1">
        <f t="shared" ca="1" si="43"/>
        <v>-1.2300387165985079E-2</v>
      </c>
      <c r="AK81" s="1">
        <f t="shared" ca="1" si="43"/>
        <v>4.032307324044416E-3</v>
      </c>
      <c r="AL81" s="1">
        <f t="shared" ca="1" si="43"/>
        <v>5.9938862822966052E-2</v>
      </c>
      <c r="AM81" s="1">
        <f t="shared" ca="1" si="43"/>
        <v>4.7606492752237044E-2</v>
      </c>
      <c r="AN81" s="1">
        <f t="shared" ca="1" si="43"/>
        <v>2.0632487834364159E-2</v>
      </c>
      <c r="AO81" s="1">
        <f t="shared" ca="1" si="43"/>
        <v>-5.2416565835563284E-2</v>
      </c>
      <c r="AP81" s="1">
        <f t="shared" ca="1" si="43"/>
        <v>0.12204932990040157</v>
      </c>
      <c r="AQ81" s="1">
        <f t="shared" ca="1" si="43"/>
        <v>-1.1321201527753778E-2</v>
      </c>
      <c r="AR81" s="1">
        <f t="shared" ca="1" si="43"/>
        <v>1.7238387719768912E-2</v>
      </c>
      <c r="AS81" s="1">
        <f t="shared" ca="1" si="43"/>
        <v>-8.2813432669650189E-2</v>
      </c>
      <c r="AT81" s="1">
        <f t="shared" ca="1" si="43"/>
        <v>-2.4918957763326151E-2</v>
      </c>
      <c r="AU81" s="1">
        <f t="shared" ca="1" si="43"/>
        <v>4.7346408067340882E-2</v>
      </c>
      <c r="AV81" s="1">
        <f t="shared" ca="1" si="43"/>
        <v>5.0408684935627709E-2</v>
      </c>
      <c r="AW81" s="1">
        <f t="shared" ca="1" si="43"/>
        <v>-3.6592961668714136E-3</v>
      </c>
      <c r="AX81" s="1">
        <f t="shared" ca="1" si="43"/>
        <v>-7.6848661046259648E-2</v>
      </c>
      <c r="AY81" s="1">
        <f t="shared" ca="1" si="43"/>
        <v>4.037434828439071E-2</v>
      </c>
      <c r="AZ81" s="1">
        <f t="shared" ca="1" si="43"/>
        <v>-7.1550330567647424E-2</v>
      </c>
      <c r="BA81" s="1">
        <f t="shared" ca="1" si="43"/>
        <v>9.48365311212849E-2</v>
      </c>
      <c r="BB81" s="1">
        <f t="shared" ca="1" si="43"/>
        <v>-8.0129574041512136E-2</v>
      </c>
      <c r="BC81" s="1">
        <f t="shared" ca="1" si="43"/>
        <v>-2.461457998359487E-2</v>
      </c>
      <c r="BD81" s="1">
        <f t="shared" ca="1" si="43"/>
        <v>3.5396236685967739E-2</v>
      </c>
      <c r="BE81" s="1">
        <f t="shared" ca="1" si="43"/>
        <v>1.2967105109835581E-2</v>
      </c>
      <c r="BF81" s="1">
        <f t="shared" ca="1" si="43"/>
        <v>2.8040711761452529E-2</v>
      </c>
      <c r="BG81" s="1">
        <f t="shared" ca="1" si="43"/>
        <v>2.4571572725816743E-2</v>
      </c>
      <c r="BH81" s="1">
        <f t="shared" ca="1" si="43"/>
        <v>4.5895827639299967E-2</v>
      </c>
      <c r="BI81" s="1">
        <f t="shared" ca="1" si="43"/>
        <v>-4.4729252531053483E-2</v>
      </c>
      <c r="BJ81" s="1">
        <f t="shared" ca="1" si="43"/>
        <v>-5.6408493382342807E-2</v>
      </c>
      <c r="BK81" s="1">
        <f t="shared" ca="1" si="43"/>
        <v>2.8436329317798648E-2</v>
      </c>
      <c r="BL81" s="1">
        <f t="shared" ca="1" si="43"/>
        <v>1.4641018363200139E-3</v>
      </c>
      <c r="BM81" s="1">
        <f t="shared" ca="1" si="43"/>
        <v>5.418337789913056E-2</v>
      </c>
      <c r="BN81" s="1">
        <f t="shared" ca="1" si="43"/>
        <v>1.6450093284298771E-2</v>
      </c>
      <c r="BO81" s="1">
        <f t="shared" ca="1" si="43"/>
        <v>-2.5238379290639767E-2</v>
      </c>
      <c r="BP81" s="1">
        <f t="shared" ca="1" si="43"/>
        <v>-5.8709354023893663E-2</v>
      </c>
      <c r="BQ81" s="1">
        <f t="shared" ca="1" si="43"/>
        <v>2.1780390646803101E-2</v>
      </c>
      <c r="BR81" s="1">
        <f t="shared" ca="1" si="43"/>
        <v>-6.6785294957312034E-3</v>
      </c>
      <c r="BS81" s="1">
        <f t="shared" ca="1" si="43"/>
        <v>-3.1605958373357106E-2</v>
      </c>
      <c r="BT81" s="1">
        <f t="shared" ca="1" si="43"/>
        <v>-1.951689067919481E-2</v>
      </c>
      <c r="BU81" s="1">
        <f t="shared" ca="1" si="43"/>
        <v>-7.5831022983887907E-3</v>
      </c>
      <c r="BV81" s="1">
        <f t="shared" ca="1" si="43"/>
        <v>-5.0153514261932451E-3</v>
      </c>
      <c r="BW81" s="1">
        <f t="shared" ca="1" si="43"/>
        <v>-2.0427167256724502E-2</v>
      </c>
      <c r="BX81" s="1">
        <f t="shared" ca="1" si="43"/>
        <v>-2.6943217315304198E-2</v>
      </c>
      <c r="BY81" s="1">
        <f t="shared" ca="1" si="43"/>
        <v>-2.2037909803505843E-3</v>
      </c>
      <c r="BZ81" s="1">
        <f t="shared" ca="1" si="43"/>
        <v>-1.942633785260663E-2</v>
      </c>
      <c r="CA81" s="1">
        <f t="shared" ca="1" si="43"/>
        <v>-3.4645704799166024E-2</v>
      </c>
      <c r="CB81" s="1">
        <f t="shared" ca="1" si="43"/>
        <v>-4.8165562481439751E-2</v>
      </c>
      <c r="CC81" s="1">
        <f t="shared" ca="1" si="43"/>
        <v>9.8549574330746327E-3</v>
      </c>
      <c r="CD81" s="1">
        <f t="shared" ca="1" si="43"/>
        <v>-6.209681237596331E-2</v>
      </c>
      <c r="CE81" s="1">
        <f t="shared" ca="1" si="43"/>
        <v>-4.0943142684941435E-3</v>
      </c>
      <c r="CF81" s="1">
        <f t="shared" ca="1" si="42"/>
        <v>4.7990869401290381E-2</v>
      </c>
      <c r="CG81" s="1">
        <f t="shared" ca="1" si="42"/>
        <v>-1.1035678845955393E-2</v>
      </c>
      <c r="CH81" s="1">
        <f t="shared" ca="1" si="42"/>
        <v>-8.0294520959164284E-2</v>
      </c>
      <c r="CI81" s="1">
        <f t="shared" ca="1" si="42"/>
        <v>0.1210069335680522</v>
      </c>
      <c r="CJ81" s="1">
        <f t="shared" ca="1" si="42"/>
        <v>5.0224126386085505E-2</v>
      </c>
      <c r="CK81" s="1">
        <f t="shared" ca="1" si="42"/>
        <v>5.3297450831709468E-2</v>
      </c>
      <c r="CL81" s="1">
        <f t="shared" ca="1" si="42"/>
        <v>1.9198362094994387E-2</v>
      </c>
      <c r="CM81" s="1">
        <f t="shared" ca="1" si="42"/>
        <v>-4.4435661609887871E-2</v>
      </c>
      <c r="CN81" s="1">
        <f t="shared" ca="1" si="42"/>
        <v>4.6196082287191548E-2</v>
      </c>
      <c r="CO81" s="1">
        <f t="shared" ca="1" si="42"/>
        <v>-6.4481636083491028E-2</v>
      </c>
      <c r="CP81" s="1">
        <f t="shared" ca="1" si="42"/>
        <v>-2.7769912240504166E-2</v>
      </c>
      <c r="CQ81" s="1">
        <f t="shared" ca="1" si="42"/>
        <v>-2.8707808510674088E-2</v>
      </c>
      <c r="CR81" s="1">
        <f t="shared" ca="1" si="42"/>
        <v>3.9678393530535455E-2</v>
      </c>
      <c r="CS81" s="1">
        <f t="shared" ca="1" si="42"/>
        <v>6.4625550033522473E-4</v>
      </c>
      <c r="CT81" s="1">
        <f t="shared" ca="1" si="42"/>
        <v>7.0385013304767541E-2</v>
      </c>
      <c r="CU81" s="1">
        <f t="shared" ca="1" si="42"/>
        <v>-1.6026132017344156E-2</v>
      </c>
      <c r="CV81" s="1">
        <f t="shared" ca="1" si="40"/>
        <v>-4.3859965117625306E-2</v>
      </c>
      <c r="CW81" s="1">
        <f t="shared" ca="1" si="40"/>
        <v>1.9442734909905869E-2</v>
      </c>
      <c r="CX81" s="1">
        <f t="shared" ca="1" si="40"/>
        <v>5.7992198010759236E-2</v>
      </c>
      <c r="CY81" s="39">
        <f t="shared" ca="1" si="40"/>
        <v>-3.030028158417427E-2</v>
      </c>
    </row>
    <row r="82" spans="2:103" x14ac:dyDescent="0.25">
      <c r="B82" s="27">
        <v>47574</v>
      </c>
      <c r="C82" s="28">
        <v>7.2499999999999902</v>
      </c>
      <c r="D82" s="1">
        <f t="shared" ca="1" si="41"/>
        <v>-7.111257697970258E-2</v>
      </c>
      <c r="E82" s="1">
        <f t="shared" ca="1" si="41"/>
        <v>-0.15094049724017999</v>
      </c>
      <c r="F82" s="1">
        <f t="shared" ca="1" si="41"/>
        <v>1.6763257329033783E-2</v>
      </c>
      <c r="G82" s="1">
        <f t="shared" ca="1" si="41"/>
        <v>2.7142958492725629E-2</v>
      </c>
      <c r="H82" s="1">
        <f t="shared" ca="1" si="41"/>
        <v>6.3070779791158577E-2</v>
      </c>
      <c r="I82" s="1">
        <f t="shared" ca="1" si="41"/>
        <v>5.3874689473678364E-2</v>
      </c>
      <c r="J82" s="1">
        <f t="shared" ca="1" si="41"/>
        <v>6.7079778908930091E-3</v>
      </c>
      <c r="K82" s="1">
        <f t="shared" ca="1" si="41"/>
        <v>0.10277993765654772</v>
      </c>
      <c r="L82" s="1">
        <f t="shared" ca="1" si="41"/>
        <v>-3.1295412845975278E-2</v>
      </c>
      <c r="M82" s="1">
        <f t="shared" ca="1" si="41"/>
        <v>-8.356540228255804E-3</v>
      </c>
      <c r="N82" s="1">
        <f t="shared" ca="1" si="41"/>
        <v>2.4356973722381402E-3</v>
      </c>
      <c r="O82" s="1">
        <f t="shared" ca="1" si="41"/>
        <v>-2.6659591155215788E-2</v>
      </c>
      <c r="P82" s="1">
        <f t="shared" ca="1" si="41"/>
        <v>-3.072361470038773E-2</v>
      </c>
      <c r="Q82" s="1">
        <f t="shared" ca="1" si="41"/>
        <v>4.2714273936079634E-3</v>
      </c>
      <c r="R82" s="1">
        <f t="shared" ca="1" si="41"/>
        <v>7.1193526576930705E-2</v>
      </c>
      <c r="S82" s="1">
        <f t="shared" ca="1" si="41"/>
        <v>-1.7301983977269328E-2</v>
      </c>
      <c r="T82" s="1">
        <f t="shared" ca="1" si="43"/>
        <v>4.7012009141110596E-2</v>
      </c>
      <c r="U82" s="1">
        <f t="shared" ca="1" si="43"/>
        <v>-2.0448865699348704E-2</v>
      </c>
      <c r="V82" s="1">
        <f t="shared" ca="1" si="43"/>
        <v>2.3068754685942564E-2</v>
      </c>
      <c r="W82" s="1">
        <f t="shared" ca="1" si="43"/>
        <v>-2.1058649632359552E-3</v>
      </c>
      <c r="X82" s="1">
        <f t="shared" ca="1" si="43"/>
        <v>-4.6884953708791775E-2</v>
      </c>
      <c r="Y82" s="1">
        <f t="shared" ca="1" si="43"/>
        <v>2.716923058350889E-2</v>
      </c>
      <c r="Z82" s="1">
        <f t="shared" ca="1" si="43"/>
        <v>2.9023747051334474E-2</v>
      </c>
      <c r="AA82" s="1">
        <f t="shared" ca="1" si="43"/>
        <v>7.306119360108515E-2</v>
      </c>
      <c r="AB82" s="1">
        <f t="shared" ca="1" si="43"/>
        <v>-3.8537132304956562E-2</v>
      </c>
      <c r="AC82" s="1">
        <f t="shared" ca="1" si="43"/>
        <v>4.8478916880905533E-2</v>
      </c>
      <c r="AD82" s="1">
        <f t="shared" ca="1" si="43"/>
        <v>-1.8793145038656263E-2</v>
      </c>
      <c r="AE82" s="1">
        <f t="shared" ca="1" si="43"/>
        <v>-1.9732679230098169E-3</v>
      </c>
      <c r="AF82" s="1">
        <f t="shared" ca="1" si="43"/>
        <v>-1.4721323303972616E-2</v>
      </c>
      <c r="AG82" s="1">
        <f t="shared" ca="1" si="43"/>
        <v>3.8697151387172835E-2</v>
      </c>
      <c r="AH82" s="1">
        <f t="shared" ca="1" si="43"/>
        <v>-1.9602892575643217E-2</v>
      </c>
      <c r="AI82" s="1">
        <f t="shared" ca="1" si="43"/>
        <v>-0.16365924681095625</v>
      </c>
      <c r="AJ82" s="1">
        <f t="shared" ca="1" si="43"/>
        <v>3.1669175427043755E-2</v>
      </c>
      <c r="AK82" s="1">
        <f t="shared" ca="1" si="43"/>
        <v>6.0983819838507126E-3</v>
      </c>
      <c r="AL82" s="1">
        <f t="shared" ca="1" si="43"/>
        <v>-2.2630141548852963E-2</v>
      </c>
      <c r="AM82" s="1">
        <f t="shared" ca="1" si="43"/>
        <v>4.8593372213038992E-2</v>
      </c>
      <c r="AN82" s="1">
        <f t="shared" ca="1" si="43"/>
        <v>1.3973638249324854E-2</v>
      </c>
      <c r="AO82" s="1">
        <f t="shared" ca="1" si="43"/>
        <v>-2.2550433918649179E-2</v>
      </c>
      <c r="AP82" s="1">
        <f t="shared" ca="1" si="43"/>
        <v>3.1277691617739911E-2</v>
      </c>
      <c r="AQ82" s="1">
        <f t="shared" ca="1" si="43"/>
        <v>-3.0151465069474082E-2</v>
      </c>
      <c r="AR82" s="1">
        <f t="shared" ca="1" si="43"/>
        <v>-6.3078311042682217E-2</v>
      </c>
      <c r="AS82" s="1">
        <f t="shared" ca="1" si="43"/>
        <v>-2.0531413117529963E-3</v>
      </c>
      <c r="AT82" s="1">
        <f t="shared" ca="1" si="43"/>
        <v>-3.8895581203363019E-2</v>
      </c>
      <c r="AU82" s="1">
        <f t="shared" ca="1" si="43"/>
        <v>-6.6728209603480818E-3</v>
      </c>
      <c r="AV82" s="1">
        <f t="shared" ca="1" si="43"/>
        <v>6.685444614196101E-2</v>
      </c>
      <c r="AW82" s="1">
        <f t="shared" ref="AW82:CY87" ca="1" si="44">_xlfn.NORM.INV(RAND(),$C$2,$C$3)</f>
        <v>-5.3538771203621591E-2</v>
      </c>
      <c r="AX82" s="1">
        <f t="shared" ca="1" si="44"/>
        <v>-4.9480231196052306E-2</v>
      </c>
      <c r="AY82" s="1">
        <f t="shared" ca="1" si="44"/>
        <v>-2.2888738416721049E-2</v>
      </c>
      <c r="AZ82" s="1">
        <f t="shared" ca="1" si="44"/>
        <v>5.2173782207594631E-2</v>
      </c>
      <c r="BA82" s="1">
        <f t="shared" ca="1" si="44"/>
        <v>-1.3257604335318862E-3</v>
      </c>
      <c r="BB82" s="1">
        <f t="shared" ca="1" si="44"/>
        <v>-2.8647218806815831E-2</v>
      </c>
      <c r="BC82" s="1">
        <f t="shared" ca="1" si="44"/>
        <v>-7.3490620708173471E-2</v>
      </c>
      <c r="BD82" s="1">
        <f t="shared" ca="1" si="44"/>
        <v>-1.406263475005139E-3</v>
      </c>
      <c r="BE82" s="1">
        <f t="shared" ca="1" si="44"/>
        <v>-3.8921463283134276E-3</v>
      </c>
      <c r="BF82" s="1">
        <f t="shared" ca="1" si="44"/>
        <v>-3.2604845603567585E-2</v>
      </c>
      <c r="BG82" s="1">
        <f t="shared" ca="1" si="44"/>
        <v>-2.2892968479752099E-2</v>
      </c>
      <c r="BH82" s="1">
        <f t="shared" ca="1" si="44"/>
        <v>1.8589850553449062E-2</v>
      </c>
      <c r="BI82" s="1">
        <f t="shared" ca="1" si="44"/>
        <v>-7.9490347026214686E-3</v>
      </c>
      <c r="BJ82" s="1">
        <f t="shared" ca="1" si="44"/>
        <v>-5.2307259790252171E-3</v>
      </c>
      <c r="BK82" s="1">
        <f t="shared" ca="1" si="44"/>
        <v>-9.3039447993483043E-3</v>
      </c>
      <c r="BL82" s="1">
        <f t="shared" ca="1" si="44"/>
        <v>7.9833694015892603E-2</v>
      </c>
      <c r="BM82" s="1">
        <f t="shared" ca="1" si="44"/>
        <v>-4.0611416172639081E-2</v>
      </c>
      <c r="BN82" s="1">
        <f t="shared" ca="1" si="44"/>
        <v>3.4303181772495708E-2</v>
      </c>
      <c r="BO82" s="1">
        <f t="shared" ca="1" si="44"/>
        <v>-4.073619562222669E-2</v>
      </c>
      <c r="BP82" s="1">
        <f t="shared" ca="1" si="44"/>
        <v>-2.847655016513663E-2</v>
      </c>
      <c r="BQ82" s="1">
        <f t="shared" ca="1" si="44"/>
        <v>-6.7095627770901695E-2</v>
      </c>
      <c r="BR82" s="1">
        <f t="shared" ca="1" si="44"/>
        <v>-6.2508821220829229E-3</v>
      </c>
      <c r="BS82" s="1">
        <f t="shared" ca="1" si="44"/>
        <v>6.5404754770347507E-3</v>
      </c>
      <c r="BT82" s="1">
        <f t="shared" ca="1" si="44"/>
        <v>2.3514272281868084E-2</v>
      </c>
      <c r="BU82" s="1">
        <f t="shared" ca="1" si="44"/>
        <v>-6.288004716382789E-2</v>
      </c>
      <c r="BV82" s="1">
        <f t="shared" ca="1" si="44"/>
        <v>3.5898484325587392E-2</v>
      </c>
      <c r="BW82" s="1">
        <f t="shared" ca="1" si="44"/>
        <v>-0.1001178041655075</v>
      </c>
      <c r="BX82" s="1">
        <f t="shared" ca="1" si="44"/>
        <v>1.8485253584112089E-2</v>
      </c>
      <c r="BY82" s="1">
        <f t="shared" ca="1" si="44"/>
        <v>-1.4493829178136693E-2</v>
      </c>
      <c r="BZ82" s="1">
        <f t="shared" ca="1" si="44"/>
        <v>-4.3721054878483864E-2</v>
      </c>
      <c r="CA82" s="1">
        <f t="shared" ca="1" si="44"/>
        <v>5.6500951221221708E-2</v>
      </c>
      <c r="CB82" s="1">
        <f t="shared" ca="1" si="44"/>
        <v>-7.9036731598574494E-2</v>
      </c>
      <c r="CC82" s="1">
        <f t="shared" ca="1" si="44"/>
        <v>1.8410843020712275E-2</v>
      </c>
      <c r="CD82" s="1">
        <f t="shared" ca="1" si="44"/>
        <v>5.0679829031708999E-2</v>
      </c>
      <c r="CE82" s="1">
        <f t="shared" ca="1" si="44"/>
        <v>3.709841435853703E-2</v>
      </c>
      <c r="CF82" s="1">
        <f t="shared" ca="1" si="44"/>
        <v>-2.1714785160199816E-2</v>
      </c>
      <c r="CG82" s="1">
        <f t="shared" ca="1" si="44"/>
        <v>2.0367734636652861E-2</v>
      </c>
      <c r="CH82" s="1">
        <f t="shared" ca="1" si="44"/>
        <v>-6.2453012795370501E-2</v>
      </c>
      <c r="CI82" s="1">
        <f t="shared" ca="1" si="44"/>
        <v>2.5561268201741677E-2</v>
      </c>
      <c r="CJ82" s="1">
        <f t="shared" ca="1" si="44"/>
        <v>1.8246158092364295E-2</v>
      </c>
      <c r="CK82" s="1">
        <f t="shared" ca="1" si="44"/>
        <v>3.4975466463743402E-2</v>
      </c>
      <c r="CL82" s="1">
        <f t="shared" ca="1" si="44"/>
        <v>4.0631951663701663E-2</v>
      </c>
      <c r="CM82" s="1">
        <f t="shared" ca="1" si="44"/>
        <v>-3.0571671313424524E-2</v>
      </c>
      <c r="CN82" s="1">
        <f t="shared" ca="1" si="44"/>
        <v>-0.10033647061760742</v>
      </c>
      <c r="CO82" s="1">
        <f t="shared" ca="1" si="44"/>
        <v>5.5987839449454686E-2</v>
      </c>
      <c r="CP82" s="1">
        <f t="shared" ca="1" si="44"/>
        <v>2.69592483443306E-2</v>
      </c>
      <c r="CQ82" s="1">
        <f t="shared" ca="1" si="44"/>
        <v>-1.1693161154953148E-3</v>
      </c>
      <c r="CR82" s="1">
        <f t="shared" ca="1" si="44"/>
        <v>-2.2288377020690375E-2</v>
      </c>
      <c r="CS82" s="1">
        <f t="shared" ca="1" si="44"/>
        <v>0.10579468679522525</v>
      </c>
      <c r="CT82" s="1">
        <f t="shared" ca="1" si="44"/>
        <v>-4.6404753325217117E-2</v>
      </c>
      <c r="CU82" s="1">
        <f t="shared" ca="1" si="44"/>
        <v>-5.9697777748925436E-2</v>
      </c>
      <c r="CV82" s="1">
        <f t="shared" ca="1" si="44"/>
        <v>-4.3067134260564535E-2</v>
      </c>
      <c r="CW82" s="1">
        <f t="shared" ca="1" si="44"/>
        <v>-1.4759890792932998E-2</v>
      </c>
      <c r="CX82" s="1">
        <f t="shared" ca="1" si="44"/>
        <v>2.1707551708999503E-2</v>
      </c>
      <c r="CY82" s="39">
        <f t="shared" ca="1" si="44"/>
        <v>4.7554926864484759E-2</v>
      </c>
    </row>
    <row r="83" spans="2:103" x14ac:dyDescent="0.25">
      <c r="B83" s="27">
        <v>47604</v>
      </c>
      <c r="C83" s="28">
        <v>7.3333333333333304</v>
      </c>
      <c r="D83" s="1">
        <f t="shared" ca="1" si="41"/>
        <v>-7.2818195213624981E-2</v>
      </c>
      <c r="E83" s="1">
        <f t="shared" ca="1" si="41"/>
        <v>-8.4007740940187148E-2</v>
      </c>
      <c r="F83" s="1">
        <f t="shared" ca="1" si="41"/>
        <v>-2.0133470797655782E-2</v>
      </c>
      <c r="G83" s="1">
        <f t="shared" ca="1" si="41"/>
        <v>2.3597773178218408E-2</v>
      </c>
      <c r="H83" s="1">
        <f t="shared" ca="1" si="41"/>
        <v>-9.1102336133704262E-3</v>
      </c>
      <c r="I83" s="1">
        <f t="shared" ca="1" si="41"/>
        <v>-6.5404819782543061E-2</v>
      </c>
      <c r="J83" s="1">
        <f t="shared" ca="1" si="41"/>
        <v>-6.808598590081591E-2</v>
      </c>
      <c r="K83" s="1">
        <f t="shared" ca="1" si="41"/>
        <v>9.789090966809666E-2</v>
      </c>
      <c r="L83" s="1">
        <f t="shared" ca="1" si="41"/>
        <v>7.6079042547629039E-2</v>
      </c>
      <c r="M83" s="1">
        <f t="shared" ca="1" si="41"/>
        <v>-5.1629969490474638E-2</v>
      </c>
      <c r="N83" s="1">
        <f t="shared" ca="1" si="41"/>
        <v>2.1290741963314676E-2</v>
      </c>
      <c r="O83" s="1">
        <f t="shared" ca="1" si="41"/>
        <v>-0.11954927948581995</v>
      </c>
      <c r="P83" s="1">
        <f t="shared" ca="1" si="41"/>
        <v>-3.4307719023233596E-2</v>
      </c>
      <c r="Q83" s="1">
        <f t="shared" ca="1" si="41"/>
        <v>2.3671807547450522E-2</v>
      </c>
      <c r="R83" s="1">
        <f t="shared" ca="1" si="41"/>
        <v>-5.6438011736152267E-2</v>
      </c>
      <c r="S83" s="1">
        <f t="shared" ca="1" si="41"/>
        <v>-5.9074674024823717E-3</v>
      </c>
      <c r="T83" s="1">
        <f t="shared" ref="T83:CE87" ca="1" si="45">_xlfn.NORM.INV(RAND(),$C$2,$C$3)</f>
        <v>8.6277153955297226E-2</v>
      </c>
      <c r="U83" s="1">
        <f t="shared" ca="1" si="45"/>
        <v>1.1829690873663637E-2</v>
      </c>
      <c r="V83" s="1">
        <f t="shared" ca="1" si="45"/>
        <v>-6.4172044163335495E-2</v>
      </c>
      <c r="W83" s="1">
        <f t="shared" ca="1" si="45"/>
        <v>-4.3261894829506105E-2</v>
      </c>
      <c r="X83" s="1">
        <f t="shared" ca="1" si="45"/>
        <v>-5.7272668932844779E-2</v>
      </c>
      <c r="Y83" s="1">
        <f t="shared" ca="1" si="45"/>
        <v>6.5023124248153971E-2</v>
      </c>
      <c r="Z83" s="1">
        <f t="shared" ca="1" si="45"/>
        <v>-2.0844933614784591E-2</v>
      </c>
      <c r="AA83" s="1">
        <f t="shared" ca="1" si="45"/>
        <v>6.3575332326932715E-2</v>
      </c>
      <c r="AB83" s="1">
        <f t="shared" ca="1" si="45"/>
        <v>-4.2238748211169554E-2</v>
      </c>
      <c r="AC83" s="1">
        <f t="shared" ca="1" si="45"/>
        <v>-5.6930566182925656E-2</v>
      </c>
      <c r="AD83" s="1">
        <f t="shared" ca="1" si="45"/>
        <v>6.2801247161818452E-2</v>
      </c>
      <c r="AE83" s="1">
        <f t="shared" ca="1" si="45"/>
        <v>-1.5527481372708134E-2</v>
      </c>
      <c r="AF83" s="1">
        <f t="shared" ca="1" si="45"/>
        <v>-2.9821856976554567E-2</v>
      </c>
      <c r="AG83" s="1">
        <f t="shared" ca="1" si="45"/>
        <v>1.0071988487728608E-2</v>
      </c>
      <c r="AH83" s="1">
        <f t="shared" ca="1" si="45"/>
        <v>1.7084352236000893E-2</v>
      </c>
      <c r="AI83" s="1">
        <f t="shared" ca="1" si="45"/>
        <v>-3.7470020059359524E-2</v>
      </c>
      <c r="AJ83" s="1">
        <f t="shared" ca="1" si="45"/>
        <v>-4.8506234278689206E-2</v>
      </c>
      <c r="AK83" s="1">
        <f t="shared" ca="1" si="45"/>
        <v>5.2826821103618714E-2</v>
      </c>
      <c r="AL83" s="1">
        <f t="shared" ca="1" si="45"/>
        <v>3.1427902126901136E-2</v>
      </c>
      <c r="AM83" s="1">
        <f t="shared" ca="1" si="45"/>
        <v>1.2667329982652121E-2</v>
      </c>
      <c r="AN83" s="1">
        <f t="shared" ca="1" si="45"/>
        <v>1.4146491488584361E-2</v>
      </c>
      <c r="AO83" s="1">
        <f t="shared" ca="1" si="45"/>
        <v>-7.6945604138083212E-2</v>
      </c>
      <c r="AP83" s="1">
        <f t="shared" ca="1" si="45"/>
        <v>7.2233100547680097E-5</v>
      </c>
      <c r="AQ83" s="1">
        <f t="shared" ca="1" si="45"/>
        <v>-2.2241445177976518E-2</v>
      </c>
      <c r="AR83" s="1">
        <f t="shared" ca="1" si="45"/>
        <v>2.6895117514113817E-2</v>
      </c>
      <c r="AS83" s="1">
        <f t="shared" ca="1" si="45"/>
        <v>-1.058305568264534E-2</v>
      </c>
      <c r="AT83" s="1">
        <f t="shared" ca="1" si="45"/>
        <v>-8.0033247835930216E-2</v>
      </c>
      <c r="AU83" s="1">
        <f t="shared" ca="1" si="45"/>
        <v>3.2886309554769531E-2</v>
      </c>
      <c r="AV83" s="1">
        <f t="shared" ca="1" si="45"/>
        <v>5.5727467748370473E-2</v>
      </c>
      <c r="AW83" s="1">
        <f t="shared" ca="1" si="45"/>
        <v>-3.1871352199053807E-2</v>
      </c>
      <c r="AX83" s="1">
        <f t="shared" ca="1" si="45"/>
        <v>5.3207035258250792E-3</v>
      </c>
      <c r="AY83" s="1">
        <f t="shared" ca="1" si="45"/>
        <v>2.692988105365288E-2</v>
      </c>
      <c r="AZ83" s="1">
        <f t="shared" ca="1" si="45"/>
        <v>-1.0917979936639052E-2</v>
      </c>
      <c r="BA83" s="1">
        <f t="shared" ca="1" si="45"/>
        <v>-2.0277562976286641E-2</v>
      </c>
      <c r="BB83" s="1">
        <f t="shared" ca="1" si="45"/>
        <v>-6.2764579209062005E-2</v>
      </c>
      <c r="BC83" s="1">
        <f t="shared" ca="1" si="45"/>
        <v>7.8167696929469038E-2</v>
      </c>
      <c r="BD83" s="1">
        <f t="shared" ca="1" si="45"/>
        <v>-8.4595109624945597E-2</v>
      </c>
      <c r="BE83" s="1">
        <f t="shared" ca="1" si="45"/>
        <v>-2.7402617159033839E-2</v>
      </c>
      <c r="BF83" s="1">
        <f t="shared" ca="1" si="45"/>
        <v>-6.9186109961373067E-4</v>
      </c>
      <c r="BG83" s="1">
        <f t="shared" ca="1" si="45"/>
        <v>-3.5858171995924996E-2</v>
      </c>
      <c r="BH83" s="1">
        <f t="shared" ca="1" si="45"/>
        <v>1.7783838196248163E-2</v>
      </c>
      <c r="BI83" s="1">
        <f t="shared" ca="1" si="45"/>
        <v>-7.2208949128372224E-2</v>
      </c>
      <c r="BJ83" s="1">
        <f t="shared" ca="1" si="45"/>
        <v>1.4311414514661332E-2</v>
      </c>
      <c r="BK83" s="1">
        <f t="shared" ca="1" si="45"/>
        <v>5.7797758130292065E-3</v>
      </c>
      <c r="BL83" s="1">
        <f t="shared" ca="1" si="45"/>
        <v>5.0957807700660628E-2</v>
      </c>
      <c r="BM83" s="1">
        <f t="shared" ca="1" si="45"/>
        <v>9.289230463456416E-2</v>
      </c>
      <c r="BN83" s="1">
        <f t="shared" ca="1" si="45"/>
        <v>5.4955364439523015E-2</v>
      </c>
      <c r="BO83" s="1">
        <f t="shared" ca="1" si="45"/>
        <v>6.5820108907358871E-2</v>
      </c>
      <c r="BP83" s="1">
        <f t="shared" ca="1" si="45"/>
        <v>-3.736525765473539E-2</v>
      </c>
      <c r="BQ83" s="1">
        <f t="shared" ca="1" si="44"/>
        <v>3.2924480857264557E-2</v>
      </c>
      <c r="BR83" s="1">
        <f t="shared" ca="1" si="44"/>
        <v>1.1873515120656132E-2</v>
      </c>
      <c r="BS83" s="1">
        <f t="shared" ca="1" si="44"/>
        <v>4.886262945968773E-2</v>
      </c>
      <c r="BT83" s="1">
        <f t="shared" ca="1" si="44"/>
        <v>-6.7476061900375917E-2</v>
      </c>
      <c r="BU83" s="1">
        <f t="shared" ca="1" si="44"/>
        <v>1.2378099874714908E-2</v>
      </c>
      <c r="BV83" s="1">
        <f t="shared" ca="1" si="44"/>
        <v>-3.4655892850449482E-2</v>
      </c>
      <c r="BW83" s="1">
        <f t="shared" ca="1" si="44"/>
        <v>0.10001907932498932</v>
      </c>
      <c r="BX83" s="1">
        <f t="shared" ca="1" si="44"/>
        <v>-4.7473764050832659E-2</v>
      </c>
      <c r="BY83" s="1">
        <f t="shared" ca="1" si="44"/>
        <v>-3.004595372350536E-2</v>
      </c>
      <c r="BZ83" s="1">
        <f t="shared" ca="1" si="44"/>
        <v>-2.1503977188542137E-2</v>
      </c>
      <c r="CA83" s="1">
        <f t="shared" ca="1" si="44"/>
        <v>5.4354738075611739E-2</v>
      </c>
      <c r="CB83" s="1">
        <f t="shared" ca="1" si="44"/>
        <v>3.4313995887579524E-2</v>
      </c>
      <c r="CC83" s="1">
        <f t="shared" ca="1" si="44"/>
        <v>-3.6683077505789002E-3</v>
      </c>
      <c r="CD83" s="1">
        <f t="shared" ca="1" si="44"/>
        <v>-7.127232064389321E-3</v>
      </c>
      <c r="CE83" s="1">
        <f t="shared" ca="1" si="44"/>
        <v>-4.5997936366711324E-2</v>
      </c>
      <c r="CF83" s="1">
        <f t="shared" ca="1" si="44"/>
        <v>2.1588339614979383E-3</v>
      </c>
      <c r="CG83" s="1">
        <f t="shared" ca="1" si="44"/>
        <v>5.1174296878566658E-2</v>
      </c>
      <c r="CH83" s="1">
        <f t="shared" ca="1" si="44"/>
        <v>2.2558614201329288E-2</v>
      </c>
      <c r="CI83" s="1">
        <f t="shared" ca="1" si="44"/>
        <v>3.9339284776818334E-2</v>
      </c>
      <c r="CJ83" s="1">
        <f t="shared" ca="1" si="44"/>
        <v>-8.4586247965107886E-2</v>
      </c>
      <c r="CK83" s="1">
        <f t="shared" ca="1" si="44"/>
        <v>7.3135618935920937E-2</v>
      </c>
      <c r="CL83" s="1">
        <f t="shared" ca="1" si="44"/>
        <v>7.929120765585318E-2</v>
      </c>
      <c r="CM83" s="1">
        <f t="shared" ca="1" si="44"/>
        <v>-0.12068982874645712</v>
      </c>
      <c r="CN83" s="1">
        <f t="shared" ca="1" si="44"/>
        <v>-2.076215185824512E-2</v>
      </c>
      <c r="CO83" s="1">
        <f t="shared" ca="1" si="44"/>
        <v>-2.383411122909387E-2</v>
      </c>
      <c r="CP83" s="1">
        <f t="shared" ca="1" si="44"/>
        <v>3.7090429494679E-2</v>
      </c>
      <c r="CQ83" s="1">
        <f t="shared" ca="1" si="44"/>
        <v>3.7360857936955844E-2</v>
      </c>
      <c r="CR83" s="1">
        <f t="shared" ca="1" si="44"/>
        <v>-1.6888600929466681E-2</v>
      </c>
      <c r="CS83" s="1">
        <f t="shared" ca="1" si="44"/>
        <v>3.8295479938901492E-2</v>
      </c>
      <c r="CT83" s="1">
        <f t="shared" ca="1" si="44"/>
        <v>6.0212772890530349E-2</v>
      </c>
      <c r="CU83" s="1">
        <f t="shared" ca="1" si="44"/>
        <v>-8.0064217303092711E-2</v>
      </c>
      <c r="CV83" s="1">
        <f t="shared" ca="1" si="44"/>
        <v>3.0694233998172438E-2</v>
      </c>
      <c r="CW83" s="1">
        <f t="shared" ca="1" si="44"/>
        <v>1.5596929380892018E-2</v>
      </c>
      <c r="CX83" s="1">
        <f t="shared" ca="1" si="44"/>
        <v>2.3807319608825629E-2</v>
      </c>
      <c r="CY83" s="39">
        <f t="shared" ca="1" si="44"/>
        <v>6.2425441284815527E-3</v>
      </c>
    </row>
    <row r="84" spans="2:103" x14ac:dyDescent="0.25">
      <c r="B84" s="27">
        <v>47635</v>
      </c>
      <c r="C84" s="28">
        <v>7.4166666666666599</v>
      </c>
      <c r="D84" s="1">
        <f t="shared" ca="1" si="41"/>
        <v>-2.2830533836758066E-3</v>
      </c>
      <c r="E84" s="1">
        <f t="shared" ca="1" si="41"/>
        <v>9.3626019940408617E-2</v>
      </c>
      <c r="F84" s="1">
        <f t="shared" ca="1" si="41"/>
        <v>-8.9769102270777612E-2</v>
      </c>
      <c r="G84" s="1">
        <f t="shared" ca="1" si="41"/>
        <v>4.4364455557851575E-2</v>
      </c>
      <c r="H84" s="1">
        <f t="shared" ca="1" si="41"/>
        <v>-5.3615459821392077E-2</v>
      </c>
      <c r="I84" s="1">
        <f t="shared" ca="1" si="41"/>
        <v>9.8132917912868933E-2</v>
      </c>
      <c r="J84" s="1">
        <f t="shared" ca="1" si="41"/>
        <v>1.476908901133207E-2</v>
      </c>
      <c r="K84" s="1">
        <f t="shared" ca="1" si="41"/>
        <v>3.4300468788579536E-2</v>
      </c>
      <c r="L84" s="1">
        <f t="shared" ca="1" si="41"/>
        <v>7.2624857131015269E-2</v>
      </c>
      <c r="M84" s="1">
        <f t="shared" ca="1" si="41"/>
        <v>-3.2468129334402344E-2</v>
      </c>
      <c r="N84" s="1">
        <f t="shared" ca="1" si="41"/>
        <v>4.4537822953900373E-2</v>
      </c>
      <c r="O84" s="1">
        <f t="shared" ca="1" si="41"/>
        <v>-4.7932459360435831E-2</v>
      </c>
      <c r="P84" s="1">
        <f t="shared" ca="1" si="41"/>
        <v>2.4513712378028022E-2</v>
      </c>
      <c r="Q84" s="1">
        <f t="shared" ca="1" si="41"/>
        <v>-7.7441640105499004E-2</v>
      </c>
      <c r="R84" s="1">
        <f t="shared" ca="1" si="41"/>
        <v>2.2068557853946999E-2</v>
      </c>
      <c r="S84" s="1">
        <f t="shared" ca="1" si="41"/>
        <v>6.1986515460726241E-2</v>
      </c>
      <c r="T84" s="1">
        <f t="shared" ca="1" si="45"/>
        <v>-1.8794391539753996E-2</v>
      </c>
      <c r="U84" s="1">
        <f t="shared" ca="1" si="45"/>
        <v>8.4482977136808662E-2</v>
      </c>
      <c r="V84" s="1">
        <f t="shared" ca="1" si="45"/>
        <v>2.5063341059070508E-2</v>
      </c>
      <c r="W84" s="1">
        <f t="shared" ca="1" si="45"/>
        <v>7.5203052801977199E-2</v>
      </c>
      <c r="X84" s="1">
        <f t="shared" ca="1" si="45"/>
        <v>6.1292729263462811E-2</v>
      </c>
      <c r="Y84" s="1">
        <f t="shared" ca="1" si="45"/>
        <v>5.0949128958274227E-2</v>
      </c>
      <c r="Z84" s="1">
        <f t="shared" ca="1" si="45"/>
        <v>5.1911047494606524E-2</v>
      </c>
      <c r="AA84" s="1">
        <f t="shared" ca="1" si="45"/>
        <v>2.9039448653463983E-2</v>
      </c>
      <c r="AB84" s="1">
        <f t="shared" ca="1" si="45"/>
        <v>2.3877843612969071E-2</v>
      </c>
      <c r="AC84" s="1">
        <f t="shared" ca="1" si="45"/>
        <v>4.8030500853040274E-2</v>
      </c>
      <c r="AD84" s="1">
        <f t="shared" ca="1" si="45"/>
        <v>-1.1110879016352458E-2</v>
      </c>
      <c r="AE84" s="1">
        <f t="shared" ca="1" si="45"/>
        <v>1.7885810275249211E-2</v>
      </c>
      <c r="AF84" s="1">
        <f t="shared" ca="1" si="45"/>
        <v>6.6107766005458618E-2</v>
      </c>
      <c r="AG84" s="1">
        <f t="shared" ca="1" si="45"/>
        <v>-6.3956525879301201E-2</v>
      </c>
      <c r="AH84" s="1">
        <f t="shared" ca="1" si="45"/>
        <v>-2.3123956820324275E-2</v>
      </c>
      <c r="AI84" s="1">
        <f t="shared" ca="1" si="45"/>
        <v>2.5290868790066114E-2</v>
      </c>
      <c r="AJ84" s="1">
        <f t="shared" ca="1" si="45"/>
        <v>-3.1472148646272027E-2</v>
      </c>
      <c r="AK84" s="1">
        <f t="shared" ca="1" si="45"/>
        <v>1.014550157395387E-2</v>
      </c>
      <c r="AL84" s="1">
        <f t="shared" ca="1" si="45"/>
        <v>7.832508117600992E-2</v>
      </c>
      <c r="AM84" s="1">
        <f t="shared" ca="1" si="45"/>
        <v>4.6663684483802662E-2</v>
      </c>
      <c r="AN84" s="1">
        <f t="shared" ca="1" si="45"/>
        <v>-8.2272149720582943E-2</v>
      </c>
      <c r="AO84" s="1">
        <f t="shared" ca="1" si="45"/>
        <v>3.3585597663719172E-2</v>
      </c>
      <c r="AP84" s="1">
        <f t="shared" ca="1" si="45"/>
        <v>2.5050607188073525E-2</v>
      </c>
      <c r="AQ84" s="1">
        <f t="shared" ca="1" si="45"/>
        <v>0.11900679248735663</v>
      </c>
      <c r="AR84" s="1">
        <f t="shared" ca="1" si="45"/>
        <v>-2.5169392936314136E-3</v>
      </c>
      <c r="AS84" s="1">
        <f t="shared" ca="1" si="45"/>
        <v>-3.4559826312343493E-2</v>
      </c>
      <c r="AT84" s="1">
        <f t="shared" ca="1" si="45"/>
        <v>6.478023039261542E-2</v>
      </c>
      <c r="AU84" s="1">
        <f t="shared" ca="1" si="45"/>
        <v>8.325810180118947E-3</v>
      </c>
      <c r="AV84" s="1">
        <f t="shared" ca="1" si="45"/>
        <v>8.7455480318810157E-3</v>
      </c>
      <c r="AW84" s="1">
        <f t="shared" ca="1" si="45"/>
        <v>-2.9363402270676631E-2</v>
      </c>
      <c r="AX84" s="1">
        <f t="shared" ca="1" si="45"/>
        <v>-3.3112915832308378E-3</v>
      </c>
      <c r="AY84" s="1">
        <f t="shared" ca="1" si="45"/>
        <v>-7.3823621241699139E-2</v>
      </c>
      <c r="AZ84" s="1">
        <f t="shared" ca="1" si="45"/>
        <v>2.4234635413584556E-2</v>
      </c>
      <c r="BA84" s="1">
        <f t="shared" ca="1" si="45"/>
        <v>-4.8601476849690108E-3</v>
      </c>
      <c r="BB84" s="1">
        <f t="shared" ca="1" si="45"/>
        <v>-2.7850805916748565E-2</v>
      </c>
      <c r="BC84" s="1">
        <f t="shared" ca="1" si="45"/>
        <v>3.9432733089717481E-2</v>
      </c>
      <c r="BD84" s="1">
        <f t="shared" ca="1" si="45"/>
        <v>-4.1008193962108544E-2</v>
      </c>
      <c r="BE84" s="1">
        <f t="shared" ca="1" si="45"/>
        <v>4.916428480481682E-2</v>
      </c>
      <c r="BF84" s="1">
        <f t="shared" ca="1" si="45"/>
        <v>9.7050286883610011E-4</v>
      </c>
      <c r="BG84" s="1">
        <f t="shared" ca="1" si="45"/>
        <v>-2.8357320215434322E-2</v>
      </c>
      <c r="BH84" s="1">
        <f t="shared" ca="1" si="45"/>
        <v>4.67584267292507E-2</v>
      </c>
      <c r="BI84" s="1">
        <f t="shared" ca="1" si="45"/>
        <v>-3.6610301927244328E-2</v>
      </c>
      <c r="BJ84" s="1">
        <f t="shared" ca="1" si="45"/>
        <v>-5.6439888491470074E-2</v>
      </c>
      <c r="BK84" s="1">
        <f t="shared" ca="1" si="45"/>
        <v>9.4955918415097935E-3</v>
      </c>
      <c r="BL84" s="1">
        <f t="shared" ca="1" si="45"/>
        <v>2.6462859912908818E-3</v>
      </c>
      <c r="BM84" s="1">
        <f t="shared" ca="1" si="45"/>
        <v>1.1402724604411179E-2</v>
      </c>
      <c r="BN84" s="1">
        <f t="shared" ca="1" si="45"/>
        <v>7.0250309375471748E-2</v>
      </c>
      <c r="BO84" s="1">
        <f t="shared" ca="1" si="45"/>
        <v>7.2202150328101577E-3</v>
      </c>
      <c r="BP84" s="1">
        <f t="shared" ca="1" si="45"/>
        <v>7.2656128773785966E-2</v>
      </c>
      <c r="BQ84" s="1">
        <f t="shared" ca="1" si="45"/>
        <v>-9.9831884495109983E-3</v>
      </c>
      <c r="BR84" s="1">
        <f t="shared" ca="1" si="45"/>
        <v>-9.6042159926036541E-2</v>
      </c>
      <c r="BS84" s="1">
        <f t="shared" ca="1" si="45"/>
        <v>9.7266770606645112E-3</v>
      </c>
      <c r="BT84" s="1">
        <f t="shared" ca="1" si="45"/>
        <v>8.5638285248212549E-3</v>
      </c>
      <c r="BU84" s="1">
        <f t="shared" ca="1" si="45"/>
        <v>2.8756182236183776E-2</v>
      </c>
      <c r="BV84" s="1">
        <f t="shared" ca="1" si="45"/>
        <v>-7.9433196595636829E-2</v>
      </c>
      <c r="BW84" s="1">
        <f t="shared" ca="1" si="45"/>
        <v>-1.6340083679124266E-2</v>
      </c>
      <c r="BX84" s="1">
        <f t="shared" ca="1" si="45"/>
        <v>4.8439058113410288E-2</v>
      </c>
      <c r="BY84" s="1">
        <f t="shared" ca="1" si="45"/>
        <v>1.3448347516916103E-2</v>
      </c>
      <c r="BZ84" s="1">
        <f t="shared" ca="1" si="45"/>
        <v>4.1839025874747353E-2</v>
      </c>
      <c r="CA84" s="1">
        <f t="shared" ca="1" si="45"/>
        <v>4.0778440313838912E-2</v>
      </c>
      <c r="CB84" s="1">
        <f t="shared" ca="1" si="45"/>
        <v>-2.2638070967260809E-2</v>
      </c>
      <c r="CC84" s="1">
        <f t="shared" ca="1" si="45"/>
        <v>6.1322313812700792E-2</v>
      </c>
      <c r="CD84" s="1">
        <f t="shared" ca="1" si="45"/>
        <v>1.9593537185513918E-2</v>
      </c>
      <c r="CE84" s="1">
        <f t="shared" ca="1" si="45"/>
        <v>9.0723565143918966E-2</v>
      </c>
      <c r="CF84" s="1">
        <f t="shared" ca="1" si="44"/>
        <v>-3.2710751906337335E-2</v>
      </c>
      <c r="CG84" s="1">
        <f t="shared" ca="1" si="44"/>
        <v>1.6856078151708358E-3</v>
      </c>
      <c r="CH84" s="1">
        <f t="shared" ca="1" si="44"/>
        <v>8.8335636766521702E-2</v>
      </c>
      <c r="CI84" s="1">
        <f t="shared" ca="1" si="44"/>
        <v>1.3735300059200671E-2</v>
      </c>
      <c r="CJ84" s="1">
        <f t="shared" ca="1" si="44"/>
        <v>5.6147089668484931E-2</v>
      </c>
      <c r="CK84" s="1">
        <f t="shared" ca="1" si="44"/>
        <v>1.1589655097096915E-2</v>
      </c>
      <c r="CL84" s="1">
        <f t="shared" ca="1" si="44"/>
        <v>-9.9080352475044466E-3</v>
      </c>
      <c r="CM84" s="1">
        <f t="shared" ca="1" si="44"/>
        <v>1.7439689617217168E-2</v>
      </c>
      <c r="CN84" s="1">
        <f t="shared" ca="1" si="44"/>
        <v>5.8181918339476099E-2</v>
      </c>
      <c r="CO84" s="1">
        <f t="shared" ca="1" si="44"/>
        <v>4.6606051120582886E-2</v>
      </c>
      <c r="CP84" s="1">
        <f t="shared" ca="1" si="44"/>
        <v>-6.3896102958184459E-2</v>
      </c>
      <c r="CQ84" s="1">
        <f t="shared" ca="1" si="44"/>
        <v>5.9979081772558479E-2</v>
      </c>
      <c r="CR84" s="1">
        <f t="shared" ca="1" si="44"/>
        <v>-1.5354798303619237E-2</v>
      </c>
      <c r="CS84" s="1">
        <f t="shared" ca="1" si="44"/>
        <v>2.7436316545287862E-2</v>
      </c>
      <c r="CT84" s="1">
        <f t="shared" ca="1" si="44"/>
        <v>4.5718232933467717E-2</v>
      </c>
      <c r="CU84" s="1">
        <f t="shared" ca="1" si="44"/>
        <v>-1.7321153126368359E-2</v>
      </c>
      <c r="CV84" s="1">
        <f t="shared" ca="1" si="44"/>
        <v>-3.6204424933807502E-2</v>
      </c>
      <c r="CW84" s="1">
        <f t="shared" ca="1" si="44"/>
        <v>-5.2309634334288448E-3</v>
      </c>
      <c r="CX84" s="1">
        <f t="shared" ca="1" si="44"/>
        <v>2.5243029029029435E-2</v>
      </c>
      <c r="CY84" s="39">
        <f t="shared" ca="1" si="44"/>
        <v>4.1781212616136085E-2</v>
      </c>
    </row>
    <row r="85" spans="2:103" x14ac:dyDescent="0.25">
      <c r="B85" s="27">
        <v>47665</v>
      </c>
      <c r="C85" s="28">
        <v>7.4999999999999902</v>
      </c>
      <c r="D85" s="1">
        <f t="shared" ca="1" si="41"/>
        <v>8.6475389750441833E-2</v>
      </c>
      <c r="E85" s="1">
        <f t="shared" ca="1" si="41"/>
        <v>-8.1273019833552562E-2</v>
      </c>
      <c r="F85" s="1">
        <f t="shared" ca="1" si="41"/>
        <v>-5.9915281931579266E-2</v>
      </c>
      <c r="G85" s="1">
        <f t="shared" ca="1" si="41"/>
        <v>-0.12899912812132952</v>
      </c>
      <c r="H85" s="1">
        <f t="shared" ca="1" si="41"/>
        <v>1.4813273847963705E-2</v>
      </c>
      <c r="I85" s="1">
        <f t="shared" ca="1" si="41"/>
        <v>7.6127593828128365E-2</v>
      </c>
      <c r="J85" s="1">
        <f t="shared" ca="1" si="41"/>
        <v>-1.7607912974057699E-2</v>
      </c>
      <c r="K85" s="1">
        <f t="shared" ca="1" si="41"/>
        <v>2.2156695270722188E-2</v>
      </c>
      <c r="L85" s="1">
        <f t="shared" ca="1" si="41"/>
        <v>9.8900484207728651E-2</v>
      </c>
      <c r="M85" s="1">
        <f t="shared" ca="1" si="41"/>
        <v>0.11240239568116531</v>
      </c>
      <c r="N85" s="1">
        <f t="shared" ca="1" si="41"/>
        <v>1.3479009592973011E-2</v>
      </c>
      <c r="O85" s="1">
        <f t="shared" ca="1" si="41"/>
        <v>2.9952967933891305E-2</v>
      </c>
      <c r="P85" s="1">
        <f t="shared" ca="1" si="41"/>
        <v>-2.533061699573249E-2</v>
      </c>
      <c r="Q85" s="1">
        <f t="shared" ca="1" si="41"/>
        <v>2.198048657381426E-2</v>
      </c>
      <c r="R85" s="1">
        <f t="shared" ca="1" si="41"/>
        <v>-4.9567782302274342E-2</v>
      </c>
      <c r="S85" s="1">
        <f t="shared" ca="1" si="41"/>
        <v>-1.6918812546097482E-2</v>
      </c>
      <c r="T85" s="1">
        <f t="shared" ca="1" si="45"/>
        <v>-8.9550826119609468E-3</v>
      </c>
      <c r="U85" s="1">
        <f t="shared" ca="1" si="45"/>
        <v>2.3426630097858073E-2</v>
      </c>
      <c r="V85" s="1">
        <f t="shared" ca="1" si="45"/>
        <v>1.1056479417485211E-2</v>
      </c>
      <c r="W85" s="1">
        <f t="shared" ca="1" si="45"/>
        <v>5.3368483152253413E-2</v>
      </c>
      <c r="X85" s="1">
        <f t="shared" ca="1" si="45"/>
        <v>-2.5939703902772247E-3</v>
      </c>
      <c r="Y85" s="1">
        <f t="shared" ca="1" si="45"/>
        <v>-6.8854544969310844E-2</v>
      </c>
      <c r="Z85" s="1">
        <f t="shared" ca="1" si="45"/>
        <v>-7.712590274227013E-2</v>
      </c>
      <c r="AA85" s="1">
        <f t="shared" ca="1" si="45"/>
        <v>5.9862380099598288E-2</v>
      </c>
      <c r="AB85" s="1">
        <f t="shared" ca="1" si="45"/>
        <v>6.4339376565704862E-2</v>
      </c>
      <c r="AC85" s="1">
        <f t="shared" ca="1" si="45"/>
        <v>2.5556825121602927E-2</v>
      </c>
      <c r="AD85" s="1">
        <f t="shared" ca="1" si="45"/>
        <v>-0.1335399800145719</v>
      </c>
      <c r="AE85" s="1">
        <f t="shared" ca="1" si="45"/>
        <v>3.7790126117284592E-2</v>
      </c>
      <c r="AF85" s="1">
        <f t="shared" ca="1" si="45"/>
        <v>-7.9727097787517354E-2</v>
      </c>
      <c r="AG85" s="1">
        <f t="shared" ca="1" si="45"/>
        <v>9.2883581716747293E-2</v>
      </c>
      <c r="AH85" s="1">
        <f t="shared" ca="1" si="45"/>
        <v>-3.5003908568422684E-2</v>
      </c>
      <c r="AI85" s="1">
        <f t="shared" ca="1" si="45"/>
        <v>-2.457006306460404E-2</v>
      </c>
      <c r="AJ85" s="1">
        <f t="shared" ca="1" si="45"/>
        <v>-1.770478098679118E-2</v>
      </c>
      <c r="AK85" s="1">
        <f t="shared" ca="1" si="45"/>
        <v>3.7049581655237557E-2</v>
      </c>
      <c r="AL85" s="1">
        <f t="shared" ca="1" si="45"/>
        <v>2.6100885465258575E-2</v>
      </c>
      <c r="AM85" s="1">
        <f t="shared" ca="1" si="45"/>
        <v>-3.6376199677259156E-2</v>
      </c>
      <c r="AN85" s="1">
        <f t="shared" ca="1" si="45"/>
        <v>-3.0272818286680055E-2</v>
      </c>
      <c r="AO85" s="1">
        <f t="shared" ca="1" si="45"/>
        <v>-9.332389901190858E-3</v>
      </c>
      <c r="AP85" s="1">
        <f t="shared" ca="1" si="45"/>
        <v>8.1035714505309414E-2</v>
      </c>
      <c r="AQ85" s="1">
        <f t="shared" ca="1" si="45"/>
        <v>3.321320015470261E-2</v>
      </c>
      <c r="AR85" s="1">
        <f t="shared" ca="1" si="45"/>
        <v>-1.5296878910861445E-2</v>
      </c>
      <c r="AS85" s="1">
        <f t="shared" ca="1" si="45"/>
        <v>2.0369975126455508E-2</v>
      </c>
      <c r="AT85" s="1">
        <f t="shared" ca="1" si="45"/>
        <v>1.1914504857250596E-2</v>
      </c>
      <c r="AU85" s="1">
        <f t="shared" ca="1" si="45"/>
        <v>1.716587306882459E-2</v>
      </c>
      <c r="AV85" s="1">
        <f t="shared" ca="1" si="45"/>
        <v>4.1162753170606137E-2</v>
      </c>
      <c r="AW85" s="1">
        <f t="shared" ca="1" si="45"/>
        <v>2.8048014423854899E-2</v>
      </c>
      <c r="AX85" s="1">
        <f t="shared" ca="1" si="45"/>
        <v>-2.5622887856854529E-2</v>
      </c>
      <c r="AY85" s="1">
        <f t="shared" ca="1" si="45"/>
        <v>-5.4133849101936065E-3</v>
      </c>
      <c r="AZ85" s="1">
        <f t="shared" ca="1" si="45"/>
        <v>4.1406458029333649E-3</v>
      </c>
      <c r="BA85" s="1">
        <f t="shared" ca="1" si="45"/>
        <v>2.9603012034209907E-2</v>
      </c>
      <c r="BB85" s="1">
        <f t="shared" ca="1" si="45"/>
        <v>9.8272843258910558E-3</v>
      </c>
      <c r="BC85" s="1">
        <f t="shared" ca="1" si="45"/>
        <v>1.1922085800437396E-2</v>
      </c>
      <c r="BD85" s="1">
        <f t="shared" ca="1" si="45"/>
        <v>-3.0153698560216442E-2</v>
      </c>
      <c r="BE85" s="1">
        <f t="shared" ca="1" si="45"/>
        <v>-8.7469380240776745E-2</v>
      </c>
      <c r="BF85" s="1">
        <f t="shared" ca="1" si="45"/>
        <v>-1.8084772145401905E-2</v>
      </c>
      <c r="BG85" s="1">
        <f t="shared" ca="1" si="45"/>
        <v>-6.8183429307377055E-3</v>
      </c>
      <c r="BH85" s="1">
        <f t="shared" ca="1" si="45"/>
        <v>-1.983775808557204E-3</v>
      </c>
      <c r="BI85" s="1">
        <f t="shared" ca="1" si="45"/>
        <v>7.0504951116916875E-2</v>
      </c>
      <c r="BJ85" s="1">
        <f t="shared" ca="1" si="45"/>
        <v>-2.5613193823861381E-2</v>
      </c>
      <c r="BK85" s="1">
        <f t="shared" ca="1" si="45"/>
        <v>-1.1540505899417998E-2</v>
      </c>
      <c r="BL85" s="1">
        <f t="shared" ca="1" si="45"/>
        <v>-4.371380083853596E-2</v>
      </c>
      <c r="BM85" s="1">
        <f t="shared" ca="1" si="45"/>
        <v>5.74260205838436E-2</v>
      </c>
      <c r="BN85" s="1">
        <f t="shared" ca="1" si="45"/>
        <v>3.5867639261003858E-3</v>
      </c>
      <c r="BO85" s="1">
        <f t="shared" ca="1" si="45"/>
        <v>-1.649627344181822E-2</v>
      </c>
      <c r="BP85" s="1">
        <f t="shared" ca="1" si="45"/>
        <v>1.1322434751960351E-2</v>
      </c>
      <c r="BQ85" s="1">
        <f t="shared" ca="1" si="44"/>
        <v>7.8793733726838094E-2</v>
      </c>
      <c r="BR85" s="1">
        <f t="shared" ca="1" si="44"/>
        <v>2.0691296358042642E-2</v>
      </c>
      <c r="BS85" s="1">
        <f t="shared" ca="1" si="44"/>
        <v>5.8225806879221506E-3</v>
      </c>
      <c r="BT85" s="1">
        <f t="shared" ca="1" si="44"/>
        <v>-3.3907339838296628E-2</v>
      </c>
      <c r="BU85" s="1">
        <f t="shared" ca="1" si="44"/>
        <v>5.2884454922364085E-2</v>
      </c>
      <c r="BV85" s="1">
        <f t="shared" ca="1" si="44"/>
        <v>3.0629688412310025E-2</v>
      </c>
      <c r="BW85" s="1">
        <f t="shared" ca="1" si="44"/>
        <v>2.9730239019305636E-2</v>
      </c>
      <c r="BX85" s="1">
        <f t="shared" ca="1" si="44"/>
        <v>4.0466010971429801E-2</v>
      </c>
      <c r="BY85" s="1">
        <f t="shared" ca="1" si="44"/>
        <v>-1.3074016096488901E-3</v>
      </c>
      <c r="BZ85" s="1">
        <f t="shared" ca="1" si="44"/>
        <v>1.4516949348870444E-2</v>
      </c>
      <c r="CA85" s="1">
        <f t="shared" ca="1" si="44"/>
        <v>-6.0782170389898312E-2</v>
      </c>
      <c r="CB85" s="1">
        <f t="shared" ca="1" si="44"/>
        <v>-7.1484638457187805E-2</v>
      </c>
      <c r="CC85" s="1">
        <f t="shared" ca="1" si="44"/>
        <v>7.9267691059740353E-3</v>
      </c>
      <c r="CD85" s="1">
        <f t="shared" ca="1" si="44"/>
        <v>-1.2895755893877498E-2</v>
      </c>
      <c r="CE85" s="1">
        <f t="shared" ca="1" si="44"/>
        <v>-8.5337988842572349E-2</v>
      </c>
      <c r="CF85" s="1">
        <f t="shared" ca="1" si="44"/>
        <v>-1.4055804253761493E-2</v>
      </c>
      <c r="CG85" s="1">
        <f t="shared" ca="1" si="44"/>
        <v>4.834489515285964E-2</v>
      </c>
      <c r="CH85" s="1">
        <f t="shared" ca="1" si="44"/>
        <v>-5.3664496867207971E-2</v>
      </c>
      <c r="CI85" s="1">
        <f t="shared" ca="1" si="44"/>
        <v>3.7015480259020628E-2</v>
      </c>
      <c r="CJ85" s="1">
        <f t="shared" ca="1" si="44"/>
        <v>-2.0613971748268699E-2</v>
      </c>
      <c r="CK85" s="1">
        <f t="shared" ca="1" si="44"/>
        <v>1.9606555249026313E-3</v>
      </c>
      <c r="CL85" s="1">
        <f t="shared" ca="1" si="44"/>
        <v>2.0289201174862569E-2</v>
      </c>
      <c r="CM85" s="1">
        <f t="shared" ca="1" si="44"/>
        <v>0.14462729415925851</v>
      </c>
      <c r="CN85" s="1">
        <f t="shared" ca="1" si="44"/>
        <v>2.7187333863502951E-2</v>
      </c>
      <c r="CO85" s="1">
        <f t="shared" ca="1" si="44"/>
        <v>7.6321581172972608E-2</v>
      </c>
      <c r="CP85" s="1">
        <f t="shared" ca="1" si="44"/>
        <v>-6.4896751954749504E-2</v>
      </c>
      <c r="CQ85" s="1">
        <f t="shared" ca="1" si="44"/>
        <v>7.1060081199442399E-3</v>
      </c>
      <c r="CR85" s="1">
        <f t="shared" ca="1" si="44"/>
        <v>2.943075982942971E-2</v>
      </c>
      <c r="CS85" s="1">
        <f t="shared" ca="1" si="44"/>
        <v>-9.3667916557669373E-2</v>
      </c>
      <c r="CT85" s="1">
        <f t="shared" ca="1" si="44"/>
        <v>-1.8386609032923565E-2</v>
      </c>
      <c r="CU85" s="1">
        <f t="shared" ca="1" si="44"/>
        <v>1.9981319299662167E-2</v>
      </c>
      <c r="CV85" s="1">
        <f t="shared" ca="1" si="44"/>
        <v>8.3353492349767438E-2</v>
      </c>
      <c r="CW85" s="1">
        <f t="shared" ca="1" si="44"/>
        <v>-1.1721785270328161E-2</v>
      </c>
      <c r="CX85" s="1">
        <f t="shared" ca="1" si="44"/>
        <v>-2.8018211295872154E-2</v>
      </c>
      <c r="CY85" s="39">
        <f t="shared" ca="1" si="44"/>
        <v>7.7429108453149027E-3</v>
      </c>
    </row>
    <row r="86" spans="2:103" x14ac:dyDescent="0.25">
      <c r="B86" s="27">
        <v>47696</v>
      </c>
      <c r="C86" s="28">
        <v>7.5833333333333304</v>
      </c>
      <c r="D86" s="1">
        <f t="shared" ca="1" si="41"/>
        <v>-2.7432703537293275E-2</v>
      </c>
      <c r="E86" s="1">
        <f t="shared" ca="1" si="41"/>
        <v>5.6744817185647355E-2</v>
      </c>
      <c r="F86" s="1">
        <f t="shared" ca="1" si="41"/>
        <v>-2.3693103040407018E-3</v>
      </c>
      <c r="G86" s="1">
        <f t="shared" ca="1" si="41"/>
        <v>1.2194272431836248E-2</v>
      </c>
      <c r="H86" s="1">
        <f t="shared" ca="1" si="41"/>
        <v>5.3366531502258927E-3</v>
      </c>
      <c r="I86" s="1">
        <f t="shared" ca="1" si="41"/>
        <v>-2.6307969749865982E-2</v>
      </c>
      <c r="J86" s="1">
        <f t="shared" ca="1" si="41"/>
        <v>9.6991869590978996E-2</v>
      </c>
      <c r="K86" s="1">
        <f t="shared" ca="1" si="41"/>
        <v>3.7936180009439588E-2</v>
      </c>
      <c r="L86" s="1">
        <f t="shared" ca="1" si="41"/>
        <v>5.2328829670716691E-2</v>
      </c>
      <c r="M86" s="1">
        <f t="shared" ca="1" si="41"/>
        <v>-3.4669554502873595E-2</v>
      </c>
      <c r="N86" s="1">
        <f t="shared" ca="1" si="41"/>
        <v>-9.4437414549037535E-2</v>
      </c>
      <c r="O86" s="1">
        <f t="shared" ca="1" si="41"/>
        <v>4.1333629112417407E-3</v>
      </c>
      <c r="P86" s="1">
        <f t="shared" ca="1" si="41"/>
        <v>4.3685677039409378E-2</v>
      </c>
      <c r="Q86" s="1">
        <f t="shared" ca="1" si="41"/>
        <v>-7.5026186659563399E-2</v>
      </c>
      <c r="R86" s="1">
        <f t="shared" ca="1" si="41"/>
        <v>-2.7140616147731618E-2</v>
      </c>
      <c r="S86" s="1">
        <f t="shared" ca="1" si="41"/>
        <v>7.7745543999601596E-2</v>
      </c>
      <c r="T86" s="1">
        <f t="shared" ca="1" si="45"/>
        <v>-2.7887270381668543E-2</v>
      </c>
      <c r="U86" s="1">
        <f t="shared" ca="1" si="45"/>
        <v>-1.9383376023432992E-2</v>
      </c>
      <c r="V86" s="1">
        <f t="shared" ca="1" si="45"/>
        <v>-2.9542796420453238E-2</v>
      </c>
      <c r="W86" s="1">
        <f t="shared" ca="1" si="45"/>
        <v>-7.2066936710888894E-3</v>
      </c>
      <c r="X86" s="1">
        <f t="shared" ca="1" si="45"/>
        <v>3.7665873231893882E-2</v>
      </c>
      <c r="Y86" s="1">
        <f t="shared" ca="1" si="45"/>
        <v>-2.7139162800083518E-3</v>
      </c>
      <c r="Z86" s="1">
        <f t="shared" ca="1" si="45"/>
        <v>8.9780800619495504E-2</v>
      </c>
      <c r="AA86" s="1">
        <f t="shared" ca="1" si="45"/>
        <v>6.7487988794009912E-2</v>
      </c>
      <c r="AB86" s="1">
        <f t="shared" ca="1" si="45"/>
        <v>7.9599899022890514E-3</v>
      </c>
      <c r="AC86" s="1">
        <f t="shared" ca="1" si="45"/>
        <v>7.125689172322475E-3</v>
      </c>
      <c r="AD86" s="1">
        <f t="shared" ca="1" si="45"/>
        <v>-1.1751358838048617E-2</v>
      </c>
      <c r="AE86" s="1">
        <f t="shared" ca="1" si="45"/>
        <v>4.2716043602535808E-2</v>
      </c>
      <c r="AF86" s="1">
        <f t="shared" ca="1" si="45"/>
        <v>-7.7141824768895816E-3</v>
      </c>
      <c r="AG86" s="1">
        <f t="shared" ca="1" si="45"/>
        <v>3.8954100056244653E-2</v>
      </c>
      <c r="AH86" s="1">
        <f t="shared" ca="1" si="45"/>
        <v>-2.8089956206625195E-3</v>
      </c>
      <c r="AI86" s="1">
        <f t="shared" ca="1" si="45"/>
        <v>2.4358779129570612E-2</v>
      </c>
      <c r="AJ86" s="1">
        <f t="shared" ca="1" si="45"/>
        <v>5.2233374750820627E-2</v>
      </c>
      <c r="AK86" s="1">
        <f t="shared" ca="1" si="45"/>
        <v>6.5126244224221155E-2</v>
      </c>
      <c r="AL86" s="1">
        <f t="shared" ca="1" si="45"/>
        <v>8.9017888599206493E-3</v>
      </c>
      <c r="AM86" s="1">
        <f t="shared" ca="1" si="45"/>
        <v>9.4200298813866459E-3</v>
      </c>
      <c r="AN86" s="1">
        <f t="shared" ca="1" si="45"/>
        <v>-9.7847677836480733E-3</v>
      </c>
      <c r="AO86" s="1">
        <f t="shared" ca="1" si="45"/>
        <v>-1.8110574893942123E-2</v>
      </c>
      <c r="AP86" s="1">
        <f t="shared" ca="1" si="45"/>
        <v>-1.1402331967830671E-2</v>
      </c>
      <c r="AQ86" s="1">
        <f t="shared" ca="1" si="45"/>
        <v>-4.2708674160570184E-2</v>
      </c>
      <c r="AR86" s="1">
        <f t="shared" ca="1" si="45"/>
        <v>-5.063184537782451E-2</v>
      </c>
      <c r="AS86" s="1">
        <f t="shared" ca="1" si="45"/>
        <v>6.1232886565514028E-3</v>
      </c>
      <c r="AT86" s="1">
        <f t="shared" ca="1" si="45"/>
        <v>0.11818375656659652</v>
      </c>
      <c r="AU86" s="1">
        <f t="shared" ca="1" si="45"/>
        <v>3.6696429179876003E-3</v>
      </c>
      <c r="AV86" s="1">
        <f t="shared" ca="1" si="45"/>
        <v>3.8591486459908696E-2</v>
      </c>
      <c r="AW86" s="1">
        <f t="shared" ca="1" si="45"/>
        <v>-4.870994369014571E-2</v>
      </c>
      <c r="AX86" s="1">
        <f t="shared" ca="1" si="45"/>
        <v>1.5775264453311715E-2</v>
      </c>
      <c r="AY86" s="1">
        <f t="shared" ca="1" si="45"/>
        <v>1.4101631308374555E-2</v>
      </c>
      <c r="AZ86" s="1">
        <f t="shared" ca="1" si="45"/>
        <v>1.6470914674684534E-2</v>
      </c>
      <c r="BA86" s="1">
        <f t="shared" ca="1" si="45"/>
        <v>4.4724932373106496E-3</v>
      </c>
      <c r="BB86" s="1">
        <f t="shared" ca="1" si="45"/>
        <v>-3.4316813975529652E-2</v>
      </c>
      <c r="BC86" s="1">
        <f t="shared" ca="1" si="45"/>
        <v>7.2399889695883263E-2</v>
      </c>
      <c r="BD86" s="1">
        <f t="shared" ca="1" si="45"/>
        <v>-7.514615130284949E-2</v>
      </c>
      <c r="BE86" s="1">
        <f t="shared" ca="1" si="45"/>
        <v>1.0138872619271188E-2</v>
      </c>
      <c r="BF86" s="1">
        <f t="shared" ca="1" si="45"/>
        <v>4.1265911472506807E-2</v>
      </c>
      <c r="BG86" s="1">
        <f t="shared" ca="1" si="45"/>
        <v>-4.7351770699626282E-2</v>
      </c>
      <c r="BH86" s="1">
        <f t="shared" ca="1" si="45"/>
        <v>5.9457222710465746E-2</v>
      </c>
      <c r="BI86" s="1">
        <f t="shared" ca="1" si="45"/>
        <v>5.6314490381829986E-3</v>
      </c>
      <c r="BJ86" s="1">
        <f t="shared" ca="1" si="45"/>
        <v>2.3130562047338878E-3</v>
      </c>
      <c r="BK86" s="1">
        <f t="shared" ca="1" si="45"/>
        <v>3.9734111747643519E-2</v>
      </c>
      <c r="BL86" s="1">
        <f t="shared" ca="1" si="45"/>
        <v>-6.6863944720911644E-2</v>
      </c>
      <c r="BM86" s="1">
        <f t="shared" ca="1" si="45"/>
        <v>-1.7962212149143252E-2</v>
      </c>
      <c r="BN86" s="1">
        <f t="shared" ca="1" si="45"/>
        <v>-3.7499713998455288E-2</v>
      </c>
      <c r="BO86" s="1">
        <f t="shared" ca="1" si="45"/>
        <v>2.381698280002801E-2</v>
      </c>
      <c r="BP86" s="1">
        <f t="shared" ca="1" si="45"/>
        <v>3.58238401185835E-2</v>
      </c>
      <c r="BQ86" s="1">
        <f t="shared" ca="1" si="44"/>
        <v>-7.2228059507697007E-2</v>
      </c>
      <c r="BR86" s="1">
        <f t="shared" ca="1" si="44"/>
        <v>4.1123847392282031E-3</v>
      </c>
      <c r="BS86" s="1">
        <f t="shared" ca="1" si="44"/>
        <v>6.4717922031266889E-2</v>
      </c>
      <c r="BT86" s="1">
        <f t="shared" ca="1" si="44"/>
        <v>0.13438280491649687</v>
      </c>
      <c r="BU86" s="1">
        <f t="shared" ca="1" si="44"/>
        <v>-8.272791449436448E-2</v>
      </c>
      <c r="BV86" s="1">
        <f t="shared" ca="1" si="44"/>
        <v>-2.0178594259211841E-2</v>
      </c>
      <c r="BW86" s="1">
        <f t="shared" ca="1" si="44"/>
        <v>-1.9418236960288326E-2</v>
      </c>
      <c r="BX86" s="1">
        <f t="shared" ca="1" si="44"/>
        <v>8.8871144378686734E-3</v>
      </c>
      <c r="BY86" s="1">
        <f t="shared" ca="1" si="44"/>
        <v>-2.9129294203670095E-2</v>
      </c>
      <c r="BZ86" s="1">
        <f t="shared" ca="1" si="44"/>
        <v>-5.5516390407675066E-2</v>
      </c>
      <c r="CA86" s="1">
        <f t="shared" ca="1" si="44"/>
        <v>3.751572903675713E-2</v>
      </c>
      <c r="CB86" s="1">
        <f t="shared" ca="1" si="44"/>
        <v>-1.6286251095382922E-2</v>
      </c>
      <c r="CC86" s="1">
        <f t="shared" ca="1" si="44"/>
        <v>1.7691432654781167E-2</v>
      </c>
      <c r="CD86" s="1">
        <f t="shared" ca="1" si="44"/>
        <v>2.8648021641541663E-2</v>
      </c>
      <c r="CE86" s="1">
        <f t="shared" ca="1" si="44"/>
        <v>-2.4293457160967771E-2</v>
      </c>
      <c r="CF86" s="1">
        <f t="shared" ca="1" si="44"/>
        <v>0.14561361054947244</v>
      </c>
      <c r="CG86" s="1">
        <f t="shared" ca="1" si="44"/>
        <v>9.4858829234577419E-2</v>
      </c>
      <c r="CH86" s="1">
        <f t="shared" ca="1" si="44"/>
        <v>-3.6831814892888601E-2</v>
      </c>
      <c r="CI86" s="1">
        <f t="shared" ca="1" si="44"/>
        <v>-7.25572067985088E-2</v>
      </c>
      <c r="CJ86" s="1">
        <f t="shared" ca="1" si="44"/>
        <v>-1.1024857051336292E-2</v>
      </c>
      <c r="CK86" s="1">
        <f t="shared" ca="1" si="44"/>
        <v>-8.130914722788438E-3</v>
      </c>
      <c r="CL86" s="1">
        <f t="shared" ca="1" si="44"/>
        <v>6.950338997196448E-2</v>
      </c>
      <c r="CM86" s="1">
        <f t="shared" ca="1" si="44"/>
        <v>-1.0973414511780466E-2</v>
      </c>
      <c r="CN86" s="1">
        <f t="shared" ca="1" si="44"/>
        <v>-1.7080287227113813E-2</v>
      </c>
      <c r="CO86" s="1">
        <f t="shared" ca="1" si="44"/>
        <v>-1.1287733105913883E-2</v>
      </c>
      <c r="CP86" s="1">
        <f t="shared" ca="1" si="44"/>
        <v>3.0013175676912529E-2</v>
      </c>
      <c r="CQ86" s="1">
        <f t="shared" ca="1" si="44"/>
        <v>3.3340163739197806E-2</v>
      </c>
      <c r="CR86" s="1">
        <f t="shared" ca="1" si="44"/>
        <v>4.4152011285550463E-2</v>
      </c>
      <c r="CS86" s="1">
        <f t="shared" ca="1" si="44"/>
        <v>2.1185722935105622E-2</v>
      </c>
      <c r="CT86" s="1">
        <f t="shared" ca="1" si="44"/>
        <v>-5.8458361229796051E-2</v>
      </c>
      <c r="CU86" s="1">
        <f t="shared" ca="1" si="44"/>
        <v>-1.6756982081996139E-2</v>
      </c>
      <c r="CV86" s="1">
        <f t="shared" ca="1" si="44"/>
        <v>7.5396383639305786E-2</v>
      </c>
      <c r="CW86" s="1">
        <f t="shared" ca="1" si="44"/>
        <v>-6.8884812196364137E-2</v>
      </c>
      <c r="CX86" s="1">
        <f t="shared" ca="1" si="44"/>
        <v>7.9364031428309667E-2</v>
      </c>
      <c r="CY86" s="39">
        <f t="shared" ca="1" si="44"/>
        <v>-2.3531367550381106E-2</v>
      </c>
    </row>
    <row r="87" spans="2:103" x14ac:dyDescent="0.25">
      <c r="B87" s="27">
        <v>47727</v>
      </c>
      <c r="C87" s="28">
        <v>7.6666666666666599</v>
      </c>
      <c r="D87" s="1">
        <f t="shared" ca="1" si="41"/>
        <v>2.86932375759574E-2</v>
      </c>
      <c r="E87" s="1">
        <f t="shared" ca="1" si="41"/>
        <v>-5.8607882305435351E-2</v>
      </c>
      <c r="F87" s="1">
        <f t="shared" ca="1" si="41"/>
        <v>-1.5497019833003636E-2</v>
      </c>
      <c r="G87" s="1">
        <f t="shared" ca="1" si="41"/>
        <v>3.6984789944986898E-2</v>
      </c>
      <c r="H87" s="1">
        <f t="shared" ca="1" si="41"/>
        <v>3.8389970956697064E-2</v>
      </c>
      <c r="I87" s="1">
        <f t="shared" ca="1" si="41"/>
        <v>-2.4317697123662798E-2</v>
      </c>
      <c r="J87" s="1">
        <f t="shared" ca="1" si="41"/>
        <v>-4.9145484401443198E-3</v>
      </c>
      <c r="K87" s="1">
        <f t="shared" ca="1" si="41"/>
        <v>-5.5868668971961875E-2</v>
      </c>
      <c r="L87" s="1">
        <f t="shared" ca="1" si="41"/>
        <v>1.0375037653572068E-3</v>
      </c>
      <c r="M87" s="1">
        <f t="shared" ca="1" si="41"/>
        <v>1.8985742653956923E-2</v>
      </c>
      <c r="N87" s="1">
        <f t="shared" ca="1" si="41"/>
        <v>-2.6300623981955568E-2</v>
      </c>
      <c r="O87" s="1">
        <f t="shared" ca="1" si="41"/>
        <v>-4.7714714987384839E-4</v>
      </c>
      <c r="P87" s="1">
        <f t="shared" ca="1" si="41"/>
        <v>2.3095182771919649E-2</v>
      </c>
      <c r="Q87" s="1">
        <f t="shared" ca="1" si="41"/>
        <v>5.5177255655214377E-2</v>
      </c>
      <c r="R87" s="1">
        <f t="shared" ca="1" si="41"/>
        <v>-9.960023005287897E-3</v>
      </c>
      <c r="S87" s="1">
        <f t="shared" ca="1" si="41"/>
        <v>6.539138266635023E-4</v>
      </c>
      <c r="T87" s="1">
        <f t="shared" ca="1" si="45"/>
        <v>-3.9443265485137761E-2</v>
      </c>
      <c r="U87" s="1">
        <f t="shared" ca="1" si="45"/>
        <v>4.1931966270354573E-2</v>
      </c>
      <c r="V87" s="1">
        <f t="shared" ca="1" si="45"/>
        <v>-3.1945454822284031E-2</v>
      </c>
      <c r="W87" s="1">
        <f t="shared" ca="1" si="45"/>
        <v>-4.583370063378054E-2</v>
      </c>
      <c r="X87" s="1">
        <f t="shared" ca="1" si="45"/>
        <v>-6.3000554023689814E-2</v>
      </c>
      <c r="Y87" s="1">
        <f t="shared" ca="1" si="45"/>
        <v>7.3760909565764921E-2</v>
      </c>
      <c r="Z87" s="1">
        <f t="shared" ca="1" si="45"/>
        <v>-4.2793573454777183E-2</v>
      </c>
      <c r="AA87" s="1">
        <f t="shared" ca="1" si="45"/>
        <v>-7.6276552140590002E-3</v>
      </c>
      <c r="AB87" s="1">
        <f t="shared" ca="1" si="45"/>
        <v>-1.6446096637275576E-2</v>
      </c>
      <c r="AC87" s="1">
        <f t="shared" ca="1" si="45"/>
        <v>5.5911600844134053E-2</v>
      </c>
      <c r="AD87" s="1">
        <f t="shared" ca="1" si="45"/>
        <v>-3.5977420504166871E-2</v>
      </c>
      <c r="AE87" s="1">
        <f t="shared" ca="1" si="45"/>
        <v>-1.9335877527333005E-2</v>
      </c>
      <c r="AF87" s="1">
        <f t="shared" ca="1" si="45"/>
        <v>-3.1197278226899876E-2</v>
      </c>
      <c r="AG87" s="1">
        <f t="shared" ca="1" si="45"/>
        <v>-1.911721326748695E-2</v>
      </c>
      <c r="AH87" s="1">
        <f t="shared" ca="1" si="45"/>
        <v>4.7308487137215915E-2</v>
      </c>
      <c r="AI87" s="1">
        <f t="shared" ca="1" si="45"/>
        <v>3.678265469267919E-2</v>
      </c>
      <c r="AJ87" s="1">
        <f t="shared" ca="1" si="45"/>
        <v>1.1625887970268142E-2</v>
      </c>
      <c r="AK87" s="1">
        <f t="shared" ca="1" si="45"/>
        <v>-2.4940079297303096E-2</v>
      </c>
      <c r="AL87" s="1">
        <f t="shared" ca="1" si="45"/>
        <v>1.4441702789125439E-3</v>
      </c>
      <c r="AM87" s="1">
        <f t="shared" ca="1" si="45"/>
        <v>-6.892989505232211E-2</v>
      </c>
      <c r="AN87" s="1">
        <f t="shared" ca="1" si="45"/>
        <v>6.1751903568543882E-2</v>
      </c>
      <c r="AO87" s="1">
        <f t="shared" ca="1" si="45"/>
        <v>4.1017123915553122E-2</v>
      </c>
      <c r="AP87" s="1">
        <f t="shared" ca="1" si="45"/>
        <v>0.1105122423410449</v>
      </c>
      <c r="AQ87" s="1">
        <f t="shared" ca="1" si="45"/>
        <v>9.1640000796046339E-2</v>
      </c>
      <c r="AR87" s="1">
        <f t="shared" ca="1" si="45"/>
        <v>-0.10718672005233268</v>
      </c>
      <c r="AS87" s="1">
        <f t="shared" ca="1" si="45"/>
        <v>1.4555674815460421E-2</v>
      </c>
      <c r="AT87" s="1">
        <f t="shared" ca="1" si="45"/>
        <v>9.8667387634195997E-2</v>
      </c>
      <c r="AU87" s="1">
        <f t="shared" ca="1" si="45"/>
        <v>8.107900224765624E-2</v>
      </c>
      <c r="AV87" s="1">
        <f t="shared" ca="1" si="45"/>
        <v>-2.3459288155091806E-2</v>
      </c>
      <c r="AW87" s="1">
        <f t="shared" ca="1" si="45"/>
        <v>-1.9059435781170805E-2</v>
      </c>
      <c r="AX87" s="1">
        <f t="shared" ca="1" si="45"/>
        <v>3.4946932569115782E-2</v>
      </c>
      <c r="AY87" s="1">
        <f t="shared" ca="1" si="45"/>
        <v>-1.6859647663037471E-2</v>
      </c>
      <c r="AZ87" s="1">
        <f t="shared" ca="1" si="45"/>
        <v>6.2481651480838618E-2</v>
      </c>
      <c r="BA87" s="1">
        <f t="shared" ca="1" si="45"/>
        <v>2.7645905458020745E-3</v>
      </c>
      <c r="BB87" s="1">
        <f t="shared" ca="1" si="45"/>
        <v>-6.8988946994155476E-2</v>
      </c>
      <c r="BC87" s="1">
        <f t="shared" ca="1" si="45"/>
        <v>1.4722615860480091E-2</v>
      </c>
      <c r="BD87" s="1">
        <f t="shared" ca="1" si="45"/>
        <v>-0.15724914853462038</v>
      </c>
      <c r="BE87" s="1">
        <f t="shared" ca="1" si="45"/>
        <v>-5.7171668011476977E-3</v>
      </c>
      <c r="BF87" s="1">
        <f t="shared" ca="1" si="45"/>
        <v>5.3163833216375453E-2</v>
      </c>
      <c r="BG87" s="1">
        <f t="shared" ca="1" si="45"/>
        <v>-1.532277075465659E-2</v>
      </c>
      <c r="BH87" s="1">
        <f t="shared" ca="1" si="45"/>
        <v>-4.6393744484457329E-2</v>
      </c>
      <c r="BI87" s="1">
        <f t="shared" ca="1" si="45"/>
        <v>5.1922355452448277E-2</v>
      </c>
      <c r="BJ87" s="1">
        <f t="shared" ca="1" si="45"/>
        <v>-5.424225409763091E-3</v>
      </c>
      <c r="BK87" s="1">
        <f t="shared" ca="1" si="45"/>
        <v>-2.4344654832354155E-3</v>
      </c>
      <c r="BL87" s="1">
        <f t="shared" ref="BL87:CY95" ca="1" si="46">_xlfn.NORM.INV(RAND(),$C$2,$C$3)</f>
        <v>4.6431730066877452E-2</v>
      </c>
      <c r="BM87" s="1">
        <f t="shared" ca="1" si="46"/>
        <v>-5.0555915495057811E-3</v>
      </c>
      <c r="BN87" s="1">
        <f t="shared" ca="1" si="46"/>
        <v>-7.6866348354865055E-2</v>
      </c>
      <c r="BO87" s="1">
        <f t="shared" ca="1" si="46"/>
        <v>2.2270753685212391E-2</v>
      </c>
      <c r="BP87" s="1">
        <f t="shared" ca="1" si="46"/>
        <v>-4.0355540093014813E-2</v>
      </c>
      <c r="BQ87" s="1">
        <f t="shared" ca="1" si="44"/>
        <v>-5.2319675029042237E-2</v>
      </c>
      <c r="BR87" s="1">
        <f t="shared" ca="1" si="44"/>
        <v>-2.7691461420294008E-2</v>
      </c>
      <c r="BS87" s="1">
        <f t="shared" ca="1" si="44"/>
        <v>-5.2791031020397304E-2</v>
      </c>
      <c r="BT87" s="1">
        <f t="shared" ca="1" si="44"/>
        <v>5.7361995039501524E-3</v>
      </c>
      <c r="BU87" s="1">
        <f t="shared" ca="1" si="44"/>
        <v>3.5971491738501287E-3</v>
      </c>
      <c r="BV87" s="1">
        <f t="shared" ca="1" si="44"/>
        <v>-0.11069264828241515</v>
      </c>
      <c r="BW87" s="1">
        <f t="shared" ca="1" si="44"/>
        <v>-1.1913754879653984E-2</v>
      </c>
      <c r="BX87" s="1">
        <f t="shared" ca="1" si="44"/>
        <v>-0.1010197242730064</v>
      </c>
      <c r="BY87" s="1">
        <f t="shared" ca="1" si="44"/>
        <v>6.5448765188995894E-2</v>
      </c>
      <c r="BZ87" s="1">
        <f t="shared" ca="1" si="44"/>
        <v>-3.5345885124604161E-2</v>
      </c>
      <c r="CA87" s="1">
        <f t="shared" ca="1" si="44"/>
        <v>-4.003558546151198E-3</v>
      </c>
      <c r="CB87" s="1">
        <f t="shared" ca="1" si="44"/>
        <v>-2.842884670434756E-2</v>
      </c>
      <c r="CC87" s="1">
        <f t="shared" ca="1" si="44"/>
        <v>4.8882427410671947E-2</v>
      </c>
      <c r="CD87" s="1">
        <f t="shared" ca="1" si="44"/>
        <v>-2.6859261642700721E-2</v>
      </c>
      <c r="CE87" s="1">
        <f t="shared" ca="1" si="44"/>
        <v>-6.0994499069284773E-2</v>
      </c>
      <c r="CF87" s="1">
        <f t="shared" ca="1" si="44"/>
        <v>-3.3390655915792752E-2</v>
      </c>
      <c r="CG87" s="1">
        <f t="shared" ca="1" si="44"/>
        <v>1.4783904894169206E-2</v>
      </c>
      <c r="CH87" s="1">
        <f t="shared" ca="1" si="44"/>
        <v>-5.9881727516030901E-2</v>
      </c>
      <c r="CI87" s="1">
        <f t="shared" ca="1" si="44"/>
        <v>-4.3742223204106326E-2</v>
      </c>
      <c r="CJ87" s="1">
        <f t="shared" ca="1" si="44"/>
        <v>-2.9262038506912419E-2</v>
      </c>
      <c r="CK87" s="1">
        <f t="shared" ca="1" si="44"/>
        <v>-1.4100403549948393E-2</v>
      </c>
      <c r="CL87" s="1">
        <f t="shared" ca="1" si="44"/>
        <v>-3.9809778683041572E-2</v>
      </c>
      <c r="CM87" s="1">
        <f t="shared" ca="1" si="44"/>
        <v>5.9278893904964727E-2</v>
      </c>
      <c r="CN87" s="1">
        <f t="shared" ca="1" si="44"/>
        <v>-1.5685687829147588E-2</v>
      </c>
      <c r="CO87" s="1">
        <f t="shared" ca="1" si="44"/>
        <v>2.5145496432394759E-2</v>
      </c>
      <c r="CP87" s="1">
        <f t="shared" ca="1" si="44"/>
        <v>6.2434824097897218E-2</v>
      </c>
      <c r="CQ87" s="1">
        <f t="shared" ca="1" si="44"/>
        <v>-5.5728429931614486E-3</v>
      </c>
      <c r="CR87" s="1">
        <f t="shared" ca="1" si="44"/>
        <v>3.0194968966238207E-2</v>
      </c>
      <c r="CS87" s="1">
        <f t="shared" ca="1" si="44"/>
        <v>-4.794699432624892E-3</v>
      </c>
      <c r="CT87" s="1">
        <f t="shared" ca="1" si="44"/>
        <v>6.4040338966903278E-3</v>
      </c>
      <c r="CU87" s="1">
        <f t="shared" ca="1" si="44"/>
        <v>-2.3295764030660911E-2</v>
      </c>
      <c r="CV87" s="1">
        <f t="shared" ca="1" si="44"/>
        <v>-5.4426712404426814E-2</v>
      </c>
      <c r="CW87" s="1">
        <f t="shared" ca="1" si="44"/>
        <v>5.2293667277112377E-2</v>
      </c>
      <c r="CX87" s="1">
        <f t="shared" ca="1" si="44"/>
        <v>-7.9034395348609801E-4</v>
      </c>
      <c r="CY87" s="39">
        <f t="shared" ca="1" si="44"/>
        <v>4.7141592105156012E-2</v>
      </c>
    </row>
    <row r="88" spans="2:103" x14ac:dyDescent="0.25">
      <c r="B88" s="27">
        <v>47757</v>
      </c>
      <c r="C88" s="28">
        <v>7.7499999999999902</v>
      </c>
      <c r="D88" s="1">
        <f t="shared" ca="1" si="41"/>
        <v>1.8556819988635023E-2</v>
      </c>
      <c r="E88" s="1">
        <f t="shared" ca="1" si="41"/>
        <v>5.5443251326672532E-3</v>
      </c>
      <c r="F88" s="1">
        <f t="shared" ca="1" si="41"/>
        <v>8.5952617738488779E-2</v>
      </c>
      <c r="G88" s="1">
        <f t="shared" ca="1" si="41"/>
        <v>2.7269456649724071E-2</v>
      </c>
      <c r="H88" s="1">
        <f t="shared" ca="1" si="41"/>
        <v>3.5569913682982193E-2</v>
      </c>
      <c r="I88" s="1">
        <f t="shared" ca="1" si="41"/>
        <v>-1.4481921117488299E-2</v>
      </c>
      <c r="J88" s="1">
        <f t="shared" ca="1" si="41"/>
        <v>-0.10053073874790547</v>
      </c>
      <c r="K88" s="1">
        <f t="shared" ca="1" si="41"/>
        <v>-6.3457236706094822E-2</v>
      </c>
      <c r="L88" s="1">
        <f t="shared" ca="1" si="41"/>
        <v>-2.160448738909522E-2</v>
      </c>
      <c r="M88" s="1">
        <f t="shared" ca="1" si="41"/>
        <v>-8.4888365667910276E-2</v>
      </c>
      <c r="N88" s="1">
        <f t="shared" ca="1" si="41"/>
        <v>3.569219061102262E-2</v>
      </c>
      <c r="O88" s="1">
        <f t="shared" ca="1" si="41"/>
        <v>2.6414880917678577E-2</v>
      </c>
      <c r="P88" s="1">
        <f t="shared" ca="1" si="41"/>
        <v>-2.717617700601014E-2</v>
      </c>
      <c r="Q88" s="1">
        <f t="shared" ca="1" si="41"/>
        <v>-4.0192525006426158E-2</v>
      </c>
      <c r="R88" s="1">
        <f t="shared" ca="1" si="41"/>
        <v>-1.6141118292823414E-2</v>
      </c>
      <c r="S88" s="1">
        <f t="shared" ca="1" si="41"/>
        <v>3.067348042859978E-2</v>
      </c>
      <c r="T88" s="1">
        <f t="shared" ref="T88:BO88" ca="1" si="47">_xlfn.NORM.INV(RAND(),$C$2,$C$3)</f>
        <v>2.2668298113408626E-2</v>
      </c>
      <c r="U88" s="1">
        <f t="shared" ca="1" si="47"/>
        <v>4.7982774188866255E-2</v>
      </c>
      <c r="V88" s="1">
        <f t="shared" ca="1" si="47"/>
        <v>8.1458753960211738E-2</v>
      </c>
      <c r="W88" s="1">
        <f t="shared" ca="1" si="47"/>
        <v>7.1135182904234318E-2</v>
      </c>
      <c r="X88" s="1">
        <f t="shared" ca="1" si="47"/>
        <v>1.8242916488425756E-2</v>
      </c>
      <c r="Y88" s="1">
        <f t="shared" ca="1" si="47"/>
        <v>7.8008236825492039E-3</v>
      </c>
      <c r="Z88" s="1">
        <f t="shared" ca="1" si="47"/>
        <v>1.1303381874132851E-2</v>
      </c>
      <c r="AA88" s="1">
        <f t="shared" ca="1" si="47"/>
        <v>-8.6664555096906213E-4</v>
      </c>
      <c r="AB88" s="1">
        <f t="shared" ca="1" si="47"/>
        <v>4.6156384242146561E-2</v>
      </c>
      <c r="AC88" s="1">
        <f t="shared" ca="1" si="47"/>
        <v>1.4406017552528384E-2</v>
      </c>
      <c r="AD88" s="1">
        <f t="shared" ca="1" si="47"/>
        <v>-2.1968778167166945E-2</v>
      </c>
      <c r="AE88" s="1">
        <f t="shared" ca="1" si="47"/>
        <v>-3.8061955473084712E-2</v>
      </c>
      <c r="AF88" s="1">
        <f t="shared" ca="1" si="47"/>
        <v>-4.1762195122091936E-2</v>
      </c>
      <c r="AG88" s="1">
        <f t="shared" ca="1" si="47"/>
        <v>-1.6007164221604305E-2</v>
      </c>
      <c r="AH88" s="1">
        <f t="shared" ca="1" si="47"/>
        <v>-0.13095334227833033</v>
      </c>
      <c r="AI88" s="1">
        <f t="shared" ca="1" si="47"/>
        <v>5.1687954187753356E-2</v>
      </c>
      <c r="AJ88" s="1">
        <f t="shared" ca="1" si="47"/>
        <v>2.0695543048686411E-3</v>
      </c>
      <c r="AK88" s="1">
        <f t="shared" ca="1" si="47"/>
        <v>-1.8285211933071879E-2</v>
      </c>
      <c r="AL88" s="1">
        <f t="shared" ca="1" si="47"/>
        <v>-2.8275812109661916E-2</v>
      </c>
      <c r="AM88" s="1">
        <f t="shared" ca="1" si="47"/>
        <v>-5.6000934736770029E-2</v>
      </c>
      <c r="AN88" s="1">
        <f t="shared" ca="1" si="47"/>
        <v>7.7810854974264515E-2</v>
      </c>
      <c r="AO88" s="1">
        <f t="shared" ca="1" si="47"/>
        <v>0.16645290626139941</v>
      </c>
      <c r="AP88" s="1">
        <f t="shared" ca="1" si="47"/>
        <v>4.1954763675247114E-2</v>
      </c>
      <c r="AQ88" s="1">
        <f t="shared" ca="1" si="47"/>
        <v>4.0537782856147397E-2</v>
      </c>
      <c r="AR88" s="1">
        <f t="shared" ca="1" si="47"/>
        <v>2.4323032518256068E-2</v>
      </c>
      <c r="AS88" s="1">
        <f t="shared" ca="1" si="47"/>
        <v>-1.1518270252548837E-2</v>
      </c>
      <c r="AT88" s="1">
        <f t="shared" ca="1" si="47"/>
        <v>2.4749641894917733E-2</v>
      </c>
      <c r="AU88" s="1">
        <f t="shared" ca="1" si="47"/>
        <v>3.2800003164893559E-3</v>
      </c>
      <c r="AV88" s="1">
        <f t="shared" ca="1" si="47"/>
        <v>7.5826011815842758E-3</v>
      </c>
      <c r="AW88" s="1">
        <f t="shared" ca="1" si="47"/>
        <v>-1.7487530855627507E-2</v>
      </c>
      <c r="AX88" s="1">
        <f t="shared" ca="1" si="47"/>
        <v>1.5352954337986061E-2</v>
      </c>
      <c r="AY88" s="1">
        <f t="shared" ca="1" si="47"/>
        <v>-8.67326548403341E-2</v>
      </c>
      <c r="AZ88" s="1">
        <f t="shared" ca="1" si="47"/>
        <v>-5.1784716242418573E-2</v>
      </c>
      <c r="BA88" s="1">
        <f t="shared" ca="1" si="47"/>
        <v>9.3621834215105754E-2</v>
      </c>
      <c r="BB88" s="1">
        <f t="shared" ca="1" si="47"/>
        <v>0.11636299412789905</v>
      </c>
      <c r="BC88" s="1">
        <f t="shared" ca="1" si="47"/>
        <v>1.8891583417711938E-2</v>
      </c>
      <c r="BD88" s="1">
        <f t="shared" ca="1" si="47"/>
        <v>-3.7598861292934715E-2</v>
      </c>
      <c r="BE88" s="1">
        <f t="shared" ca="1" si="47"/>
        <v>4.9609002770428394E-2</v>
      </c>
      <c r="BF88" s="1">
        <f t="shared" ca="1" si="47"/>
        <v>2.5302559299762249E-2</v>
      </c>
      <c r="BG88" s="1">
        <f t="shared" ca="1" si="47"/>
        <v>-6.089020282069383E-2</v>
      </c>
      <c r="BH88" s="1">
        <f t="shared" ca="1" si="47"/>
        <v>4.9090586266360495E-2</v>
      </c>
      <c r="BI88" s="1">
        <f t="shared" ca="1" si="47"/>
        <v>-1.6129147410613293E-2</v>
      </c>
      <c r="BJ88" s="1">
        <f t="shared" ca="1" si="47"/>
        <v>3.3509841774695681E-3</v>
      </c>
      <c r="BK88" s="1">
        <f t="shared" ca="1" si="47"/>
        <v>-8.8500753462802367E-2</v>
      </c>
      <c r="BL88" s="1">
        <f t="shared" ca="1" si="47"/>
        <v>1.9258542912448686E-2</v>
      </c>
      <c r="BM88" s="1">
        <f t="shared" ca="1" si="47"/>
        <v>3.8420589302150546E-2</v>
      </c>
      <c r="BN88" s="1">
        <f t="shared" ca="1" si="47"/>
        <v>6.4532432513487697E-2</v>
      </c>
      <c r="BO88" s="1">
        <f t="shared" ca="1" si="47"/>
        <v>1.0276198152015747E-2</v>
      </c>
      <c r="BP88" s="1">
        <f t="shared" ca="1" si="46"/>
        <v>7.8701006820777103E-2</v>
      </c>
      <c r="BQ88" s="1">
        <f t="shared" ca="1" si="46"/>
        <v>-5.2813332450827151E-2</v>
      </c>
      <c r="BR88" s="1">
        <f t="shared" ca="1" si="46"/>
        <v>3.6146075816248693E-2</v>
      </c>
      <c r="BS88" s="1">
        <f t="shared" ca="1" si="46"/>
        <v>0.12909224525396906</v>
      </c>
      <c r="BT88" s="1">
        <f t="shared" ca="1" si="46"/>
        <v>-4.1999209468746905E-2</v>
      </c>
      <c r="BU88" s="1">
        <f t="shared" ca="1" si="46"/>
        <v>1.7671501656668018E-2</v>
      </c>
      <c r="BV88" s="1">
        <f t="shared" ca="1" si="46"/>
        <v>-4.4137856877008025E-2</v>
      </c>
      <c r="BW88" s="1">
        <f t="shared" ca="1" si="46"/>
        <v>2.0189873560080104E-2</v>
      </c>
      <c r="BX88" s="1">
        <f t="shared" ca="1" si="46"/>
        <v>5.2892823711239816E-2</v>
      </c>
      <c r="BY88" s="1">
        <f t="shared" ca="1" si="46"/>
        <v>5.8709681768857186E-2</v>
      </c>
      <c r="BZ88" s="1">
        <f t="shared" ca="1" si="46"/>
        <v>1.0668754475570386E-2</v>
      </c>
      <c r="CA88" s="1">
        <f t="shared" ca="1" si="46"/>
        <v>1.3918225363868761E-2</v>
      </c>
      <c r="CB88" s="1">
        <f t="shared" ca="1" si="46"/>
        <v>3.6261829528126802E-2</v>
      </c>
      <c r="CC88" s="1">
        <f t="shared" ca="1" si="46"/>
        <v>-2.449424934949259E-2</v>
      </c>
      <c r="CD88" s="1">
        <f t="shared" ca="1" si="46"/>
        <v>1.8094088340637797E-2</v>
      </c>
      <c r="CE88" s="1">
        <f t="shared" ca="1" si="46"/>
        <v>3.3932910344897864E-2</v>
      </c>
      <c r="CF88" s="1">
        <f t="shared" ca="1" si="46"/>
        <v>1.6899920393872763E-2</v>
      </c>
      <c r="CG88" s="1">
        <f t="shared" ca="1" si="46"/>
        <v>4.5221563902541034E-2</v>
      </c>
      <c r="CH88" s="1">
        <f t="shared" ca="1" si="46"/>
        <v>-4.902728691046588E-2</v>
      </c>
      <c r="CI88" s="1">
        <f t="shared" ca="1" si="46"/>
        <v>2.088469479358121E-2</v>
      </c>
      <c r="CJ88" s="1">
        <f t="shared" ca="1" si="46"/>
        <v>5.5861478564302763E-2</v>
      </c>
      <c r="CK88" s="1">
        <f t="shared" ca="1" si="46"/>
        <v>-6.1216627950579895E-2</v>
      </c>
      <c r="CL88" s="1">
        <f t="shared" ca="1" si="46"/>
        <v>-6.5037107557466833E-2</v>
      </c>
      <c r="CM88" s="1">
        <f t="shared" ca="1" si="46"/>
        <v>5.6736245256123696E-2</v>
      </c>
      <c r="CN88" s="1">
        <f t="shared" ca="1" si="46"/>
        <v>6.9864330132378746E-3</v>
      </c>
      <c r="CO88" s="1">
        <f t="shared" ca="1" si="46"/>
        <v>-9.2936874778112612E-3</v>
      </c>
      <c r="CP88" s="1">
        <f t="shared" ca="1" si="46"/>
        <v>-8.2216738989820473E-3</v>
      </c>
      <c r="CQ88" s="1">
        <f t="shared" ca="1" si="46"/>
        <v>-3.0045013920185909E-3</v>
      </c>
      <c r="CR88" s="1">
        <f t="shared" ca="1" si="46"/>
        <v>-2.018256921362346E-2</v>
      </c>
      <c r="CS88" s="1">
        <f t="shared" ca="1" si="46"/>
        <v>3.5922669135187921E-4</v>
      </c>
      <c r="CT88" s="1">
        <f t="shared" ca="1" si="46"/>
        <v>-1.7503014489212935E-2</v>
      </c>
      <c r="CU88" s="1">
        <f t="shared" ca="1" si="46"/>
        <v>6.6817126793293408E-2</v>
      </c>
      <c r="CV88" s="1">
        <f t="shared" ca="1" si="46"/>
        <v>-3.8177863906135263E-2</v>
      </c>
      <c r="CW88" s="1">
        <f t="shared" ca="1" si="46"/>
        <v>-1.8469685615823579E-2</v>
      </c>
      <c r="CX88" s="1">
        <f t="shared" ca="1" si="46"/>
        <v>-5.4514432506389272E-2</v>
      </c>
      <c r="CY88" s="39">
        <f t="shared" ca="1" si="46"/>
        <v>-3.1313197980183623E-2</v>
      </c>
    </row>
    <row r="89" spans="2:103" x14ac:dyDescent="0.25">
      <c r="B89" s="27">
        <v>47788</v>
      </c>
      <c r="C89" s="28">
        <v>7.8333333333333304</v>
      </c>
      <c r="D89" s="1">
        <f t="shared" ca="1" si="41"/>
        <v>-1.7469904014465434E-2</v>
      </c>
      <c r="E89" s="1">
        <f t="shared" ca="1" si="41"/>
        <v>-3.1456666786809348E-2</v>
      </c>
      <c r="F89" s="1">
        <f t="shared" ca="1" si="41"/>
        <v>4.3394474231743391E-2</v>
      </c>
      <c r="G89" s="1">
        <f t="shared" ca="1" si="41"/>
        <v>-3.4155907855465344E-2</v>
      </c>
      <c r="H89" s="1">
        <f t="shared" ca="1" si="41"/>
        <v>5.8420466489149725E-2</v>
      </c>
      <c r="I89" s="1">
        <f t="shared" ca="1" si="41"/>
        <v>-6.3588281101959517E-4</v>
      </c>
      <c r="J89" s="1">
        <f t="shared" ca="1" si="41"/>
        <v>-5.245941279756897E-3</v>
      </c>
      <c r="K89" s="1">
        <f t="shared" ca="1" si="41"/>
        <v>0.10660785100088518</v>
      </c>
      <c r="L89" s="1">
        <f t="shared" ca="1" si="41"/>
        <v>-1.6041062876285227E-2</v>
      </c>
      <c r="M89" s="1">
        <f t="shared" ca="1" si="41"/>
        <v>-1.7842628592781892E-2</v>
      </c>
      <c r="N89" s="1">
        <f t="shared" ca="1" si="41"/>
        <v>4.0518812069454853E-2</v>
      </c>
      <c r="O89" s="1">
        <f t="shared" ca="1" si="41"/>
        <v>2.6084335736935145E-2</v>
      </c>
      <c r="P89" s="1">
        <f t="shared" ca="1" si="41"/>
        <v>-8.8808797763703026E-3</v>
      </c>
      <c r="Q89" s="1">
        <f t="shared" ca="1" si="41"/>
        <v>-4.2112680493990844E-3</v>
      </c>
      <c r="R89" s="1">
        <f t="shared" ca="1" si="41"/>
        <v>-4.0251997173728474E-2</v>
      </c>
      <c r="S89" s="1">
        <f t="shared" ref="S89:CD93" ca="1" si="48">_xlfn.NORM.INV(RAND(),$C$2,$C$3)</f>
        <v>7.6087071514947008E-2</v>
      </c>
      <c r="T89" s="1">
        <f t="shared" ca="1" si="48"/>
        <v>5.1335578116780925E-2</v>
      </c>
      <c r="U89" s="1">
        <f t="shared" ca="1" si="48"/>
        <v>8.8731633939943488E-2</v>
      </c>
      <c r="V89" s="1">
        <f t="shared" ca="1" si="48"/>
        <v>-8.1210767682331764E-2</v>
      </c>
      <c r="W89" s="1">
        <f t="shared" ca="1" si="48"/>
        <v>5.5536041336808322E-4</v>
      </c>
      <c r="X89" s="1">
        <f t="shared" ca="1" si="48"/>
        <v>-5.8463372173875643E-2</v>
      </c>
      <c r="Y89" s="1">
        <f t="shared" ca="1" si="48"/>
        <v>-5.6719256984073173E-2</v>
      </c>
      <c r="Z89" s="1">
        <f t="shared" ca="1" si="48"/>
        <v>-3.9414366132422683E-2</v>
      </c>
      <c r="AA89" s="1">
        <f t="shared" ca="1" si="48"/>
        <v>3.994466169013966E-2</v>
      </c>
      <c r="AB89" s="1">
        <f t="shared" ca="1" si="48"/>
        <v>-1.7382954831947718E-2</v>
      </c>
      <c r="AC89" s="1">
        <f t="shared" ca="1" si="48"/>
        <v>2.2472770066007442E-2</v>
      </c>
      <c r="AD89" s="1">
        <f t="shared" ca="1" si="48"/>
        <v>-4.161191438335806E-2</v>
      </c>
      <c r="AE89" s="1">
        <f t="shared" ca="1" si="48"/>
        <v>-4.4749018672024278E-2</v>
      </c>
      <c r="AF89" s="1">
        <f t="shared" ca="1" si="48"/>
        <v>-1.4019558963022611E-2</v>
      </c>
      <c r="AG89" s="1">
        <f t="shared" ca="1" si="48"/>
        <v>1.4212154543142445E-2</v>
      </c>
      <c r="AH89" s="1">
        <f t="shared" ca="1" si="48"/>
        <v>9.9259949483783503E-4</v>
      </c>
      <c r="AI89" s="1">
        <f t="shared" ca="1" si="48"/>
        <v>-2.9859242113988681E-3</v>
      </c>
      <c r="AJ89" s="1">
        <f t="shared" ca="1" si="48"/>
        <v>3.3000591584472407E-3</v>
      </c>
      <c r="AK89" s="1">
        <f t="shared" ca="1" si="48"/>
        <v>-7.2012606585476813E-2</v>
      </c>
      <c r="AL89" s="1">
        <f t="shared" ca="1" si="48"/>
        <v>-3.0669324315364621E-2</v>
      </c>
      <c r="AM89" s="1">
        <f t="shared" ca="1" si="48"/>
        <v>-2.5707589968668926E-2</v>
      </c>
      <c r="AN89" s="1">
        <f t="shared" ca="1" si="48"/>
        <v>-4.4594929876561204E-2</v>
      </c>
      <c r="AO89" s="1">
        <f t="shared" ca="1" si="48"/>
        <v>3.2175869947417284E-3</v>
      </c>
      <c r="AP89" s="1">
        <f t="shared" ca="1" si="48"/>
        <v>8.2693447640049683E-2</v>
      </c>
      <c r="AQ89" s="1">
        <f t="shared" ca="1" si="48"/>
        <v>5.2958262123712477E-2</v>
      </c>
      <c r="AR89" s="1">
        <f t="shared" ca="1" si="48"/>
        <v>1.4376303294275292E-2</v>
      </c>
      <c r="AS89" s="1">
        <f t="shared" ca="1" si="48"/>
        <v>-6.9423372250175502E-2</v>
      </c>
      <c r="AT89" s="1">
        <f t="shared" ca="1" si="48"/>
        <v>9.4814580319222047E-2</v>
      </c>
      <c r="AU89" s="1">
        <f t="shared" ca="1" si="48"/>
        <v>2.7080250405153293E-2</v>
      </c>
      <c r="AV89" s="1">
        <f t="shared" ca="1" si="48"/>
        <v>-9.7176782516711274E-2</v>
      </c>
      <c r="AW89" s="1">
        <f t="shared" ca="1" si="48"/>
        <v>8.7979794515842702E-2</v>
      </c>
      <c r="AX89" s="1">
        <f t="shared" ca="1" si="48"/>
        <v>2.0313998441698584E-2</v>
      </c>
      <c r="AY89" s="1">
        <f t="shared" ca="1" si="48"/>
        <v>8.0352982106054571E-2</v>
      </c>
      <c r="AZ89" s="1">
        <f t="shared" ca="1" si="48"/>
        <v>3.4100825627687459E-2</v>
      </c>
      <c r="BA89" s="1">
        <f t="shared" ca="1" si="48"/>
        <v>-2.7849032877726148E-3</v>
      </c>
      <c r="BB89" s="1">
        <f t="shared" ca="1" si="48"/>
        <v>-2.225178750656899E-2</v>
      </c>
      <c r="BC89" s="1">
        <f t="shared" ca="1" si="48"/>
        <v>-3.950796054207073E-2</v>
      </c>
      <c r="BD89" s="1">
        <f t="shared" ca="1" si="48"/>
        <v>-8.3144906879963287E-2</v>
      </c>
      <c r="BE89" s="1">
        <f t="shared" ca="1" si="48"/>
        <v>5.1374410559268419E-2</v>
      </c>
      <c r="BF89" s="1">
        <f t="shared" ca="1" si="48"/>
        <v>5.5937293413453278E-2</v>
      </c>
      <c r="BG89" s="1">
        <f t="shared" ca="1" si="48"/>
        <v>6.3827108876879202E-2</v>
      </c>
      <c r="BH89" s="1">
        <f t="shared" ca="1" si="48"/>
        <v>7.4103422952807113E-2</v>
      </c>
      <c r="BI89" s="1">
        <f t="shared" ca="1" si="48"/>
        <v>6.5746778529358757E-2</v>
      </c>
      <c r="BJ89" s="1">
        <f t="shared" ca="1" si="48"/>
        <v>-1.4568071321994797E-2</v>
      </c>
      <c r="BK89" s="1">
        <f t="shared" ca="1" si="48"/>
        <v>1.620457069212591E-2</v>
      </c>
      <c r="BL89" s="1">
        <f t="shared" ca="1" si="48"/>
        <v>-9.409442557206435E-2</v>
      </c>
      <c r="BM89" s="1">
        <f t="shared" ca="1" si="48"/>
        <v>-3.498317236802595E-2</v>
      </c>
      <c r="BN89" s="1">
        <f t="shared" ca="1" si="48"/>
        <v>-1.418493641643007E-2</v>
      </c>
      <c r="BO89" s="1">
        <f t="shared" ca="1" si="48"/>
        <v>4.1967930394182139E-2</v>
      </c>
      <c r="BP89" s="1">
        <f t="shared" ca="1" si="48"/>
        <v>2.7135568596901371E-2</v>
      </c>
      <c r="BQ89" s="1">
        <f t="shared" ca="1" si="46"/>
        <v>4.4550336169127604E-2</v>
      </c>
      <c r="BR89" s="1">
        <f t="shared" ca="1" si="46"/>
        <v>2.0579741320128301E-3</v>
      </c>
      <c r="BS89" s="1">
        <f t="shared" ca="1" si="46"/>
        <v>-7.8053424222840284E-2</v>
      </c>
      <c r="BT89" s="1">
        <f t="shared" ca="1" si="46"/>
        <v>2.0491876918477772E-2</v>
      </c>
      <c r="BU89" s="1">
        <f t="shared" ca="1" si="46"/>
        <v>8.9966742137293013E-3</v>
      </c>
      <c r="BV89" s="1">
        <f t="shared" ca="1" si="46"/>
        <v>-3.97810864967688E-2</v>
      </c>
      <c r="BW89" s="1">
        <f t="shared" ca="1" si="46"/>
        <v>9.6901257730400731E-2</v>
      </c>
      <c r="BX89" s="1">
        <f t="shared" ca="1" si="46"/>
        <v>-6.7386408716312934E-2</v>
      </c>
      <c r="BY89" s="1">
        <f t="shared" ca="1" si="46"/>
        <v>5.4943073181661965E-2</v>
      </c>
      <c r="BZ89" s="1">
        <f t="shared" ca="1" si="46"/>
        <v>-9.4360398076921963E-4</v>
      </c>
      <c r="CA89" s="1">
        <f t="shared" ca="1" si="46"/>
        <v>-1.6561154828863035E-2</v>
      </c>
      <c r="CB89" s="1">
        <f t="shared" ca="1" si="46"/>
        <v>-4.7112679205177553E-2</v>
      </c>
      <c r="CC89" s="1">
        <f t="shared" ca="1" si="46"/>
        <v>8.2197297129707279E-3</v>
      </c>
      <c r="CD89" s="1">
        <f t="shared" ca="1" si="46"/>
        <v>-6.7844501665253826E-2</v>
      </c>
      <c r="CE89" s="1">
        <f t="shared" ca="1" si="46"/>
        <v>-1.2150579223609303E-2</v>
      </c>
      <c r="CF89" s="1">
        <f t="shared" ca="1" si="46"/>
        <v>2.5554559802431123E-2</v>
      </c>
      <c r="CG89" s="1">
        <f t="shared" ca="1" si="46"/>
        <v>1.8619500465876591E-2</v>
      </c>
      <c r="CH89" s="1">
        <f t="shared" ca="1" si="46"/>
        <v>-9.5351235943523821E-2</v>
      </c>
      <c r="CI89" s="1">
        <f t="shared" ca="1" si="46"/>
        <v>5.7040066539690718E-3</v>
      </c>
      <c r="CJ89" s="1">
        <f t="shared" ca="1" si="46"/>
        <v>5.9652887270719934E-2</v>
      </c>
      <c r="CK89" s="1">
        <f t="shared" ca="1" si="46"/>
        <v>5.6975534040940433E-2</v>
      </c>
      <c r="CL89" s="1">
        <f t="shared" ca="1" si="46"/>
        <v>1.9711965874459406E-2</v>
      </c>
      <c r="CM89" s="1">
        <f t="shared" ca="1" si="46"/>
        <v>-1.7738778503186378E-2</v>
      </c>
      <c r="CN89" s="1">
        <f t="shared" ca="1" si="46"/>
        <v>4.9465163658829053E-3</v>
      </c>
      <c r="CO89" s="1">
        <f t="shared" ca="1" si="46"/>
        <v>5.3126995386217943E-2</v>
      </c>
      <c r="CP89" s="1">
        <f t="shared" ca="1" si="46"/>
        <v>7.1737804079055584E-2</v>
      </c>
      <c r="CQ89" s="1">
        <f t="shared" ca="1" si="46"/>
        <v>-2.0202483549057491E-2</v>
      </c>
      <c r="CR89" s="1">
        <f t="shared" ca="1" si="46"/>
        <v>7.1474581305411344E-2</v>
      </c>
      <c r="CS89" s="1">
        <f t="shared" ca="1" si="46"/>
        <v>2.2045419824289758E-3</v>
      </c>
      <c r="CT89" s="1">
        <f t="shared" ca="1" si="46"/>
        <v>-4.846850905550016E-2</v>
      </c>
      <c r="CU89" s="1">
        <f t="shared" ca="1" si="46"/>
        <v>-7.3394269381936494E-2</v>
      </c>
      <c r="CV89" s="1">
        <f t="shared" ca="1" si="46"/>
        <v>9.9553717242978651E-2</v>
      </c>
      <c r="CW89" s="1">
        <f t="shared" ca="1" si="46"/>
        <v>2.8311803920583481E-2</v>
      </c>
      <c r="CX89" s="1">
        <f t="shared" ca="1" si="46"/>
        <v>3.4973290967944839E-2</v>
      </c>
      <c r="CY89" s="39">
        <f t="shared" ca="1" si="46"/>
        <v>4.8831312442056553E-2</v>
      </c>
    </row>
    <row r="90" spans="2:103" x14ac:dyDescent="0.25">
      <c r="B90" s="27">
        <v>47818</v>
      </c>
      <c r="C90" s="28">
        <v>7.9166666666666599</v>
      </c>
      <c r="D90" s="1">
        <f t="shared" ref="D90:S105" ca="1" si="49">_xlfn.NORM.INV(RAND(),$C$2,$C$3)</f>
        <v>2.639316251586463E-2</v>
      </c>
      <c r="E90" s="1">
        <f t="shared" ca="1" si="49"/>
        <v>-1.3934910154091276E-2</v>
      </c>
      <c r="F90" s="1">
        <f t="shared" ca="1" si="49"/>
        <v>-5.3306538326339629E-2</v>
      </c>
      <c r="G90" s="1">
        <f t="shared" ca="1" si="49"/>
        <v>5.6615021275521107E-2</v>
      </c>
      <c r="H90" s="1">
        <f t="shared" ca="1" si="49"/>
        <v>1.8105270380033886E-2</v>
      </c>
      <c r="I90" s="1">
        <f t="shared" ca="1" si="49"/>
        <v>6.7647825001516601E-2</v>
      </c>
      <c r="J90" s="1">
        <f t="shared" ca="1" si="49"/>
        <v>-3.036428255494588E-2</v>
      </c>
      <c r="K90" s="1">
        <f t="shared" ca="1" si="49"/>
        <v>-6.1269944525861923E-2</v>
      </c>
      <c r="L90" s="1">
        <f t="shared" ca="1" si="49"/>
        <v>-4.0934699601526563E-2</v>
      </c>
      <c r="M90" s="1">
        <f t="shared" ca="1" si="49"/>
        <v>2.5276688150737123E-2</v>
      </c>
      <c r="N90" s="1">
        <f t="shared" ca="1" si="49"/>
        <v>4.5913568401434714E-2</v>
      </c>
      <c r="O90" s="1">
        <f t="shared" ca="1" si="49"/>
        <v>-1.1390598341221837E-2</v>
      </c>
      <c r="P90" s="1">
        <f t="shared" ca="1" si="49"/>
        <v>-3.2806655268056928E-2</v>
      </c>
      <c r="Q90" s="1">
        <f t="shared" ca="1" si="49"/>
        <v>-4.3880792176197808E-2</v>
      </c>
      <c r="R90" s="1">
        <f t="shared" ca="1" si="49"/>
        <v>-6.4905229664746378E-2</v>
      </c>
      <c r="S90" s="1">
        <f t="shared" ca="1" si="49"/>
        <v>-2.0395425809925587E-2</v>
      </c>
      <c r="T90" s="1">
        <f t="shared" ca="1" si="48"/>
        <v>-1.4642562911793326E-2</v>
      </c>
      <c r="U90" s="1">
        <f t="shared" ca="1" si="48"/>
        <v>2.3355067362648873E-2</v>
      </c>
      <c r="V90" s="1">
        <f t="shared" ca="1" si="48"/>
        <v>1.2999000919112763E-2</v>
      </c>
      <c r="W90" s="1">
        <f t="shared" ca="1" si="48"/>
        <v>-5.6080661175241138E-3</v>
      </c>
      <c r="X90" s="1">
        <f t="shared" ca="1" si="48"/>
        <v>5.0690412878134437E-2</v>
      </c>
      <c r="Y90" s="1">
        <f t="shared" ca="1" si="48"/>
        <v>-6.269667864863316E-3</v>
      </c>
      <c r="Z90" s="1">
        <f t="shared" ca="1" si="48"/>
        <v>-7.5222973934903264E-2</v>
      </c>
      <c r="AA90" s="1">
        <f t="shared" ca="1" si="48"/>
        <v>-3.3157643879296907E-2</v>
      </c>
      <c r="AB90" s="1">
        <f t="shared" ca="1" si="48"/>
        <v>-4.2021017708408326E-2</v>
      </c>
      <c r="AC90" s="1">
        <f t="shared" ca="1" si="48"/>
        <v>4.96759999859364E-2</v>
      </c>
      <c r="AD90" s="1">
        <f t="shared" ca="1" si="48"/>
        <v>-4.1628267601961408E-2</v>
      </c>
      <c r="AE90" s="1">
        <f t="shared" ca="1" si="48"/>
        <v>-4.0984008132102876E-3</v>
      </c>
      <c r="AF90" s="1">
        <f t="shared" ca="1" si="48"/>
        <v>-1.2245097849405001E-2</v>
      </c>
      <c r="AG90" s="1">
        <f t="shared" ca="1" si="48"/>
        <v>2.0453097709126785E-2</v>
      </c>
      <c r="AH90" s="1">
        <f t="shared" ca="1" si="48"/>
        <v>8.5822112727197197E-2</v>
      </c>
      <c r="AI90" s="1">
        <f t="shared" ca="1" si="48"/>
        <v>2.5515699223486118E-2</v>
      </c>
      <c r="AJ90" s="1">
        <f t="shared" ca="1" si="48"/>
        <v>6.5680281887066747E-2</v>
      </c>
      <c r="AK90" s="1">
        <f t="shared" ca="1" si="48"/>
        <v>1.694134394422471E-2</v>
      </c>
      <c r="AL90" s="1">
        <f t="shared" ca="1" si="48"/>
        <v>2.9468956539054334E-3</v>
      </c>
      <c r="AM90" s="1">
        <f t="shared" ca="1" si="48"/>
        <v>9.7554614859691163E-2</v>
      </c>
      <c r="AN90" s="1">
        <f t="shared" ca="1" si="48"/>
        <v>1.9777077306442466E-2</v>
      </c>
      <c r="AO90" s="1">
        <f t="shared" ca="1" si="48"/>
        <v>6.43017369131101E-2</v>
      </c>
      <c r="AP90" s="1">
        <f t="shared" ca="1" si="48"/>
        <v>-1.8151151535033185E-3</v>
      </c>
      <c r="AQ90" s="1">
        <f t="shared" ca="1" si="48"/>
        <v>2.6687618909283149E-2</v>
      </c>
      <c r="AR90" s="1">
        <f t="shared" ca="1" si="48"/>
        <v>1.5596967103072325E-3</v>
      </c>
      <c r="AS90" s="1">
        <f t="shared" ca="1" si="48"/>
        <v>-8.3467181264782281E-2</v>
      </c>
      <c r="AT90" s="1">
        <f t="shared" ca="1" si="48"/>
        <v>4.7328285768390994E-2</v>
      </c>
      <c r="AU90" s="1">
        <f t="shared" ca="1" si="48"/>
        <v>1.597071917827339E-2</v>
      </c>
      <c r="AV90" s="1">
        <f t="shared" ca="1" si="48"/>
        <v>-0.10257129387695557</v>
      </c>
      <c r="AW90" s="1">
        <f t="shared" ca="1" si="48"/>
        <v>-1.3037073666167711E-2</v>
      </c>
      <c r="AX90" s="1">
        <f t="shared" ca="1" si="48"/>
        <v>-5.8224594192116626E-2</v>
      </c>
      <c r="AY90" s="1">
        <f t="shared" ca="1" si="48"/>
        <v>-4.655598509539044E-2</v>
      </c>
      <c r="AZ90" s="1">
        <f t="shared" ca="1" si="48"/>
        <v>-7.1860699790078503E-2</v>
      </c>
      <c r="BA90" s="1">
        <f t="shared" ca="1" si="48"/>
        <v>0.11661358460025942</v>
      </c>
      <c r="BB90" s="1">
        <f t="shared" ca="1" si="48"/>
        <v>-6.9550603352652313E-3</v>
      </c>
      <c r="BC90" s="1">
        <f t="shared" ca="1" si="48"/>
        <v>2.1236068508244055E-2</v>
      </c>
      <c r="BD90" s="1">
        <f t="shared" ca="1" si="48"/>
        <v>4.2168764958289938E-3</v>
      </c>
      <c r="BE90" s="1">
        <f t="shared" ca="1" si="48"/>
        <v>2.8229428226732033E-2</v>
      </c>
      <c r="BF90" s="1">
        <f t="shared" ca="1" si="48"/>
        <v>5.3623444257678163E-2</v>
      </c>
      <c r="BG90" s="1">
        <f t="shared" ca="1" si="48"/>
        <v>-1.8916665338658316E-2</v>
      </c>
      <c r="BH90" s="1">
        <f t="shared" ca="1" si="48"/>
        <v>8.3123299474015783E-2</v>
      </c>
      <c r="BI90" s="1">
        <f t="shared" ca="1" si="48"/>
        <v>3.9563092001111085E-2</v>
      </c>
      <c r="BJ90" s="1">
        <f t="shared" ca="1" si="48"/>
        <v>8.0254207776182834E-2</v>
      </c>
      <c r="BK90" s="1">
        <f t="shared" ca="1" si="48"/>
        <v>-5.3271682560435806E-3</v>
      </c>
      <c r="BL90" s="1">
        <f t="shared" ca="1" si="48"/>
        <v>-1.296090772282597E-3</v>
      </c>
      <c r="BM90" s="1">
        <f t="shared" ca="1" si="48"/>
        <v>4.4007826445529689E-2</v>
      </c>
      <c r="BN90" s="1">
        <f t="shared" ca="1" si="48"/>
        <v>-3.4066996519810863E-2</v>
      </c>
      <c r="BO90" s="1">
        <f t="shared" ca="1" si="48"/>
        <v>7.4098751588256601E-2</v>
      </c>
      <c r="BP90" s="1">
        <f t="shared" ca="1" si="48"/>
        <v>-4.5267752851878167E-2</v>
      </c>
      <c r="BQ90" s="1">
        <f t="shared" ca="1" si="46"/>
        <v>1.7069225998158306E-2</v>
      </c>
      <c r="BR90" s="1">
        <f t="shared" ca="1" si="46"/>
        <v>1.1646018110635509E-3</v>
      </c>
      <c r="BS90" s="1">
        <f t="shared" ca="1" si="46"/>
        <v>1.0968206248324447E-2</v>
      </c>
      <c r="BT90" s="1">
        <f t="shared" ca="1" si="46"/>
        <v>-8.889231578909465E-2</v>
      </c>
      <c r="BU90" s="1">
        <f t="shared" ca="1" si="46"/>
        <v>1.4517633164192139E-2</v>
      </c>
      <c r="BV90" s="1">
        <f t="shared" ca="1" si="46"/>
        <v>3.6874790941105975E-2</v>
      </c>
      <c r="BW90" s="1">
        <f t="shared" ca="1" si="46"/>
        <v>5.3545838362843851E-2</v>
      </c>
      <c r="BX90" s="1">
        <f t="shared" ca="1" si="46"/>
        <v>-1.159077531312272E-2</v>
      </c>
      <c r="BY90" s="1">
        <f t="shared" ca="1" si="46"/>
        <v>7.9965742371942927E-2</v>
      </c>
      <c r="BZ90" s="1">
        <f t="shared" ca="1" si="46"/>
        <v>7.6561457251752757E-2</v>
      </c>
      <c r="CA90" s="1">
        <f t="shared" ca="1" si="46"/>
        <v>2.9516970424239828E-3</v>
      </c>
      <c r="CB90" s="1">
        <f t="shared" ca="1" si="46"/>
        <v>-4.1899853488326311E-2</v>
      </c>
      <c r="CC90" s="1">
        <f t="shared" ca="1" si="46"/>
        <v>5.6115458234679762E-2</v>
      </c>
      <c r="CD90" s="1">
        <f t="shared" ca="1" si="46"/>
        <v>5.2314856580167164E-2</v>
      </c>
      <c r="CE90" s="1">
        <f t="shared" ca="1" si="46"/>
        <v>-4.2871669906702409E-2</v>
      </c>
      <c r="CF90" s="1">
        <f t="shared" ca="1" si="46"/>
        <v>-0.12240625291496532</v>
      </c>
      <c r="CG90" s="1">
        <f t="shared" ca="1" si="46"/>
        <v>4.4428652027146902E-2</v>
      </c>
      <c r="CH90" s="1">
        <f t="shared" ca="1" si="46"/>
        <v>-1.8996457491484636E-2</v>
      </c>
      <c r="CI90" s="1">
        <f t="shared" ca="1" si="46"/>
        <v>-3.9888974642074769E-2</v>
      </c>
      <c r="CJ90" s="1">
        <f t="shared" ca="1" si="46"/>
        <v>-6.5735407826171766E-2</v>
      </c>
      <c r="CK90" s="1">
        <f t="shared" ca="1" si="46"/>
        <v>-2.3115933902993172E-2</v>
      </c>
      <c r="CL90" s="1">
        <f t="shared" ca="1" si="46"/>
        <v>0.10868155127702675</v>
      </c>
      <c r="CM90" s="1">
        <f t="shared" ca="1" si="46"/>
        <v>-9.9799613200607901E-2</v>
      </c>
      <c r="CN90" s="1">
        <f t="shared" ca="1" si="46"/>
        <v>2.7110999509390169E-2</v>
      </c>
      <c r="CO90" s="1">
        <f t="shared" ca="1" si="46"/>
        <v>-2.7231152582030245E-2</v>
      </c>
      <c r="CP90" s="1">
        <f t="shared" ca="1" si="46"/>
        <v>-1.8108321263689747E-2</v>
      </c>
      <c r="CQ90" s="1">
        <f t="shared" ca="1" si="46"/>
        <v>7.7605314504831215E-3</v>
      </c>
      <c r="CR90" s="1">
        <f t="shared" ca="1" si="46"/>
        <v>1.6543112801529009E-2</v>
      </c>
      <c r="CS90" s="1">
        <f t="shared" ca="1" si="46"/>
        <v>1.0690627127496001E-2</v>
      </c>
      <c r="CT90" s="1">
        <f t="shared" ca="1" si="46"/>
        <v>-2.9899785405534413E-3</v>
      </c>
      <c r="CU90" s="1">
        <f t="shared" ca="1" si="46"/>
        <v>4.5652690954902771E-2</v>
      </c>
      <c r="CV90" s="1">
        <f t="shared" ca="1" si="46"/>
        <v>3.0113539167750992E-2</v>
      </c>
      <c r="CW90" s="1">
        <f t="shared" ca="1" si="46"/>
        <v>2.5125027685804324E-2</v>
      </c>
      <c r="CX90" s="1">
        <f t="shared" ca="1" si="46"/>
        <v>1.415902265647687E-2</v>
      </c>
      <c r="CY90" s="39">
        <f t="shared" ca="1" si="46"/>
        <v>3.470662963747384E-2</v>
      </c>
    </row>
    <row r="91" spans="2:103" x14ac:dyDescent="0.25">
      <c r="B91" s="27">
        <v>47849</v>
      </c>
      <c r="C91" s="28">
        <v>7.9999999999999902</v>
      </c>
      <c r="D91" s="1">
        <f t="shared" ca="1" si="49"/>
        <v>6.9307824724515127E-3</v>
      </c>
      <c r="E91" s="1">
        <f t="shared" ca="1" si="49"/>
        <v>-2.6970301009196979E-2</v>
      </c>
      <c r="F91" s="1">
        <f t="shared" ca="1" si="49"/>
        <v>1.0932731219483023E-2</v>
      </c>
      <c r="G91" s="1">
        <f t="shared" ca="1" si="49"/>
        <v>4.4498253758941252E-2</v>
      </c>
      <c r="H91" s="1">
        <f t="shared" ca="1" si="49"/>
        <v>-2.6670283698546494E-2</v>
      </c>
      <c r="I91" s="1">
        <f t="shared" ca="1" si="49"/>
        <v>7.0181801431181606E-2</v>
      </c>
      <c r="J91" s="1">
        <f t="shared" ca="1" si="49"/>
        <v>3.7358157455091045E-3</v>
      </c>
      <c r="K91" s="1">
        <f t="shared" ca="1" si="49"/>
        <v>1.1952127824641334E-2</v>
      </c>
      <c r="L91" s="1">
        <f t="shared" ca="1" si="49"/>
        <v>4.3332326090699036E-2</v>
      </c>
      <c r="M91" s="1">
        <f t="shared" ca="1" si="49"/>
        <v>-2.7749375527103659E-2</v>
      </c>
      <c r="N91" s="1">
        <f t="shared" ca="1" si="49"/>
        <v>-5.2338272982647531E-2</v>
      </c>
      <c r="O91" s="1">
        <f t="shared" ca="1" si="49"/>
        <v>2.8863683960621854E-2</v>
      </c>
      <c r="P91" s="1">
        <f t="shared" ca="1" si="49"/>
        <v>9.3947056835520879E-4</v>
      </c>
      <c r="Q91" s="1">
        <f t="shared" ca="1" si="49"/>
        <v>7.9678092889509194E-2</v>
      </c>
      <c r="R91" s="1">
        <f t="shared" ca="1" si="49"/>
        <v>5.49307460448882E-2</v>
      </c>
      <c r="S91" s="1">
        <f t="shared" ca="1" si="49"/>
        <v>2.0008308018933878E-2</v>
      </c>
      <c r="T91" s="1">
        <f t="shared" ca="1" si="48"/>
        <v>-4.1432170495449318E-2</v>
      </c>
      <c r="U91" s="1">
        <f t="shared" ca="1" si="48"/>
        <v>8.7479403746707068E-3</v>
      </c>
      <c r="V91" s="1">
        <f t="shared" ca="1" si="48"/>
        <v>4.1211455075272393E-2</v>
      </c>
      <c r="W91" s="1">
        <f t="shared" ca="1" si="48"/>
        <v>4.302324807260801E-2</v>
      </c>
      <c r="X91" s="1">
        <f t="shared" ca="1" si="48"/>
        <v>2.6984042151845591E-2</v>
      </c>
      <c r="Y91" s="1">
        <f t="shared" ca="1" si="48"/>
        <v>5.8571512501949204E-2</v>
      </c>
      <c r="Z91" s="1">
        <f t="shared" ca="1" si="48"/>
        <v>4.4730239182668108E-2</v>
      </c>
      <c r="AA91" s="1">
        <f t="shared" ca="1" si="48"/>
        <v>-3.8728048566830521E-2</v>
      </c>
      <c r="AB91" s="1">
        <f t="shared" ca="1" si="48"/>
        <v>-3.8221134459900136E-2</v>
      </c>
      <c r="AC91" s="1">
        <f t="shared" ca="1" si="48"/>
        <v>-2.4227724398869801E-2</v>
      </c>
      <c r="AD91" s="1">
        <f t="shared" ca="1" si="48"/>
        <v>4.554015683991277E-2</v>
      </c>
      <c r="AE91" s="1">
        <f t="shared" ca="1" si="48"/>
        <v>-8.5230836276548125E-3</v>
      </c>
      <c r="AF91" s="1">
        <f t="shared" ca="1" si="48"/>
        <v>1.6746028933359379E-2</v>
      </c>
      <c r="AG91" s="1">
        <f t="shared" ca="1" si="48"/>
        <v>3.3973841506780414E-2</v>
      </c>
      <c r="AH91" s="1">
        <f t="shared" ca="1" si="48"/>
        <v>1.4310678597136651E-3</v>
      </c>
      <c r="AI91" s="1">
        <f t="shared" ca="1" si="48"/>
        <v>1.2874203349567355E-2</v>
      </c>
      <c r="AJ91" s="1">
        <f t="shared" ca="1" si="48"/>
        <v>7.0805675575688537E-2</v>
      </c>
      <c r="AK91" s="1">
        <f t="shared" ca="1" si="48"/>
        <v>4.1011051937796181E-2</v>
      </c>
      <c r="AL91" s="1">
        <f t="shared" ca="1" si="48"/>
        <v>-1.7458100391477851E-2</v>
      </c>
      <c r="AM91" s="1">
        <f t="shared" ca="1" si="48"/>
        <v>6.4079761506014465E-2</v>
      </c>
      <c r="AN91" s="1">
        <f t="shared" ca="1" si="48"/>
        <v>-4.2250128862569396E-2</v>
      </c>
      <c r="AO91" s="1">
        <f t="shared" ca="1" si="48"/>
        <v>1.4484599935844503E-2</v>
      </c>
      <c r="AP91" s="1">
        <f t="shared" ca="1" si="48"/>
        <v>-7.7734871679194153E-4</v>
      </c>
      <c r="AQ91" s="1">
        <f t="shared" ca="1" si="48"/>
        <v>-1.9916984748370833E-2</v>
      </c>
      <c r="AR91" s="1">
        <f t="shared" ca="1" si="48"/>
        <v>2.1738684133919293E-2</v>
      </c>
      <c r="AS91" s="1">
        <f t="shared" ca="1" si="48"/>
        <v>-5.2410791412648795E-2</v>
      </c>
      <c r="AT91" s="1">
        <f t="shared" ca="1" si="48"/>
        <v>7.262486152585812E-2</v>
      </c>
      <c r="AU91" s="1">
        <f t="shared" ca="1" si="48"/>
        <v>-4.2354976202654604E-2</v>
      </c>
      <c r="AV91" s="1">
        <f t="shared" ca="1" si="48"/>
        <v>0.10217054670754602</v>
      </c>
      <c r="AW91" s="1">
        <f t="shared" ca="1" si="48"/>
        <v>1.0106300997640512E-2</v>
      </c>
      <c r="AX91" s="1">
        <f t="shared" ca="1" si="48"/>
        <v>4.049078517049462E-2</v>
      </c>
      <c r="AY91" s="1">
        <f t="shared" ca="1" si="48"/>
        <v>-2.1743673987080728E-2</v>
      </c>
      <c r="AZ91" s="1">
        <f t="shared" ca="1" si="48"/>
        <v>-1.8704630390431524E-2</v>
      </c>
      <c r="BA91" s="1">
        <f t="shared" ca="1" si="48"/>
        <v>2.892251354850536E-2</v>
      </c>
      <c r="BB91" s="1">
        <f t="shared" ca="1" si="48"/>
        <v>-6.688103961494557E-2</v>
      </c>
      <c r="BC91" s="1">
        <f t="shared" ca="1" si="48"/>
        <v>2.9403324780354255E-2</v>
      </c>
      <c r="BD91" s="1">
        <f t="shared" ca="1" si="48"/>
        <v>-1.3158142931967445E-2</v>
      </c>
      <c r="BE91" s="1">
        <f t="shared" ca="1" si="48"/>
        <v>-3.5242341596429978E-2</v>
      </c>
      <c r="BF91" s="1">
        <f t="shared" ca="1" si="48"/>
        <v>-1.6361193299567253E-2</v>
      </c>
      <c r="BG91" s="1">
        <f t="shared" ca="1" si="48"/>
        <v>-3.8026665297467385E-2</v>
      </c>
      <c r="BH91" s="1">
        <f t="shared" ca="1" si="48"/>
        <v>-3.7087265411672204E-2</v>
      </c>
      <c r="BI91" s="1">
        <f t="shared" ca="1" si="48"/>
        <v>7.1158448829998968E-3</v>
      </c>
      <c r="BJ91" s="1">
        <f t="shared" ca="1" si="48"/>
        <v>-3.2897426197522221E-2</v>
      </c>
      <c r="BK91" s="1">
        <f t="shared" ca="1" si="48"/>
        <v>-3.6158854833160746E-2</v>
      </c>
      <c r="BL91" s="1">
        <f t="shared" ca="1" si="48"/>
        <v>-5.9048841240035684E-2</v>
      </c>
      <c r="BM91" s="1">
        <f t="shared" ca="1" si="48"/>
        <v>-6.2630141812398538E-2</v>
      </c>
      <c r="BN91" s="1">
        <f t="shared" ca="1" si="48"/>
        <v>-0.11043923345742979</v>
      </c>
      <c r="BO91" s="1">
        <f t="shared" ca="1" si="48"/>
        <v>4.7987213659147626E-2</v>
      </c>
      <c r="BP91" s="1">
        <f t="shared" ca="1" si="48"/>
        <v>5.4136302945590423E-2</v>
      </c>
      <c r="BQ91" s="1">
        <f t="shared" ca="1" si="46"/>
        <v>4.7717602461313895E-2</v>
      </c>
      <c r="BR91" s="1">
        <f t="shared" ca="1" si="46"/>
        <v>-4.3598745183749697E-2</v>
      </c>
      <c r="BS91" s="1">
        <f t="shared" ca="1" si="46"/>
        <v>-2.7490040387863943E-2</v>
      </c>
      <c r="BT91" s="1">
        <f t="shared" ca="1" si="46"/>
        <v>-4.5917592786668474E-2</v>
      </c>
      <c r="BU91" s="1">
        <f t="shared" ca="1" si="46"/>
        <v>3.4384731165653042E-2</v>
      </c>
      <c r="BV91" s="1">
        <f t="shared" ca="1" si="46"/>
        <v>7.6899424235777114E-2</v>
      </c>
      <c r="BW91" s="1">
        <f t="shared" ca="1" si="46"/>
        <v>3.533657457442986E-2</v>
      </c>
      <c r="BX91" s="1">
        <f t="shared" ca="1" si="46"/>
        <v>-4.7575614333320228E-2</v>
      </c>
      <c r="BY91" s="1">
        <f t="shared" ca="1" si="46"/>
        <v>3.7525461895502217E-2</v>
      </c>
      <c r="BZ91" s="1">
        <f t="shared" ca="1" si="46"/>
        <v>4.5760588953345706E-2</v>
      </c>
      <c r="CA91" s="1">
        <f t="shared" ca="1" si="46"/>
        <v>8.0676395176815324E-2</v>
      </c>
      <c r="CB91" s="1">
        <f t="shared" ca="1" si="46"/>
        <v>5.5527629322755047E-2</v>
      </c>
      <c r="CC91" s="1">
        <f t="shared" ca="1" si="46"/>
        <v>6.0491798413261133E-2</v>
      </c>
      <c r="CD91" s="1">
        <f t="shared" ca="1" si="46"/>
        <v>-4.8569688394564291E-2</v>
      </c>
      <c r="CE91" s="1">
        <f t="shared" ca="1" si="46"/>
        <v>-8.0382153164753195E-2</v>
      </c>
      <c r="CF91" s="1">
        <f t="shared" ca="1" si="46"/>
        <v>7.0018077360071429E-2</v>
      </c>
      <c r="CG91" s="1">
        <f t="shared" ca="1" si="46"/>
        <v>5.3741728346100595E-2</v>
      </c>
      <c r="CH91" s="1">
        <f t="shared" ca="1" si="46"/>
        <v>-2.8897859901480236E-2</v>
      </c>
      <c r="CI91" s="1">
        <f t="shared" ca="1" si="46"/>
        <v>-1.483977571379573E-2</v>
      </c>
      <c r="CJ91" s="1">
        <f t="shared" ca="1" si="46"/>
        <v>8.6423326846111398E-2</v>
      </c>
      <c r="CK91" s="1">
        <f t="shared" ca="1" si="46"/>
        <v>1.1551532887952484E-2</v>
      </c>
      <c r="CL91" s="1">
        <f t="shared" ca="1" si="46"/>
        <v>-8.4012956230207977E-3</v>
      </c>
      <c r="CM91" s="1">
        <f t="shared" ca="1" si="46"/>
        <v>-9.8283997999268541E-2</v>
      </c>
      <c r="CN91" s="1">
        <f t="shared" ca="1" si="46"/>
        <v>-4.5820267181171936E-3</v>
      </c>
      <c r="CO91" s="1">
        <f t="shared" ca="1" si="46"/>
        <v>3.3668497840200651E-2</v>
      </c>
      <c r="CP91" s="1">
        <f t="shared" ca="1" si="46"/>
        <v>6.2438758108605587E-2</v>
      </c>
      <c r="CQ91" s="1">
        <f t="shared" ca="1" si="46"/>
        <v>-8.6220473500802475E-2</v>
      </c>
      <c r="CR91" s="1">
        <f t="shared" ca="1" si="46"/>
        <v>3.0929460840937697E-2</v>
      </c>
      <c r="CS91" s="1">
        <f t="shared" ca="1" si="46"/>
        <v>-7.9752677906322678E-2</v>
      </c>
      <c r="CT91" s="1">
        <f t="shared" ca="1" si="46"/>
        <v>-3.0130907246573815E-2</v>
      </c>
      <c r="CU91" s="1">
        <f t="shared" ca="1" si="46"/>
        <v>-5.3028095381326863E-3</v>
      </c>
      <c r="CV91" s="1">
        <f t="shared" ca="1" si="46"/>
        <v>2.8396572593177908E-2</v>
      </c>
      <c r="CW91" s="1">
        <f t="shared" ca="1" si="46"/>
        <v>-0.12592485936425013</v>
      </c>
      <c r="CX91" s="1">
        <f t="shared" ca="1" si="46"/>
        <v>4.5734264798203451E-2</v>
      </c>
      <c r="CY91" s="39">
        <f t="shared" ca="1" si="46"/>
        <v>4.4412969416296067E-3</v>
      </c>
    </row>
    <row r="92" spans="2:103" x14ac:dyDescent="0.25">
      <c r="B92" s="27">
        <v>47880</v>
      </c>
      <c r="C92" s="28">
        <v>8.0833333333333304</v>
      </c>
      <c r="D92" s="1">
        <f t="shared" ca="1" si="49"/>
        <v>5.91618477775262E-2</v>
      </c>
      <c r="E92" s="1">
        <f t="shared" ca="1" si="49"/>
        <v>-1.9943789850372894E-2</v>
      </c>
      <c r="F92" s="1">
        <f t="shared" ca="1" si="49"/>
        <v>0.10390462700092323</v>
      </c>
      <c r="G92" s="1">
        <f t="shared" ca="1" si="49"/>
        <v>2.7283722946394636E-2</v>
      </c>
      <c r="H92" s="1">
        <f t="shared" ca="1" si="49"/>
        <v>1.8175044896498394E-2</v>
      </c>
      <c r="I92" s="1">
        <f t="shared" ca="1" si="49"/>
        <v>8.973465040773617E-3</v>
      </c>
      <c r="J92" s="1">
        <f t="shared" ca="1" si="49"/>
        <v>7.7777147347173753E-2</v>
      </c>
      <c r="K92" s="1">
        <f t="shared" ca="1" si="49"/>
        <v>3.2846761315206974E-2</v>
      </c>
      <c r="L92" s="1">
        <f t="shared" ca="1" si="49"/>
        <v>-1.3556730223424192E-2</v>
      </c>
      <c r="M92" s="1">
        <f t="shared" ca="1" si="49"/>
        <v>-7.118263901537164E-2</v>
      </c>
      <c r="N92" s="1">
        <f t="shared" ca="1" si="49"/>
        <v>-1.6064750427171894E-2</v>
      </c>
      <c r="O92" s="1">
        <f t="shared" ca="1" si="49"/>
        <v>1.2308104068371451E-2</v>
      </c>
      <c r="P92" s="1">
        <f t="shared" ca="1" si="49"/>
        <v>5.1056113060322317E-2</v>
      </c>
      <c r="Q92" s="1">
        <f t="shared" ca="1" si="49"/>
        <v>1.43485284876103E-2</v>
      </c>
      <c r="R92" s="1">
        <f t="shared" ca="1" si="49"/>
        <v>9.1847223648309412E-2</v>
      </c>
      <c r="S92" s="1">
        <f t="shared" ca="1" si="49"/>
        <v>-6.1451418727577319E-2</v>
      </c>
      <c r="T92" s="1">
        <f t="shared" ca="1" si="48"/>
        <v>-3.5955619274646161E-2</v>
      </c>
      <c r="U92" s="1">
        <f t="shared" ca="1" si="48"/>
        <v>2.4045876721965485E-2</v>
      </c>
      <c r="V92" s="1">
        <f t="shared" ca="1" si="48"/>
        <v>-7.3906015270405551E-2</v>
      </c>
      <c r="W92" s="1">
        <f t="shared" ca="1" si="48"/>
        <v>-8.1429303240703022E-2</v>
      </c>
      <c r="X92" s="1">
        <f t="shared" ca="1" si="48"/>
        <v>0.19389325615398934</v>
      </c>
      <c r="Y92" s="1">
        <f t="shared" ca="1" si="48"/>
        <v>1.1428034438068928E-2</v>
      </c>
      <c r="Z92" s="1">
        <f t="shared" ca="1" si="48"/>
        <v>-7.5561717120153027E-2</v>
      </c>
      <c r="AA92" s="1">
        <f t="shared" ca="1" si="48"/>
        <v>-1.836837263208867E-4</v>
      </c>
      <c r="AB92" s="1">
        <f t="shared" ca="1" si="48"/>
        <v>-1.6166098108284021E-2</v>
      </c>
      <c r="AC92" s="1">
        <f t="shared" ca="1" si="48"/>
        <v>-9.3579059511713109E-2</v>
      </c>
      <c r="AD92" s="1">
        <f t="shared" ca="1" si="48"/>
        <v>-7.4392459565521419E-3</v>
      </c>
      <c r="AE92" s="1">
        <f t="shared" ca="1" si="48"/>
        <v>-6.9916121287529109E-2</v>
      </c>
      <c r="AF92" s="1">
        <f t="shared" ca="1" si="48"/>
        <v>-4.9060213454304738E-2</v>
      </c>
      <c r="AG92" s="1">
        <f t="shared" ca="1" si="48"/>
        <v>-0.10314352960438486</v>
      </c>
      <c r="AH92" s="1">
        <f t="shared" ca="1" si="48"/>
        <v>8.7493193631851679E-2</v>
      </c>
      <c r="AI92" s="1">
        <f t="shared" ca="1" si="48"/>
        <v>1.6933506630778944E-2</v>
      </c>
      <c r="AJ92" s="1">
        <f t="shared" ca="1" si="48"/>
        <v>5.7015644062812669E-2</v>
      </c>
      <c r="AK92" s="1">
        <f t="shared" ca="1" si="48"/>
        <v>-4.3214230406239978E-2</v>
      </c>
      <c r="AL92" s="1">
        <f t="shared" ca="1" si="48"/>
        <v>-1.2719408750218049E-2</v>
      </c>
      <c r="AM92" s="1">
        <f t="shared" ca="1" si="48"/>
        <v>6.3961393627289226E-2</v>
      </c>
      <c r="AN92" s="1">
        <f t="shared" ca="1" si="48"/>
        <v>1.1408748448674785E-2</v>
      </c>
      <c r="AO92" s="1">
        <f t="shared" ca="1" si="48"/>
        <v>-6.7940284151740277E-2</v>
      </c>
      <c r="AP92" s="1">
        <f t="shared" ca="1" si="48"/>
        <v>5.3983135525167043E-2</v>
      </c>
      <c r="AQ92" s="1">
        <f t="shared" ca="1" si="48"/>
        <v>3.8120186540945331E-2</v>
      </c>
      <c r="AR92" s="1">
        <f t="shared" ca="1" si="48"/>
        <v>-6.1463578999006473E-2</v>
      </c>
      <c r="AS92" s="1">
        <f t="shared" ca="1" si="48"/>
        <v>-2.3764840186262372E-2</v>
      </c>
      <c r="AT92" s="1">
        <f t="shared" ca="1" si="48"/>
        <v>7.8225891213171583E-2</v>
      </c>
      <c r="AU92" s="1">
        <f t="shared" ca="1" si="48"/>
        <v>-2.8016950090079769E-2</v>
      </c>
      <c r="AV92" s="1">
        <f t="shared" ca="1" si="48"/>
        <v>-2.3095713459382959E-2</v>
      </c>
      <c r="AW92" s="1">
        <f t="shared" ca="1" si="48"/>
        <v>2.9876984426196362E-2</v>
      </c>
      <c r="AX92" s="1">
        <f t="shared" ca="1" si="48"/>
        <v>0.12447932050723828</v>
      </c>
      <c r="AY92" s="1">
        <f t="shared" ca="1" si="48"/>
        <v>-4.3403302410010502E-2</v>
      </c>
      <c r="AZ92" s="1">
        <f t="shared" ca="1" si="48"/>
        <v>-2.9419566570688289E-2</v>
      </c>
      <c r="BA92" s="1">
        <f t="shared" ca="1" si="48"/>
        <v>3.5597039464107451E-2</v>
      </c>
      <c r="BB92" s="1">
        <f t="shared" ca="1" si="48"/>
        <v>2.5292081264771334E-2</v>
      </c>
      <c r="BC92" s="1">
        <f t="shared" ca="1" si="48"/>
        <v>4.7211604772527574E-2</v>
      </c>
      <c r="BD92" s="1">
        <f t="shared" ca="1" si="48"/>
        <v>-1.8047918481790135E-2</v>
      </c>
      <c r="BE92" s="1">
        <f t="shared" ca="1" si="48"/>
        <v>-2.8350016688063827E-2</v>
      </c>
      <c r="BF92" s="1">
        <f t="shared" ca="1" si="48"/>
        <v>7.855254548254878E-2</v>
      </c>
      <c r="BG92" s="1">
        <f t="shared" ca="1" si="48"/>
        <v>-5.6301301222465676E-2</v>
      </c>
      <c r="BH92" s="1">
        <f t="shared" ca="1" si="48"/>
        <v>1.7065248134379471E-2</v>
      </c>
      <c r="BI92" s="1">
        <f t="shared" ca="1" si="48"/>
        <v>-3.9566792589601444E-3</v>
      </c>
      <c r="BJ92" s="1">
        <f t="shared" ca="1" si="48"/>
        <v>8.148265467147317E-2</v>
      </c>
      <c r="BK92" s="1">
        <f t="shared" ca="1" si="48"/>
        <v>-9.0552879923141427E-3</v>
      </c>
      <c r="BL92" s="1">
        <f t="shared" ca="1" si="48"/>
        <v>5.9918784830463008E-3</v>
      </c>
      <c r="BM92" s="1">
        <f t="shared" ca="1" si="48"/>
        <v>1.1184180400518759E-2</v>
      </c>
      <c r="BN92" s="1">
        <f t="shared" ca="1" si="48"/>
        <v>-3.6539810872040793E-2</v>
      </c>
      <c r="BO92" s="1">
        <f t="shared" ca="1" si="48"/>
        <v>-8.266284368641752E-2</v>
      </c>
      <c r="BP92" s="1">
        <f t="shared" ca="1" si="48"/>
        <v>4.5601404684170892E-2</v>
      </c>
      <c r="BQ92" s="1">
        <f t="shared" ca="1" si="48"/>
        <v>3.7658275394162138E-2</v>
      </c>
      <c r="BR92" s="1">
        <f t="shared" ca="1" si="48"/>
        <v>3.8155820293875146E-4</v>
      </c>
      <c r="BS92" s="1">
        <f t="shared" ca="1" si="48"/>
        <v>-5.4720950446565809E-2</v>
      </c>
      <c r="BT92" s="1">
        <f t="shared" ca="1" si="48"/>
        <v>-6.6405182474904845E-2</v>
      </c>
      <c r="BU92" s="1">
        <f t="shared" ca="1" si="48"/>
        <v>4.6620818454788965E-2</v>
      </c>
      <c r="BV92" s="1">
        <f t="shared" ca="1" si="48"/>
        <v>6.9914053645296709E-2</v>
      </c>
      <c r="BW92" s="1">
        <f t="shared" ca="1" si="48"/>
        <v>-1.3496886586978299E-2</v>
      </c>
      <c r="BX92" s="1">
        <f t="shared" ca="1" si="48"/>
        <v>7.876895767373901E-2</v>
      </c>
      <c r="BY92" s="1">
        <f t="shared" ca="1" si="48"/>
        <v>-1.0727700414762901E-2</v>
      </c>
      <c r="BZ92" s="1">
        <f t="shared" ca="1" si="48"/>
        <v>-4.3404796217590177E-2</v>
      </c>
      <c r="CA92" s="1">
        <f t="shared" ca="1" si="48"/>
        <v>-3.2518382149082606E-2</v>
      </c>
      <c r="CB92" s="1">
        <f t="shared" ca="1" si="48"/>
        <v>3.3986203597288045E-2</v>
      </c>
      <c r="CC92" s="1">
        <f t="shared" ca="1" si="48"/>
        <v>3.3214412707133704E-2</v>
      </c>
      <c r="CD92" s="1">
        <f t="shared" ca="1" si="48"/>
        <v>-2.9655873902989429E-3</v>
      </c>
      <c r="CE92" s="1">
        <f t="shared" ca="1" si="46"/>
        <v>-5.2814897093980389E-3</v>
      </c>
      <c r="CF92" s="1">
        <f t="shared" ca="1" si="46"/>
        <v>-5.6649207810962061E-2</v>
      </c>
      <c r="CG92" s="1">
        <f t="shared" ca="1" si="46"/>
        <v>1.6977212535482539E-2</v>
      </c>
      <c r="CH92" s="1">
        <f t="shared" ca="1" si="46"/>
        <v>3.1141947082034219E-2</v>
      </c>
      <c r="CI92" s="1">
        <f t="shared" ca="1" si="46"/>
        <v>8.2424360652346096E-2</v>
      </c>
      <c r="CJ92" s="1">
        <f t="shared" ca="1" si="46"/>
        <v>0.11032188934697379</v>
      </c>
      <c r="CK92" s="1">
        <f t="shared" ca="1" si="46"/>
        <v>-5.96461575184166E-2</v>
      </c>
      <c r="CL92" s="1">
        <f t="shared" ca="1" si="46"/>
        <v>4.1030950582181272E-2</v>
      </c>
      <c r="CM92" s="1">
        <f t="shared" ca="1" si="46"/>
        <v>3.4407741266592129E-2</v>
      </c>
      <c r="CN92" s="1">
        <f t="shared" ca="1" si="46"/>
        <v>5.4585957405210973E-2</v>
      </c>
      <c r="CO92" s="1">
        <f t="shared" ca="1" si="46"/>
        <v>3.6377483329795776E-2</v>
      </c>
      <c r="CP92" s="1">
        <f t="shared" ca="1" si="46"/>
        <v>1.1776417135599609E-2</v>
      </c>
      <c r="CQ92" s="1">
        <f t="shared" ca="1" si="46"/>
        <v>1.8296124180669227E-2</v>
      </c>
      <c r="CR92" s="1">
        <f t="shared" ca="1" si="46"/>
        <v>8.6259034945330215E-2</v>
      </c>
      <c r="CS92" s="1">
        <f t="shared" ca="1" si="46"/>
        <v>-1.5173532557975444E-2</v>
      </c>
      <c r="CT92" s="1">
        <f t="shared" ca="1" si="46"/>
        <v>6.66692994298618E-2</v>
      </c>
      <c r="CU92" s="1">
        <f t="shared" ca="1" si="46"/>
        <v>1.2690167642995668E-2</v>
      </c>
      <c r="CV92" s="1">
        <f t="shared" ca="1" si="46"/>
        <v>6.2758953885800758E-2</v>
      </c>
      <c r="CW92" s="1">
        <f t="shared" ca="1" si="46"/>
        <v>-2.2676686367184715E-2</v>
      </c>
      <c r="CX92" s="1">
        <f t="shared" ca="1" si="46"/>
        <v>-1.0760783452488168E-2</v>
      </c>
      <c r="CY92" s="39">
        <f t="shared" ca="1" si="46"/>
        <v>4.5181553306324743E-2</v>
      </c>
    </row>
    <row r="93" spans="2:103" x14ac:dyDescent="0.25">
      <c r="B93" s="27">
        <v>47908</v>
      </c>
      <c r="C93" s="28">
        <v>8.1666666666666607</v>
      </c>
      <c r="D93" s="1">
        <f t="shared" ca="1" si="49"/>
        <v>5.4837215891788776E-2</v>
      </c>
      <c r="E93" s="1">
        <f t="shared" ca="1" si="49"/>
        <v>-4.997119614630386E-3</v>
      </c>
      <c r="F93" s="1">
        <f t="shared" ca="1" si="49"/>
        <v>-4.1621728990199815E-2</v>
      </c>
      <c r="G93" s="1">
        <f t="shared" ca="1" si="49"/>
        <v>3.9234878553630843E-2</v>
      </c>
      <c r="H93" s="1">
        <f t="shared" ca="1" si="49"/>
        <v>7.135781575268374E-2</v>
      </c>
      <c r="I93" s="1">
        <f t="shared" ca="1" si="49"/>
        <v>6.1704260814325188E-2</v>
      </c>
      <c r="J93" s="1">
        <f t="shared" ca="1" si="49"/>
        <v>1.0689863962426664E-2</v>
      </c>
      <c r="K93" s="1">
        <f t="shared" ca="1" si="49"/>
        <v>-1.0954395565279357E-2</v>
      </c>
      <c r="L93" s="1">
        <f t="shared" ca="1" si="49"/>
        <v>2.8994569763909805E-2</v>
      </c>
      <c r="M93" s="1">
        <f t="shared" ca="1" si="49"/>
        <v>-3.9947379373681362E-3</v>
      </c>
      <c r="N93" s="1">
        <f t="shared" ca="1" si="49"/>
        <v>3.6225223696203235E-2</v>
      </c>
      <c r="O93" s="1">
        <f t="shared" ca="1" si="49"/>
        <v>2.9844161223924352E-2</v>
      </c>
      <c r="P93" s="1">
        <f t="shared" ca="1" si="49"/>
        <v>-5.4159110816886839E-2</v>
      </c>
      <c r="Q93" s="1">
        <f t="shared" ca="1" si="49"/>
        <v>-4.0234240512941187E-2</v>
      </c>
      <c r="R93" s="1">
        <f t="shared" ca="1" si="49"/>
        <v>-2.5394788781196061E-2</v>
      </c>
      <c r="S93" s="1">
        <f t="shared" ca="1" si="49"/>
        <v>-4.3648522348624597E-2</v>
      </c>
      <c r="T93" s="1">
        <f t="shared" ca="1" si="48"/>
        <v>2.2962118946845803E-2</v>
      </c>
      <c r="U93" s="1">
        <f t="shared" ca="1" si="48"/>
        <v>2.9458844863963839E-2</v>
      </c>
      <c r="V93" s="1">
        <f t="shared" ca="1" si="48"/>
        <v>-6.2484510510829212E-3</v>
      </c>
      <c r="W93" s="1">
        <f t="shared" ca="1" si="48"/>
        <v>-0.10085833817508907</v>
      </c>
      <c r="X93" s="1">
        <f t="shared" ca="1" si="48"/>
        <v>6.0199619895275051E-2</v>
      </c>
      <c r="Y93" s="1">
        <f t="shared" ca="1" si="48"/>
        <v>-5.3795786481105251E-2</v>
      </c>
      <c r="Z93" s="1">
        <f t="shared" ca="1" si="48"/>
        <v>-5.7127855239071587E-3</v>
      </c>
      <c r="AA93" s="1">
        <f t="shared" ca="1" si="48"/>
        <v>-3.7079408333965405E-2</v>
      </c>
      <c r="AB93" s="1">
        <f t="shared" ca="1" si="48"/>
        <v>8.071142398270878E-2</v>
      </c>
      <c r="AC93" s="1">
        <f t="shared" ca="1" si="48"/>
        <v>-3.6155538184251178E-2</v>
      </c>
      <c r="AD93" s="1">
        <f t="shared" ca="1" si="48"/>
        <v>1.9479468913600188E-2</v>
      </c>
      <c r="AE93" s="1">
        <f t="shared" ca="1" si="48"/>
        <v>-0.12979734366092013</v>
      </c>
      <c r="AF93" s="1">
        <f t="shared" ca="1" si="48"/>
        <v>2.7085890031112208E-2</v>
      </c>
      <c r="AG93" s="1">
        <f t="shared" ca="1" si="48"/>
        <v>-7.1677155313608604E-2</v>
      </c>
      <c r="AH93" s="1">
        <f t="shared" ca="1" si="48"/>
        <v>-5.051970109419145E-3</v>
      </c>
      <c r="AI93" s="1">
        <f t="shared" ca="1" si="48"/>
        <v>2.6419804186626906E-2</v>
      </c>
      <c r="AJ93" s="1">
        <f t="shared" ca="1" si="48"/>
        <v>4.9079022558059453E-2</v>
      </c>
      <c r="AK93" s="1">
        <f t="shared" ca="1" si="48"/>
        <v>-4.3179301473498223E-2</v>
      </c>
      <c r="AL93" s="1">
        <f t="shared" ca="1" si="48"/>
        <v>9.4013699554131663E-2</v>
      </c>
      <c r="AM93" s="1">
        <f t="shared" ca="1" si="48"/>
        <v>-1.5524588107659991E-3</v>
      </c>
      <c r="AN93" s="1">
        <f t="shared" ca="1" si="48"/>
        <v>6.7837254700460786E-2</v>
      </c>
      <c r="AO93" s="1">
        <f t="shared" ca="1" si="48"/>
        <v>-2.1509965671278289E-2</v>
      </c>
      <c r="AP93" s="1">
        <f t="shared" ca="1" si="48"/>
        <v>1.9111027020646373E-2</v>
      </c>
      <c r="AQ93" s="1">
        <f t="shared" ca="1" si="48"/>
        <v>-6.1490820418128797E-3</v>
      </c>
      <c r="AR93" s="1">
        <f t="shared" ca="1" si="48"/>
        <v>3.8388551883316871E-2</v>
      </c>
      <c r="AS93" s="1">
        <f t="shared" ca="1" si="48"/>
        <v>2.9409984252462704E-2</v>
      </c>
      <c r="AT93" s="1">
        <f t="shared" ca="1" si="48"/>
        <v>0.10378883971437722</v>
      </c>
      <c r="AU93" s="1">
        <f t="shared" ca="1" si="48"/>
        <v>1.6697500705259685E-2</v>
      </c>
      <c r="AV93" s="1">
        <f t="shared" ca="1" si="48"/>
        <v>-1.9172670230947556E-2</v>
      </c>
      <c r="AW93" s="1">
        <f t="shared" ca="1" si="48"/>
        <v>6.8990582507061582E-2</v>
      </c>
      <c r="AX93" s="1">
        <f t="shared" ca="1" si="48"/>
        <v>2.3940215312781198E-2</v>
      </c>
      <c r="AY93" s="1">
        <f t="shared" ca="1" si="48"/>
        <v>-6.1714664420570858E-4</v>
      </c>
      <c r="AZ93" s="1">
        <f t="shared" ca="1" si="48"/>
        <v>8.1112568295912905E-3</v>
      </c>
      <c r="BA93" s="1">
        <f t="shared" ca="1" si="48"/>
        <v>-3.1243201060180692E-2</v>
      </c>
      <c r="BB93" s="1">
        <f t="shared" ca="1" si="48"/>
        <v>-6.0607920285919527E-2</v>
      </c>
      <c r="BC93" s="1">
        <f t="shared" ca="1" si="48"/>
        <v>6.6242552995526977E-2</v>
      </c>
      <c r="BD93" s="1">
        <f t="shared" ca="1" si="48"/>
        <v>6.3853761501111064E-2</v>
      </c>
      <c r="BE93" s="1">
        <f t="shared" ca="1" si="48"/>
        <v>-3.6739912694513967E-2</v>
      </c>
      <c r="BF93" s="1">
        <f t="shared" ca="1" si="48"/>
        <v>6.7421930100370717E-2</v>
      </c>
      <c r="BG93" s="1">
        <f t="shared" ca="1" si="48"/>
        <v>-3.1110428469851688E-2</v>
      </c>
      <c r="BH93" s="1">
        <f t="shared" ca="1" si="48"/>
        <v>4.9932401761754355E-2</v>
      </c>
      <c r="BI93" s="1">
        <f t="shared" ca="1" si="48"/>
        <v>3.1717573793524884E-2</v>
      </c>
      <c r="BJ93" s="1">
        <f t="shared" ca="1" si="48"/>
        <v>3.8021621196286668E-3</v>
      </c>
      <c r="BK93" s="1">
        <f t="shared" ca="1" si="48"/>
        <v>5.2496711443891987E-2</v>
      </c>
      <c r="BL93" s="1">
        <f t="shared" ref="BL93:BP93" ca="1" si="50">_xlfn.NORM.INV(RAND(),$C$2,$C$3)</f>
        <v>-7.3630250075684467E-2</v>
      </c>
      <c r="BM93" s="1">
        <f t="shared" ca="1" si="50"/>
        <v>-8.165260509187347E-2</v>
      </c>
      <c r="BN93" s="1">
        <f t="shared" ca="1" si="50"/>
        <v>-8.2827147393964799E-3</v>
      </c>
      <c r="BO93" s="1">
        <f t="shared" ca="1" si="50"/>
        <v>5.1198151815881845E-2</v>
      </c>
      <c r="BP93" s="1">
        <f t="shared" ca="1" si="50"/>
        <v>-4.7557599890911177E-2</v>
      </c>
      <c r="BQ93" s="1">
        <f t="shared" ca="1" si="46"/>
        <v>6.8571940058775333E-3</v>
      </c>
      <c r="BR93" s="1">
        <f t="shared" ca="1" si="46"/>
        <v>5.5412711747761155E-2</v>
      </c>
      <c r="BS93" s="1">
        <f t="shared" ca="1" si="46"/>
        <v>-4.7373933263786028E-2</v>
      </c>
      <c r="BT93" s="1">
        <f t="shared" ca="1" si="46"/>
        <v>4.8348091513861657E-2</v>
      </c>
      <c r="BU93" s="1">
        <f t="shared" ca="1" si="46"/>
        <v>5.3001583770249341E-2</v>
      </c>
      <c r="BV93" s="1">
        <f t="shared" ca="1" si="46"/>
        <v>-7.4909188767503798E-2</v>
      </c>
      <c r="BW93" s="1">
        <f t="shared" ca="1" si="46"/>
        <v>-4.3238938193010452E-2</v>
      </c>
      <c r="BX93" s="1">
        <f t="shared" ca="1" si="46"/>
        <v>4.8820984135378089E-2</v>
      </c>
      <c r="BY93" s="1">
        <f t="shared" ca="1" si="46"/>
        <v>-9.758031465149164E-2</v>
      </c>
      <c r="BZ93" s="1">
        <f t="shared" ca="1" si="46"/>
        <v>-3.7280534796249508E-2</v>
      </c>
      <c r="CA93" s="1">
        <f t="shared" ca="1" si="46"/>
        <v>-2.6230664228682164E-2</v>
      </c>
      <c r="CB93" s="1">
        <f t="shared" ca="1" si="46"/>
        <v>3.0383342164299744E-3</v>
      </c>
      <c r="CC93" s="1">
        <f t="shared" ca="1" si="46"/>
        <v>-9.1918123497871651E-3</v>
      </c>
      <c r="CD93" s="1">
        <f t="shared" ca="1" si="46"/>
        <v>1.1945576239787469E-3</v>
      </c>
      <c r="CE93" s="1">
        <f t="shared" ca="1" si="46"/>
        <v>-1.5922105656875709E-2</v>
      </c>
      <c r="CF93" s="1">
        <f t="shared" ca="1" si="46"/>
        <v>-5.7746372880909926E-2</v>
      </c>
      <c r="CG93" s="1">
        <f t="shared" ca="1" si="46"/>
        <v>4.1360875876385303E-2</v>
      </c>
      <c r="CH93" s="1">
        <f t="shared" ca="1" si="46"/>
        <v>7.1130427403916334E-3</v>
      </c>
      <c r="CI93" s="1">
        <f t="shared" ca="1" si="46"/>
        <v>-5.7205608622317557E-2</v>
      </c>
      <c r="CJ93" s="1">
        <f t="shared" ca="1" si="46"/>
        <v>-2.9179601199568139E-2</v>
      </c>
      <c r="CK93" s="1">
        <f t="shared" ca="1" si="46"/>
        <v>-3.4109653815811297E-2</v>
      </c>
      <c r="CL93" s="1">
        <f t="shared" ca="1" si="46"/>
        <v>9.7395295085298761E-2</v>
      </c>
      <c r="CM93" s="1">
        <f t="shared" ca="1" si="46"/>
        <v>-7.9011963228614202E-2</v>
      </c>
      <c r="CN93" s="1">
        <f t="shared" ca="1" si="46"/>
        <v>3.4951841578230766E-2</v>
      </c>
      <c r="CO93" s="1">
        <f t="shared" ca="1" si="46"/>
        <v>6.8423659178746318E-3</v>
      </c>
      <c r="CP93" s="1">
        <f t="shared" ca="1" si="46"/>
        <v>-6.6572745545485312E-2</v>
      </c>
      <c r="CQ93" s="1">
        <f t="shared" ca="1" si="46"/>
        <v>4.753173146485655E-2</v>
      </c>
      <c r="CR93" s="1">
        <f t="shared" ca="1" si="46"/>
        <v>0.16461581063548233</v>
      </c>
      <c r="CS93" s="1">
        <f t="shared" ca="1" si="46"/>
        <v>5.5770681588022314E-2</v>
      </c>
      <c r="CT93" s="1">
        <f t="shared" ca="1" si="46"/>
        <v>-5.4494907764598005E-2</v>
      </c>
      <c r="CU93" s="1">
        <f t="shared" ca="1" si="46"/>
        <v>7.6744268393379667E-2</v>
      </c>
      <c r="CV93" s="1">
        <f t="shared" ca="1" si="46"/>
        <v>2.045772409922636E-2</v>
      </c>
      <c r="CW93" s="1">
        <f t="shared" ca="1" si="46"/>
        <v>8.3070526991658577E-4</v>
      </c>
      <c r="CX93" s="1">
        <f t="shared" ca="1" si="46"/>
        <v>-1.0524781525606597E-2</v>
      </c>
      <c r="CY93" s="39">
        <f t="shared" ca="1" si="46"/>
        <v>7.8464936685689324E-2</v>
      </c>
    </row>
    <row r="94" spans="2:103" x14ac:dyDescent="0.25">
      <c r="B94" s="27">
        <v>47939</v>
      </c>
      <c r="C94" s="28">
        <v>8.2499999999999893</v>
      </c>
      <c r="D94" s="1">
        <f t="shared" ca="1" si="49"/>
        <v>2.6078730717510906E-2</v>
      </c>
      <c r="E94" s="1">
        <f t="shared" ca="1" si="49"/>
        <v>1.4272191686421215E-3</v>
      </c>
      <c r="F94" s="1">
        <f t="shared" ca="1" si="49"/>
        <v>-2.6055658100296905E-2</v>
      </c>
      <c r="G94" s="1">
        <f t="shared" ca="1" si="49"/>
        <v>-2.7866392741848718E-2</v>
      </c>
      <c r="H94" s="1">
        <f t="shared" ca="1" si="49"/>
        <v>4.9829341061639741E-2</v>
      </c>
      <c r="I94" s="1">
        <f t="shared" ca="1" si="49"/>
        <v>-3.4377997655527057E-2</v>
      </c>
      <c r="J94" s="1">
        <f t="shared" ca="1" si="49"/>
        <v>2.3689723412354525E-2</v>
      </c>
      <c r="K94" s="1">
        <f t="shared" ca="1" si="49"/>
        <v>-5.3792156041047222E-2</v>
      </c>
      <c r="L94" s="1">
        <f t="shared" ca="1" si="49"/>
        <v>1.9881864117734915E-3</v>
      </c>
      <c r="M94" s="1">
        <f t="shared" ca="1" si="49"/>
        <v>-2.2386556513781602E-2</v>
      </c>
      <c r="N94" s="1">
        <f t="shared" ca="1" si="49"/>
        <v>-6.5492122722476294E-3</v>
      </c>
      <c r="O94" s="1">
        <f t="shared" ca="1" si="49"/>
        <v>8.5326249580711198E-4</v>
      </c>
      <c r="P94" s="1">
        <f t="shared" ca="1" si="49"/>
        <v>1.800513132181273E-3</v>
      </c>
      <c r="Q94" s="1">
        <f t="shared" ca="1" si="49"/>
        <v>4.4796012534789625E-2</v>
      </c>
      <c r="R94" s="1">
        <f t="shared" ca="1" si="49"/>
        <v>1.0315537548871004E-2</v>
      </c>
      <c r="S94" s="1">
        <f t="shared" ca="1" si="49"/>
        <v>9.9657780362863546E-2</v>
      </c>
      <c r="T94" s="1">
        <f t="shared" ref="T94:CE98" ca="1" si="51">_xlfn.NORM.INV(RAND(),$C$2,$C$3)</f>
        <v>-4.9981376817872045E-3</v>
      </c>
      <c r="U94" s="1">
        <f t="shared" ca="1" si="51"/>
        <v>-5.4730117253225526E-2</v>
      </c>
      <c r="V94" s="1">
        <f t="shared" ca="1" si="51"/>
        <v>-8.3396636263816715E-2</v>
      </c>
      <c r="W94" s="1">
        <f t="shared" ca="1" si="51"/>
        <v>-3.1972080833837548E-3</v>
      </c>
      <c r="X94" s="1">
        <f t="shared" ca="1" si="51"/>
        <v>2.2828708529247097E-2</v>
      </c>
      <c r="Y94" s="1">
        <f t="shared" ca="1" si="51"/>
        <v>5.2833162597207065E-2</v>
      </c>
      <c r="Z94" s="1">
        <f t="shared" ca="1" si="51"/>
        <v>2.3601602383858004E-2</v>
      </c>
      <c r="AA94" s="1">
        <f t="shared" ca="1" si="51"/>
        <v>2.6867299242845248E-2</v>
      </c>
      <c r="AB94" s="1">
        <f t="shared" ca="1" si="51"/>
        <v>6.822073665439507E-2</v>
      </c>
      <c r="AC94" s="1">
        <f t="shared" ca="1" si="51"/>
        <v>8.5519272400643248E-2</v>
      </c>
      <c r="AD94" s="1">
        <f t="shared" ca="1" si="51"/>
        <v>-8.417631135499733E-3</v>
      </c>
      <c r="AE94" s="1">
        <f t="shared" ca="1" si="51"/>
        <v>-9.5438280805382109E-2</v>
      </c>
      <c r="AF94" s="1">
        <f t="shared" ca="1" si="51"/>
        <v>-4.6776235844412407E-2</v>
      </c>
      <c r="AG94" s="1">
        <f t="shared" ca="1" si="51"/>
        <v>-1.5637101109656611E-2</v>
      </c>
      <c r="AH94" s="1">
        <f t="shared" ca="1" si="51"/>
        <v>-6.0453332576223422E-2</v>
      </c>
      <c r="AI94" s="1">
        <f t="shared" ca="1" si="51"/>
        <v>3.213554624970813E-2</v>
      </c>
      <c r="AJ94" s="1">
        <f t="shared" ca="1" si="51"/>
        <v>-0.10067151201407529</v>
      </c>
      <c r="AK94" s="1">
        <f t="shared" ca="1" si="51"/>
        <v>6.9332082267386963E-2</v>
      </c>
      <c r="AL94" s="1">
        <f t="shared" ca="1" si="51"/>
        <v>-2.1285791063481409E-2</v>
      </c>
      <c r="AM94" s="1">
        <f t="shared" ca="1" si="51"/>
        <v>3.5964387910545681E-2</v>
      </c>
      <c r="AN94" s="1">
        <f t="shared" ca="1" si="51"/>
        <v>-5.5634127406188172E-2</v>
      </c>
      <c r="AO94" s="1">
        <f t="shared" ca="1" si="51"/>
        <v>8.2080144586890169E-3</v>
      </c>
      <c r="AP94" s="1">
        <f t="shared" ca="1" si="51"/>
        <v>0.11122908548392046</v>
      </c>
      <c r="AQ94" s="1">
        <f t="shared" ca="1" si="51"/>
        <v>0.12425023507903579</v>
      </c>
      <c r="AR94" s="1">
        <f t="shared" ca="1" si="51"/>
        <v>4.724816407324214E-3</v>
      </c>
      <c r="AS94" s="1">
        <f t="shared" ca="1" si="51"/>
        <v>5.9064351472436702E-2</v>
      </c>
      <c r="AT94" s="1">
        <f t="shared" ca="1" si="51"/>
        <v>7.4593621342065153E-2</v>
      </c>
      <c r="AU94" s="1">
        <f t="shared" ca="1" si="51"/>
        <v>1.1341148187203866E-2</v>
      </c>
      <c r="AV94" s="1">
        <f t="shared" ca="1" si="51"/>
        <v>1.5793148860954745E-2</v>
      </c>
      <c r="AW94" s="1">
        <f t="shared" ca="1" si="51"/>
        <v>-2.2061064454504776E-2</v>
      </c>
      <c r="AX94" s="1">
        <f t="shared" ca="1" si="51"/>
        <v>3.8954797544353006E-2</v>
      </c>
      <c r="AY94" s="1">
        <f t="shared" ca="1" si="51"/>
        <v>2.2665421397315533E-2</v>
      </c>
      <c r="AZ94" s="1">
        <f t="shared" ca="1" si="51"/>
        <v>3.9290648723418711E-2</v>
      </c>
      <c r="BA94" s="1">
        <f t="shared" ca="1" si="51"/>
        <v>-7.523984559590054E-3</v>
      </c>
      <c r="BB94" s="1">
        <f t="shared" ca="1" si="51"/>
        <v>-7.0449371381763992E-2</v>
      </c>
      <c r="BC94" s="1">
        <f t="shared" ca="1" si="51"/>
        <v>3.1927561821628466E-3</v>
      </c>
      <c r="BD94" s="1">
        <f t="shared" ca="1" si="51"/>
        <v>-2.7550520934135701E-2</v>
      </c>
      <c r="BE94" s="1">
        <f t="shared" ca="1" si="51"/>
        <v>-7.6072285435551779E-2</v>
      </c>
      <c r="BF94" s="1">
        <f t="shared" ca="1" si="51"/>
        <v>5.6673191443056999E-3</v>
      </c>
      <c r="BG94" s="1">
        <f t="shared" ca="1" si="51"/>
        <v>3.1316461935543285E-2</v>
      </c>
      <c r="BH94" s="1">
        <f t="shared" ca="1" si="51"/>
        <v>1.6022247321722638E-2</v>
      </c>
      <c r="BI94" s="1">
        <f t="shared" ca="1" si="51"/>
        <v>-2.4731638154532914E-2</v>
      </c>
      <c r="BJ94" s="1">
        <f t="shared" ca="1" si="51"/>
        <v>2.0023206933013064E-2</v>
      </c>
      <c r="BK94" s="1">
        <f t="shared" ca="1" si="51"/>
        <v>-1.2775283364291817E-2</v>
      </c>
      <c r="BL94" s="1">
        <f t="shared" ca="1" si="51"/>
        <v>-3.8886417414738264E-2</v>
      </c>
      <c r="BM94" s="1">
        <f t="shared" ca="1" si="51"/>
        <v>-3.660842850666169E-2</v>
      </c>
      <c r="BN94" s="1">
        <f t="shared" ca="1" si="51"/>
        <v>4.1668929443080011E-2</v>
      </c>
      <c r="BO94" s="1">
        <f t="shared" ca="1" si="51"/>
        <v>3.7105200045896097E-2</v>
      </c>
      <c r="BP94" s="1">
        <f t="shared" ca="1" si="51"/>
        <v>-6.2770758578334501E-2</v>
      </c>
      <c r="BQ94" s="1">
        <f t="shared" ca="1" si="46"/>
        <v>9.4748367911595605E-2</v>
      </c>
      <c r="BR94" s="1">
        <f t="shared" ca="1" si="46"/>
        <v>-2.7789714032056989E-2</v>
      </c>
      <c r="BS94" s="1">
        <f t="shared" ca="1" si="46"/>
        <v>-3.1322901555446279E-2</v>
      </c>
      <c r="BT94" s="1">
        <f t="shared" ca="1" si="46"/>
        <v>-4.6760898701145637E-2</v>
      </c>
      <c r="BU94" s="1">
        <f t="shared" ca="1" si="46"/>
        <v>-5.2383499561783446E-2</v>
      </c>
      <c r="BV94" s="1">
        <f t="shared" ca="1" si="46"/>
        <v>8.1220015603145311E-3</v>
      </c>
      <c r="BW94" s="1">
        <f t="shared" ca="1" si="46"/>
        <v>0.13615107041064836</v>
      </c>
      <c r="BX94" s="1">
        <f t="shared" ca="1" si="46"/>
        <v>-1.7823208859010023E-2</v>
      </c>
      <c r="BY94" s="1">
        <f t="shared" ca="1" si="46"/>
        <v>-2.7364787890745278E-2</v>
      </c>
      <c r="BZ94" s="1">
        <f t="shared" ca="1" si="46"/>
        <v>9.0005769984666945E-3</v>
      </c>
      <c r="CA94" s="1">
        <f t="shared" ca="1" si="46"/>
        <v>-3.7224898455893891E-2</v>
      </c>
      <c r="CB94" s="1">
        <f t="shared" ca="1" si="46"/>
        <v>-2.7226506396401805E-2</v>
      </c>
      <c r="CC94" s="1">
        <f t="shared" ca="1" si="46"/>
        <v>4.4464757148935767E-2</v>
      </c>
      <c r="CD94" s="1">
        <f t="shared" ca="1" si="46"/>
        <v>-5.2094030489569579E-2</v>
      </c>
      <c r="CE94" s="1">
        <f t="shared" ca="1" si="46"/>
        <v>8.1352971112782224E-2</v>
      </c>
      <c r="CF94" s="1">
        <f t="shared" ca="1" si="46"/>
        <v>-1.7707530294861686E-2</v>
      </c>
      <c r="CG94" s="1">
        <f t="shared" ca="1" si="46"/>
        <v>5.5417854475382132E-2</v>
      </c>
      <c r="CH94" s="1">
        <f t="shared" ca="1" si="46"/>
        <v>7.3206164924945307E-3</v>
      </c>
      <c r="CI94" s="1">
        <f t="shared" ca="1" si="46"/>
        <v>8.3596864622109524E-2</v>
      </c>
      <c r="CJ94" s="1">
        <f t="shared" ca="1" si="46"/>
        <v>9.4795690875387084E-2</v>
      </c>
      <c r="CK94" s="1">
        <f t="shared" ca="1" si="46"/>
        <v>1.5927007184890082E-2</v>
      </c>
      <c r="CL94" s="1">
        <f t="shared" ca="1" si="46"/>
        <v>-5.1352026922755957E-2</v>
      </c>
      <c r="CM94" s="1">
        <f t="shared" ca="1" si="46"/>
        <v>5.0639923851465343E-3</v>
      </c>
      <c r="CN94" s="1">
        <f t="shared" ca="1" si="46"/>
        <v>1.2929123999859325E-2</v>
      </c>
      <c r="CO94" s="1">
        <f t="shared" ca="1" si="46"/>
        <v>-5.7118765559458294E-2</v>
      </c>
      <c r="CP94" s="1">
        <f t="shared" ca="1" si="46"/>
        <v>0.10427383961116599</v>
      </c>
      <c r="CQ94" s="1">
        <f t="shared" ca="1" si="46"/>
        <v>2.4193611192831223E-2</v>
      </c>
      <c r="CR94" s="1">
        <f t="shared" ca="1" si="46"/>
        <v>-3.8314423092205875E-2</v>
      </c>
      <c r="CS94" s="1">
        <f t="shared" ca="1" si="46"/>
        <v>2.5376554979411384E-2</v>
      </c>
      <c r="CT94" s="1">
        <f t="shared" ca="1" si="46"/>
        <v>2.3058153277986597E-2</v>
      </c>
      <c r="CU94" s="1">
        <f t="shared" ca="1" si="46"/>
        <v>-2.6161709058937985E-2</v>
      </c>
      <c r="CV94" s="1">
        <f t="shared" ca="1" si="46"/>
        <v>-7.7128418762121703E-2</v>
      </c>
      <c r="CW94" s="1">
        <f t="shared" ca="1" si="46"/>
        <v>-3.2738405193737823E-2</v>
      </c>
      <c r="CX94" s="1">
        <f t="shared" ca="1" si="46"/>
        <v>1.5444910114820297E-2</v>
      </c>
      <c r="CY94" s="39">
        <f t="shared" ca="1" si="46"/>
        <v>5.2453987414637524E-3</v>
      </c>
    </row>
    <row r="95" spans="2:103" x14ac:dyDescent="0.25">
      <c r="B95" s="27">
        <v>47969</v>
      </c>
      <c r="C95" s="28">
        <v>8.3333333333333304</v>
      </c>
      <c r="D95" s="1">
        <f t="shared" ca="1" si="49"/>
        <v>1.4784619235950255E-2</v>
      </c>
      <c r="E95" s="1">
        <f t="shared" ca="1" si="49"/>
        <v>2.3535873406950202E-2</v>
      </c>
      <c r="F95" s="1">
        <f t="shared" ca="1" si="49"/>
        <v>3.3176059178442449E-2</v>
      </c>
      <c r="G95" s="1">
        <f t="shared" ca="1" si="49"/>
        <v>9.5947442843357395E-3</v>
      </c>
      <c r="H95" s="1">
        <f t="shared" ca="1" si="49"/>
        <v>9.8255937015613387E-2</v>
      </c>
      <c r="I95" s="1">
        <f t="shared" ca="1" si="49"/>
        <v>1.5969583104706322E-2</v>
      </c>
      <c r="J95" s="1">
        <f t="shared" ca="1" si="49"/>
        <v>-9.0664552136149573E-2</v>
      </c>
      <c r="K95" s="1">
        <f t="shared" ca="1" si="49"/>
        <v>3.3723243471689271E-2</v>
      </c>
      <c r="L95" s="1">
        <f t="shared" ca="1" si="49"/>
        <v>7.8238288713002202E-2</v>
      </c>
      <c r="M95" s="1">
        <f t="shared" ca="1" si="49"/>
        <v>2.7946713153930026E-2</v>
      </c>
      <c r="N95" s="1">
        <f t="shared" ca="1" si="49"/>
        <v>-3.6761357659454555E-2</v>
      </c>
      <c r="O95" s="1">
        <f t="shared" ca="1" si="49"/>
        <v>2.0786426647265537E-2</v>
      </c>
      <c r="P95" s="1">
        <f t="shared" ca="1" si="49"/>
        <v>4.5744922394741885E-2</v>
      </c>
      <c r="Q95" s="1">
        <f t="shared" ca="1" si="49"/>
        <v>1.745262526043519E-2</v>
      </c>
      <c r="R95" s="1">
        <f t="shared" ca="1" si="49"/>
        <v>-2.5343619860716912E-2</v>
      </c>
      <c r="S95" s="1">
        <f t="shared" ca="1" si="49"/>
        <v>5.7927094566786165E-2</v>
      </c>
      <c r="T95" s="1">
        <f t="shared" ca="1" si="51"/>
        <v>7.9525406679802513E-2</v>
      </c>
      <c r="U95" s="1">
        <f t="shared" ca="1" si="51"/>
        <v>6.4850998770549966E-3</v>
      </c>
      <c r="V95" s="1">
        <f t="shared" ca="1" si="51"/>
        <v>7.9316357973317264E-2</v>
      </c>
      <c r="W95" s="1">
        <f t="shared" ca="1" si="51"/>
        <v>-2.4178366680598539E-2</v>
      </c>
      <c r="X95" s="1">
        <f t="shared" ca="1" si="51"/>
        <v>5.8649069778668558E-2</v>
      </c>
      <c r="Y95" s="1">
        <f t="shared" ca="1" si="51"/>
        <v>4.418121997076559E-3</v>
      </c>
      <c r="Z95" s="1">
        <f t="shared" ca="1" si="51"/>
        <v>-4.1943045891570822E-2</v>
      </c>
      <c r="AA95" s="1">
        <f t="shared" ca="1" si="51"/>
        <v>1.4935623349216021E-3</v>
      </c>
      <c r="AB95" s="1">
        <f t="shared" ca="1" si="51"/>
        <v>4.2882485554168341E-2</v>
      </c>
      <c r="AC95" s="1">
        <f t="shared" ca="1" si="51"/>
        <v>8.0573073554990798E-2</v>
      </c>
      <c r="AD95" s="1">
        <f t="shared" ca="1" si="51"/>
        <v>1.2292761206188675E-2</v>
      </c>
      <c r="AE95" s="1">
        <f t="shared" ca="1" si="51"/>
        <v>-3.0214928173004613E-2</v>
      </c>
      <c r="AF95" s="1">
        <f t="shared" ca="1" si="51"/>
        <v>-5.4608438268429725E-3</v>
      </c>
      <c r="AG95" s="1">
        <f t="shared" ca="1" si="51"/>
        <v>-1.1931474306901876E-2</v>
      </c>
      <c r="AH95" s="1">
        <f t="shared" ca="1" si="51"/>
        <v>6.4172452642205377E-2</v>
      </c>
      <c r="AI95" s="1">
        <f t="shared" ca="1" si="51"/>
        <v>1.6719847727787431E-2</v>
      </c>
      <c r="AJ95" s="1">
        <f t="shared" ca="1" si="51"/>
        <v>3.7345544569210576E-2</v>
      </c>
      <c r="AK95" s="1">
        <f t="shared" ca="1" si="51"/>
        <v>1.7460540798987387E-2</v>
      </c>
      <c r="AL95" s="1">
        <f t="shared" ca="1" si="51"/>
        <v>-3.0229684435877244E-2</v>
      </c>
      <c r="AM95" s="1">
        <f t="shared" ca="1" si="51"/>
        <v>5.9483525486992407E-2</v>
      </c>
      <c r="AN95" s="1">
        <f t="shared" ca="1" si="51"/>
        <v>4.8870927964267417E-2</v>
      </c>
      <c r="AO95" s="1">
        <f t="shared" ca="1" si="51"/>
        <v>1.6784731887790172E-2</v>
      </c>
      <c r="AP95" s="1">
        <f t="shared" ca="1" si="51"/>
        <v>6.2273078969529196E-2</v>
      </c>
      <c r="AQ95" s="1">
        <f t="shared" ca="1" si="51"/>
        <v>6.4816574282724228E-3</v>
      </c>
      <c r="AR95" s="1">
        <f t="shared" ca="1" si="51"/>
        <v>1.3529754883609149E-2</v>
      </c>
      <c r="AS95" s="1">
        <f t="shared" ca="1" si="51"/>
        <v>4.8739924711410816E-2</v>
      </c>
      <c r="AT95" s="1">
        <f t="shared" ca="1" si="51"/>
        <v>-0.11361007411500679</v>
      </c>
      <c r="AU95" s="1">
        <f t="shared" ca="1" si="51"/>
        <v>-6.1620211051506439E-2</v>
      </c>
      <c r="AV95" s="1">
        <f t="shared" ca="1" si="51"/>
        <v>5.6436007161839614E-3</v>
      </c>
      <c r="AW95" s="1">
        <f t="shared" ca="1" si="51"/>
        <v>-6.1320851888545518E-2</v>
      </c>
      <c r="AX95" s="1">
        <f t="shared" ca="1" si="51"/>
        <v>-8.1547973840486676E-2</v>
      </c>
      <c r="AY95" s="1">
        <f t="shared" ca="1" si="51"/>
        <v>-3.2732443937429162E-2</v>
      </c>
      <c r="AZ95" s="1">
        <f t="shared" ca="1" si="51"/>
        <v>-8.8928345868439201E-2</v>
      </c>
      <c r="BA95" s="1">
        <f t="shared" ca="1" si="51"/>
        <v>6.4728121140840318E-3</v>
      </c>
      <c r="BB95" s="1">
        <f t="shared" ca="1" si="51"/>
        <v>-5.733697362508338E-2</v>
      </c>
      <c r="BC95" s="1">
        <f t="shared" ca="1" si="51"/>
        <v>-1.7278198973413445E-2</v>
      </c>
      <c r="BD95" s="1">
        <f t="shared" ca="1" si="51"/>
        <v>2.7556873978618873E-2</v>
      </c>
      <c r="BE95" s="1">
        <f t="shared" ca="1" si="51"/>
        <v>-2.8360557319936634E-2</v>
      </c>
      <c r="BF95" s="1">
        <f t="shared" ca="1" si="51"/>
        <v>5.0489386390411534E-2</v>
      </c>
      <c r="BG95" s="1">
        <f t="shared" ca="1" si="51"/>
        <v>-0.15817624672862568</v>
      </c>
      <c r="BH95" s="1">
        <f t="shared" ca="1" si="51"/>
        <v>7.7210965727910301E-3</v>
      </c>
      <c r="BI95" s="1">
        <f t="shared" ca="1" si="51"/>
        <v>4.0297002609250426E-2</v>
      </c>
      <c r="BJ95" s="1">
        <f t="shared" ca="1" si="51"/>
        <v>8.0717429411698821E-2</v>
      </c>
      <c r="BK95" s="1">
        <f t="shared" ca="1" si="51"/>
        <v>-2.8291293092065878E-2</v>
      </c>
      <c r="BL95" s="1">
        <f t="shared" ca="1" si="51"/>
        <v>3.1929169356027687E-2</v>
      </c>
      <c r="BM95" s="1">
        <f t="shared" ca="1" si="51"/>
        <v>-3.4964309906421596E-2</v>
      </c>
      <c r="BN95" s="1">
        <f t="shared" ca="1" si="51"/>
        <v>5.5007306330787827E-3</v>
      </c>
      <c r="BO95" s="1">
        <f t="shared" ca="1" si="51"/>
        <v>-9.075012673196492E-2</v>
      </c>
      <c r="BP95" s="1">
        <f t="shared" ca="1" si="51"/>
        <v>4.8507519915372999E-2</v>
      </c>
      <c r="BQ95" s="1">
        <f t="shared" ca="1" si="46"/>
        <v>0.12864426781555352</v>
      </c>
      <c r="BR95" s="1">
        <f t="shared" ca="1" si="46"/>
        <v>-2.8860539214751499E-2</v>
      </c>
      <c r="BS95" s="1">
        <f t="shared" ca="1" si="46"/>
        <v>6.7034730345944149E-2</v>
      </c>
      <c r="BT95" s="1">
        <f t="shared" ca="1" si="46"/>
        <v>4.31215353570681E-2</v>
      </c>
      <c r="BU95" s="1">
        <f t="shared" ca="1" si="46"/>
        <v>-1.3361133590069761E-2</v>
      </c>
      <c r="BV95" s="1">
        <f t="shared" ca="1" si="46"/>
        <v>-1.7315373124548658E-3</v>
      </c>
      <c r="BW95" s="1">
        <f t="shared" ca="1" si="46"/>
        <v>5.5334507161732514E-2</v>
      </c>
      <c r="BX95" s="1">
        <f t="shared" ca="1" si="46"/>
        <v>2.1785564137237347E-2</v>
      </c>
      <c r="BY95" s="1">
        <f t="shared" ca="1" si="46"/>
        <v>-3.764113052734587E-2</v>
      </c>
      <c r="BZ95" s="1">
        <f t="shared" ca="1" si="46"/>
        <v>2.4450999385149646E-2</v>
      </c>
      <c r="CA95" s="1">
        <f t="shared" ca="1" si="46"/>
        <v>6.934236350070444E-2</v>
      </c>
      <c r="CB95" s="1">
        <f t="shared" ca="1" si="46"/>
        <v>1.7516710260643484E-2</v>
      </c>
      <c r="CC95" s="1">
        <f t="shared" ca="1" si="46"/>
        <v>4.8548302440225274E-2</v>
      </c>
      <c r="CD95" s="1">
        <f t="shared" ca="1" si="46"/>
        <v>-1.6302482531378427E-2</v>
      </c>
      <c r="CE95" s="1">
        <f t="shared" ca="1" si="46"/>
        <v>5.0643946557635877E-2</v>
      </c>
      <c r="CF95" s="1">
        <f t="shared" ca="1" si="46"/>
        <v>8.032381489867027E-2</v>
      </c>
      <c r="CG95" s="1">
        <f t="shared" ca="1" si="46"/>
        <v>2.5807607323270993E-2</v>
      </c>
      <c r="CH95" s="1">
        <f t="shared" ca="1" si="46"/>
        <v>7.3666156120015328E-3</v>
      </c>
      <c r="CI95" s="1">
        <f t="shared" ref="CI95:CY95" ca="1" si="52">_xlfn.NORM.INV(RAND(),$C$2,$C$3)</f>
        <v>-4.6980175364050927E-2</v>
      </c>
      <c r="CJ95" s="1">
        <f t="shared" ca="1" si="52"/>
        <v>-2.7117129167322125E-3</v>
      </c>
      <c r="CK95" s="1">
        <f t="shared" ca="1" si="52"/>
        <v>6.2630320529598271E-2</v>
      </c>
      <c r="CL95" s="1">
        <f t="shared" ca="1" si="52"/>
        <v>-3.9419194295303023E-3</v>
      </c>
      <c r="CM95" s="1">
        <f t="shared" ca="1" si="52"/>
        <v>-3.6801204864142581E-2</v>
      </c>
      <c r="CN95" s="1">
        <f t="shared" ca="1" si="52"/>
        <v>-3.8645886402685181E-2</v>
      </c>
      <c r="CO95" s="1">
        <f t="shared" ca="1" si="52"/>
        <v>-3.7923784770603243E-2</v>
      </c>
      <c r="CP95" s="1">
        <f t="shared" ca="1" si="52"/>
        <v>8.2329345754781263E-2</v>
      </c>
      <c r="CQ95" s="1">
        <f t="shared" ca="1" si="52"/>
        <v>6.4697756378800847E-2</v>
      </c>
      <c r="CR95" s="1">
        <f t="shared" ca="1" si="52"/>
        <v>5.8731974864194118E-2</v>
      </c>
      <c r="CS95" s="1">
        <f t="shared" ca="1" si="52"/>
        <v>-3.8830008078522917E-2</v>
      </c>
      <c r="CT95" s="1">
        <f t="shared" ca="1" si="52"/>
        <v>1.2272672422585368E-2</v>
      </c>
      <c r="CU95" s="1">
        <f t="shared" ca="1" si="52"/>
        <v>1.7534082036769032E-2</v>
      </c>
      <c r="CV95" s="1">
        <f t="shared" ca="1" si="52"/>
        <v>6.2194607315596243E-2</v>
      </c>
      <c r="CW95" s="1">
        <f t="shared" ca="1" si="52"/>
        <v>3.9684548959991593E-2</v>
      </c>
      <c r="CX95" s="1">
        <f t="shared" ca="1" si="52"/>
        <v>7.6828035326264005E-2</v>
      </c>
      <c r="CY95" s="39">
        <f t="shared" ca="1" si="52"/>
        <v>2.2157533519803374E-2</v>
      </c>
    </row>
    <row r="96" spans="2:103" x14ac:dyDescent="0.25">
      <c r="B96" s="27">
        <v>48000</v>
      </c>
      <c r="C96" s="28">
        <v>8.4166666666666607</v>
      </c>
      <c r="D96" s="1">
        <f t="shared" ca="1" si="49"/>
        <v>8.4730193453543944E-4</v>
      </c>
      <c r="E96" s="1">
        <f t="shared" ca="1" si="49"/>
        <v>-0.13284622539338703</v>
      </c>
      <c r="F96" s="1">
        <f t="shared" ca="1" si="49"/>
        <v>-5.1264198219458733E-2</v>
      </c>
      <c r="G96" s="1">
        <f t="shared" ca="1" si="49"/>
        <v>2.2606304579635042E-2</v>
      </c>
      <c r="H96" s="1">
        <f t="shared" ca="1" si="49"/>
        <v>6.7866311630745801E-2</v>
      </c>
      <c r="I96" s="1">
        <f t="shared" ca="1" si="49"/>
        <v>9.8923158495704822E-2</v>
      </c>
      <c r="J96" s="1">
        <f t="shared" ca="1" si="49"/>
        <v>-4.0867468939493647E-2</v>
      </c>
      <c r="K96" s="1">
        <f t="shared" ca="1" si="49"/>
        <v>3.622745466938404E-2</v>
      </c>
      <c r="L96" s="1">
        <f t="shared" ca="1" si="49"/>
        <v>2.3072409096826948E-2</v>
      </c>
      <c r="M96" s="1">
        <f t="shared" ca="1" si="49"/>
        <v>-7.4545978260185681E-3</v>
      </c>
      <c r="N96" s="1">
        <f t="shared" ca="1" si="49"/>
        <v>5.5748359735591439E-2</v>
      </c>
      <c r="O96" s="1">
        <f t="shared" ca="1" si="49"/>
        <v>8.8398277292701301E-3</v>
      </c>
      <c r="P96" s="1">
        <f t="shared" ca="1" si="49"/>
        <v>5.3261213059506542E-3</v>
      </c>
      <c r="Q96" s="1">
        <f t="shared" ca="1" si="49"/>
        <v>3.596045936144035E-2</v>
      </c>
      <c r="R96" s="1">
        <f t="shared" ca="1" si="49"/>
        <v>-7.149411533252277E-3</v>
      </c>
      <c r="S96" s="1">
        <f t="shared" ca="1" si="49"/>
        <v>5.5758917620841959E-2</v>
      </c>
      <c r="T96" s="1">
        <f t="shared" ca="1" si="51"/>
        <v>2.1329278201040677E-2</v>
      </c>
      <c r="U96" s="1">
        <f t="shared" ca="1" si="51"/>
        <v>-4.0992879313844495E-2</v>
      </c>
      <c r="V96" s="1">
        <f t="shared" ca="1" si="51"/>
        <v>-7.9758479532339357E-4</v>
      </c>
      <c r="W96" s="1">
        <f t="shared" ca="1" si="51"/>
        <v>-3.6906929966303056E-2</v>
      </c>
      <c r="X96" s="1">
        <f t="shared" ca="1" si="51"/>
        <v>2.552066972010137E-2</v>
      </c>
      <c r="Y96" s="1">
        <f t="shared" ca="1" si="51"/>
        <v>2.047613321585498E-2</v>
      </c>
      <c r="Z96" s="1">
        <f t="shared" ca="1" si="51"/>
        <v>-2.2571239053886291E-2</v>
      </c>
      <c r="AA96" s="1">
        <f t="shared" ca="1" si="51"/>
        <v>2.1042378896255393E-2</v>
      </c>
      <c r="AB96" s="1">
        <f t="shared" ca="1" si="51"/>
        <v>-5.8118710446302284E-2</v>
      </c>
      <c r="AC96" s="1">
        <f t="shared" ca="1" si="51"/>
        <v>-2.0318181156894627E-3</v>
      </c>
      <c r="AD96" s="1">
        <f t="shared" ca="1" si="51"/>
        <v>2.2013577541792985E-2</v>
      </c>
      <c r="AE96" s="1">
        <f t="shared" ca="1" si="51"/>
        <v>0.12349190765127799</v>
      </c>
      <c r="AF96" s="1">
        <f t="shared" ca="1" si="51"/>
        <v>4.6770718580968984E-2</v>
      </c>
      <c r="AG96" s="1">
        <f t="shared" ca="1" si="51"/>
        <v>5.3963819533592111E-2</v>
      </c>
      <c r="AH96" s="1">
        <f t="shared" ca="1" si="51"/>
        <v>-6.7355526044061365E-2</v>
      </c>
      <c r="AI96" s="1">
        <f t="shared" ca="1" si="51"/>
        <v>6.6853265442174639E-2</v>
      </c>
      <c r="AJ96" s="1">
        <f t="shared" ca="1" si="51"/>
        <v>-4.2080216581837644E-2</v>
      </c>
      <c r="AK96" s="1">
        <f t="shared" ca="1" si="51"/>
        <v>2.9828987238318311E-2</v>
      </c>
      <c r="AL96" s="1">
        <f t="shared" ca="1" si="51"/>
        <v>4.3950744984451451E-2</v>
      </c>
      <c r="AM96" s="1">
        <f t="shared" ca="1" si="51"/>
        <v>-4.1561650323304177E-3</v>
      </c>
      <c r="AN96" s="1">
        <f t="shared" ca="1" si="51"/>
        <v>3.4128170035093594E-2</v>
      </c>
      <c r="AO96" s="1">
        <f t="shared" ca="1" si="51"/>
        <v>6.926148071442495E-2</v>
      </c>
      <c r="AP96" s="1">
        <f t="shared" ca="1" si="51"/>
        <v>3.2128147034707066E-2</v>
      </c>
      <c r="AQ96" s="1">
        <f t="shared" ca="1" si="51"/>
        <v>-8.2292717684138872E-2</v>
      </c>
      <c r="AR96" s="1">
        <f t="shared" ca="1" si="51"/>
        <v>8.8844517728080691E-2</v>
      </c>
      <c r="AS96" s="1">
        <f t="shared" ca="1" si="51"/>
        <v>4.4327169331817816E-2</v>
      </c>
      <c r="AT96" s="1">
        <f t="shared" ca="1" si="51"/>
        <v>1.4818890571512337E-2</v>
      </c>
      <c r="AU96" s="1">
        <f t="shared" ca="1" si="51"/>
        <v>5.0551752144279601E-3</v>
      </c>
      <c r="AV96" s="1">
        <f t="shared" ca="1" si="51"/>
        <v>-3.7196177251344595E-2</v>
      </c>
      <c r="AW96" s="1">
        <f t="shared" ca="1" si="51"/>
        <v>1.5194991420669768E-2</v>
      </c>
      <c r="AX96" s="1">
        <f t="shared" ca="1" si="51"/>
        <v>1.3167026839849673E-2</v>
      </c>
      <c r="AY96" s="1">
        <f t="shared" ca="1" si="51"/>
        <v>5.2138563722860382E-3</v>
      </c>
      <c r="AZ96" s="1">
        <f t="shared" ca="1" si="51"/>
        <v>3.7561733805073307E-2</v>
      </c>
      <c r="BA96" s="1">
        <f t="shared" ca="1" si="51"/>
        <v>6.8976670669542134E-2</v>
      </c>
      <c r="BB96" s="1">
        <f t="shared" ca="1" si="51"/>
        <v>-1.0452327789333513E-2</v>
      </c>
      <c r="BC96" s="1">
        <f t="shared" ca="1" si="51"/>
        <v>-2.0473654881615986E-3</v>
      </c>
      <c r="BD96" s="1">
        <f t="shared" ca="1" si="51"/>
        <v>3.108122071842695E-3</v>
      </c>
      <c r="BE96" s="1">
        <f t="shared" ca="1" si="51"/>
        <v>-2.2264365450639246E-2</v>
      </c>
      <c r="BF96" s="1">
        <f t="shared" ca="1" si="51"/>
        <v>6.9659447724750245E-2</v>
      </c>
      <c r="BG96" s="1">
        <f t="shared" ca="1" si="51"/>
        <v>8.3552673908462976E-3</v>
      </c>
      <c r="BH96" s="1">
        <f t="shared" ca="1" si="51"/>
        <v>-1.1926373700735945E-2</v>
      </c>
      <c r="BI96" s="1">
        <f t="shared" ca="1" si="51"/>
        <v>4.1648709969268186E-2</v>
      </c>
      <c r="BJ96" s="1">
        <f t="shared" ca="1" si="51"/>
        <v>5.5265542040603015E-2</v>
      </c>
      <c r="BK96" s="1">
        <f t="shared" ca="1" si="51"/>
        <v>3.0998103647667456E-3</v>
      </c>
      <c r="BL96" s="1">
        <f t="shared" ca="1" si="51"/>
        <v>-3.8932323759321583E-2</v>
      </c>
      <c r="BM96" s="1">
        <f t="shared" ca="1" si="51"/>
        <v>0.10134655738275897</v>
      </c>
      <c r="BN96" s="1">
        <f t="shared" ca="1" si="51"/>
        <v>6.8104128745362744E-2</v>
      </c>
      <c r="BO96" s="1">
        <f t="shared" ca="1" si="51"/>
        <v>1.7045054420777609E-3</v>
      </c>
      <c r="BP96" s="1">
        <f t="shared" ca="1" si="51"/>
        <v>3.5019573343477502E-2</v>
      </c>
      <c r="BQ96" s="1">
        <f t="shared" ca="1" si="51"/>
        <v>1.8214661094105529E-2</v>
      </c>
      <c r="BR96" s="1">
        <f t="shared" ca="1" si="51"/>
        <v>1.536403960279205E-2</v>
      </c>
      <c r="BS96" s="1">
        <f t="shared" ca="1" si="51"/>
        <v>5.9427689523636508E-2</v>
      </c>
      <c r="BT96" s="1">
        <f t="shared" ca="1" si="51"/>
        <v>3.0230515712069118E-2</v>
      </c>
      <c r="BU96" s="1">
        <f t="shared" ca="1" si="51"/>
        <v>-6.3930198022822321E-2</v>
      </c>
      <c r="BV96" s="1">
        <f t="shared" ca="1" si="51"/>
        <v>-3.3738639182289473E-4</v>
      </c>
      <c r="BW96" s="1">
        <f t="shared" ca="1" si="51"/>
        <v>9.9843596643897602E-3</v>
      </c>
      <c r="BX96" s="1">
        <f t="shared" ca="1" si="51"/>
        <v>6.2518333821779015E-2</v>
      </c>
      <c r="BY96" s="1">
        <f t="shared" ca="1" si="51"/>
        <v>-8.0384326154853719E-2</v>
      </c>
      <c r="BZ96" s="1">
        <f t="shared" ca="1" si="51"/>
        <v>2.0769750167809332E-2</v>
      </c>
      <c r="CA96" s="1">
        <f t="shared" ca="1" si="51"/>
        <v>-1.3998934208317878E-2</v>
      </c>
      <c r="CB96" s="1">
        <f t="shared" ca="1" si="51"/>
        <v>-1.3124186806067497E-2</v>
      </c>
      <c r="CC96" s="1">
        <f t="shared" ca="1" si="51"/>
        <v>3.2830922109361942E-2</v>
      </c>
      <c r="CD96" s="1">
        <f t="shared" ca="1" si="51"/>
        <v>-1.519028581431377E-2</v>
      </c>
      <c r="CE96" s="1">
        <f t="shared" ca="1" si="51"/>
        <v>2.1840884247063413E-2</v>
      </c>
      <c r="CF96" s="1">
        <f t="shared" ref="CF96:CY97" ca="1" si="53">_xlfn.NORM.INV(RAND(),$C$2,$C$3)</f>
        <v>9.6720866702801944E-2</v>
      </c>
      <c r="CG96" s="1">
        <f t="shared" ca="1" si="53"/>
        <v>5.0842704889336121E-2</v>
      </c>
      <c r="CH96" s="1">
        <f t="shared" ca="1" si="53"/>
        <v>-1.8743498705396378E-2</v>
      </c>
      <c r="CI96" s="1">
        <f t="shared" ca="1" si="53"/>
        <v>6.7880255327472036E-5</v>
      </c>
      <c r="CJ96" s="1">
        <f t="shared" ca="1" si="53"/>
        <v>1.9783248703496355E-2</v>
      </c>
      <c r="CK96" s="1">
        <f t="shared" ca="1" si="53"/>
        <v>2.1770871841151503E-2</v>
      </c>
      <c r="CL96" s="1">
        <f t="shared" ca="1" si="53"/>
        <v>-2.5981937548955156E-2</v>
      </c>
      <c r="CM96" s="1">
        <f t="shared" ca="1" si="53"/>
        <v>-8.8253845450572757E-3</v>
      </c>
      <c r="CN96" s="1">
        <f t="shared" ca="1" si="53"/>
        <v>5.3498568111378181E-2</v>
      </c>
      <c r="CO96" s="1">
        <f t="shared" ca="1" si="53"/>
        <v>4.1444348259658703E-2</v>
      </c>
      <c r="CP96" s="1">
        <f t="shared" ca="1" si="53"/>
        <v>4.8342528813299715E-3</v>
      </c>
      <c r="CQ96" s="1">
        <f t="shared" ca="1" si="53"/>
        <v>-7.2807081590634121E-2</v>
      </c>
      <c r="CR96" s="1">
        <f t="shared" ca="1" si="53"/>
        <v>7.1814201994037707E-2</v>
      </c>
      <c r="CS96" s="1">
        <f t="shared" ca="1" si="53"/>
        <v>3.0996337041696773E-2</v>
      </c>
      <c r="CT96" s="1">
        <f t="shared" ca="1" si="53"/>
        <v>3.6718818331883077E-2</v>
      </c>
      <c r="CU96" s="1">
        <f t="shared" ca="1" si="53"/>
        <v>-1.1534927208821998E-2</v>
      </c>
      <c r="CV96" s="1">
        <f t="shared" ca="1" si="53"/>
        <v>3.4880816427386677E-2</v>
      </c>
      <c r="CW96" s="1">
        <f t="shared" ca="1" si="53"/>
        <v>1.9843089252340011E-3</v>
      </c>
      <c r="CX96" s="1">
        <f t="shared" ca="1" si="53"/>
        <v>1.2173136793206689E-2</v>
      </c>
      <c r="CY96" s="39">
        <f t="shared" ca="1" si="53"/>
        <v>-1.6697541155289996E-2</v>
      </c>
    </row>
    <row r="97" spans="2:103" x14ac:dyDescent="0.25">
      <c r="B97" s="27">
        <v>48030</v>
      </c>
      <c r="C97" s="28">
        <v>8.4999999999999893</v>
      </c>
      <c r="D97" s="1">
        <f t="shared" ca="1" si="49"/>
        <v>-2.7029788456937598E-3</v>
      </c>
      <c r="E97" s="1">
        <f t="shared" ca="1" si="49"/>
        <v>1.1597149299684553E-2</v>
      </c>
      <c r="F97" s="1">
        <f t="shared" ca="1" si="49"/>
        <v>5.3740739942757711E-4</v>
      </c>
      <c r="G97" s="1">
        <f t="shared" ca="1" si="49"/>
        <v>5.1055310013687016E-2</v>
      </c>
      <c r="H97" s="1">
        <f t="shared" ca="1" si="49"/>
        <v>-3.5944047648712917E-2</v>
      </c>
      <c r="I97" s="1">
        <f t="shared" ca="1" si="49"/>
        <v>1.0333195774854051E-2</v>
      </c>
      <c r="J97" s="1">
        <f t="shared" ca="1" si="49"/>
        <v>6.5602337744033346E-2</v>
      </c>
      <c r="K97" s="1">
        <f t="shared" ca="1" si="49"/>
        <v>0.10404019538386761</v>
      </c>
      <c r="L97" s="1">
        <f t="shared" ca="1" si="49"/>
        <v>8.3815366935557745E-2</v>
      </c>
      <c r="M97" s="1">
        <f t="shared" ca="1" si="49"/>
        <v>4.714702675147199E-2</v>
      </c>
      <c r="N97" s="1">
        <f t="shared" ca="1" si="49"/>
        <v>1.7083808427812087E-2</v>
      </c>
      <c r="O97" s="1">
        <f t="shared" ca="1" si="49"/>
        <v>2.5359765788851556E-3</v>
      </c>
      <c r="P97" s="1">
        <f t="shared" ca="1" si="49"/>
        <v>2.4340130179138098E-3</v>
      </c>
      <c r="Q97" s="1">
        <f t="shared" ca="1" si="49"/>
        <v>-2.9948692001283764E-3</v>
      </c>
      <c r="R97" s="1">
        <f t="shared" ca="1" si="49"/>
        <v>-3.1842353761873891E-3</v>
      </c>
      <c r="S97" s="1">
        <f t="shared" ca="1" si="49"/>
        <v>7.633326088295922E-2</v>
      </c>
      <c r="T97" s="1">
        <f t="shared" ca="1" si="51"/>
        <v>-1.5130877074190779E-2</v>
      </c>
      <c r="U97" s="1">
        <f t="shared" ca="1" si="51"/>
        <v>1.772936199256913E-2</v>
      </c>
      <c r="V97" s="1">
        <f t="shared" ca="1" si="51"/>
        <v>7.9117567614527373E-2</v>
      </c>
      <c r="W97" s="1">
        <f t="shared" ca="1" si="51"/>
        <v>-3.725117527319869E-2</v>
      </c>
      <c r="X97" s="1">
        <f t="shared" ca="1" si="51"/>
        <v>0.10308273031773937</v>
      </c>
      <c r="Y97" s="1">
        <f t="shared" ca="1" si="51"/>
        <v>1.0711793360704124E-2</v>
      </c>
      <c r="Z97" s="1">
        <f t="shared" ca="1" si="51"/>
        <v>-6.5649818121859993E-2</v>
      </c>
      <c r="AA97" s="1">
        <f t="shared" ca="1" si="51"/>
        <v>-5.286394788294322E-2</v>
      </c>
      <c r="AB97" s="1">
        <f t="shared" ca="1" si="51"/>
        <v>2.8323281695280728E-2</v>
      </c>
      <c r="AC97" s="1">
        <f t="shared" ca="1" si="51"/>
        <v>-3.848855627056327E-4</v>
      </c>
      <c r="AD97" s="1">
        <f t="shared" ca="1" si="51"/>
        <v>-6.449801242076697E-2</v>
      </c>
      <c r="AE97" s="1">
        <f t="shared" ca="1" si="51"/>
        <v>9.8959284442119377E-2</v>
      </c>
      <c r="AF97" s="1">
        <f t="shared" ca="1" si="51"/>
        <v>3.4608044436619759E-2</v>
      </c>
      <c r="AG97" s="1">
        <f t="shared" ca="1" si="51"/>
        <v>7.8001599897111445E-2</v>
      </c>
      <c r="AH97" s="1">
        <f t="shared" ca="1" si="51"/>
        <v>-2.9885773967440483E-3</v>
      </c>
      <c r="AI97" s="1">
        <f t="shared" ca="1" si="51"/>
        <v>8.3126442331878918E-3</v>
      </c>
      <c r="AJ97" s="1">
        <f t="shared" ca="1" si="51"/>
        <v>1.3686647680563688E-2</v>
      </c>
      <c r="AK97" s="1">
        <f t="shared" ca="1" si="51"/>
        <v>-7.7010364659205136E-3</v>
      </c>
      <c r="AL97" s="1">
        <f t="shared" ca="1" si="51"/>
        <v>-7.5331020404406063E-2</v>
      </c>
      <c r="AM97" s="1">
        <f t="shared" ca="1" si="51"/>
        <v>-3.4429450160628108E-2</v>
      </c>
      <c r="AN97" s="1">
        <f t="shared" ca="1" si="51"/>
        <v>5.2252911886907991E-3</v>
      </c>
      <c r="AO97" s="1">
        <f t="shared" ca="1" si="51"/>
        <v>-4.7779706372435789E-2</v>
      </c>
      <c r="AP97" s="1">
        <f t="shared" ca="1" si="51"/>
        <v>-3.1211851846129457E-2</v>
      </c>
      <c r="AQ97" s="1">
        <f t="shared" ca="1" si="51"/>
        <v>-7.3821395106928339E-2</v>
      </c>
      <c r="AR97" s="1">
        <f t="shared" ca="1" si="51"/>
        <v>-2.476069669975535E-2</v>
      </c>
      <c r="AS97" s="1">
        <f t="shared" ca="1" si="51"/>
        <v>5.606287599276101E-2</v>
      </c>
      <c r="AT97" s="1">
        <f t="shared" ca="1" si="51"/>
        <v>5.035369636736637E-3</v>
      </c>
      <c r="AU97" s="1">
        <f t="shared" ca="1" si="51"/>
        <v>3.1119017467033917E-2</v>
      </c>
      <c r="AV97" s="1">
        <f t="shared" ca="1" si="51"/>
        <v>2.0804608966754158E-2</v>
      </c>
      <c r="AW97" s="1">
        <f t="shared" ca="1" si="51"/>
        <v>-5.1054450071432722E-2</v>
      </c>
      <c r="AX97" s="1">
        <f t="shared" ca="1" si="51"/>
        <v>7.0190481025049239E-2</v>
      </c>
      <c r="AY97" s="1">
        <f t="shared" ca="1" si="51"/>
        <v>4.2997201951470157E-3</v>
      </c>
      <c r="AZ97" s="1">
        <f t="shared" ca="1" si="51"/>
        <v>-1.5582612526225288E-2</v>
      </c>
      <c r="BA97" s="1">
        <f t="shared" ca="1" si="51"/>
        <v>0.10086077782689504</v>
      </c>
      <c r="BB97" s="1">
        <f t="shared" ca="1" si="51"/>
        <v>2.9209832204202087E-2</v>
      </c>
      <c r="BC97" s="1">
        <f t="shared" ca="1" si="51"/>
        <v>4.2100035279493998E-2</v>
      </c>
      <c r="BD97" s="1">
        <f t="shared" ca="1" si="51"/>
        <v>-2.1082724474573843E-2</v>
      </c>
      <c r="BE97" s="1">
        <f t="shared" ca="1" si="51"/>
        <v>-5.7324177090749627E-2</v>
      </c>
      <c r="BF97" s="1">
        <f t="shared" ca="1" si="51"/>
        <v>-1.4142718759695645E-2</v>
      </c>
      <c r="BG97" s="1">
        <f t="shared" ca="1" si="51"/>
        <v>3.6357988954120652E-3</v>
      </c>
      <c r="BH97" s="1">
        <f t="shared" ca="1" si="51"/>
        <v>3.1336784543309557E-2</v>
      </c>
      <c r="BI97" s="1">
        <f t="shared" ca="1" si="51"/>
        <v>-2.1595985737628526E-2</v>
      </c>
      <c r="BJ97" s="1">
        <f t="shared" ca="1" si="51"/>
        <v>0.15005568379875459</v>
      </c>
      <c r="BK97" s="1">
        <f t="shared" ca="1" si="51"/>
        <v>5.2666768503473432E-2</v>
      </c>
      <c r="BL97" s="1">
        <f t="shared" ca="1" si="51"/>
        <v>-3.4948549397753506E-2</v>
      </c>
      <c r="BM97" s="1">
        <f t="shared" ca="1" si="51"/>
        <v>-7.0567295541609176E-2</v>
      </c>
      <c r="BN97" s="1">
        <f t="shared" ca="1" si="51"/>
        <v>3.0470616027841981E-2</v>
      </c>
      <c r="BO97" s="1">
        <f t="shared" ca="1" si="51"/>
        <v>3.6483104159090202E-2</v>
      </c>
      <c r="BP97" s="1">
        <f t="shared" ca="1" si="51"/>
        <v>1.1264000524717696E-3</v>
      </c>
      <c r="BQ97" s="1">
        <f t="shared" ca="1" si="51"/>
        <v>5.2696226123830653E-2</v>
      </c>
      <c r="BR97" s="1">
        <f t="shared" ca="1" si="51"/>
        <v>-2.0041546158504245E-2</v>
      </c>
      <c r="BS97" s="1">
        <f t="shared" ca="1" si="51"/>
        <v>-7.8049786294766305E-2</v>
      </c>
      <c r="BT97" s="1">
        <f t="shared" ca="1" si="51"/>
        <v>-3.86880065254687E-2</v>
      </c>
      <c r="BU97" s="1">
        <f t="shared" ca="1" si="51"/>
        <v>3.9887014015514762E-2</v>
      </c>
      <c r="BV97" s="1">
        <f t="shared" ca="1" si="51"/>
        <v>0.10332006448879466</v>
      </c>
      <c r="BW97" s="1">
        <f t="shared" ca="1" si="51"/>
        <v>-3.8727027270817053E-2</v>
      </c>
      <c r="BX97" s="1">
        <f t="shared" ca="1" si="51"/>
        <v>1.3366615813981426E-2</v>
      </c>
      <c r="BY97" s="1">
        <f t="shared" ca="1" si="51"/>
        <v>1.8252842698435481E-2</v>
      </c>
      <c r="BZ97" s="1">
        <f t="shared" ca="1" si="51"/>
        <v>8.6596350903100482E-3</v>
      </c>
      <c r="CA97" s="1">
        <f t="shared" ca="1" si="51"/>
        <v>8.7627436847885348E-2</v>
      </c>
      <c r="CB97" s="1">
        <f t="shared" ca="1" si="51"/>
        <v>-4.8062052309522426E-3</v>
      </c>
      <c r="CC97" s="1">
        <f t="shared" ca="1" si="51"/>
        <v>-8.7789336813056291E-3</v>
      </c>
      <c r="CD97" s="1">
        <f t="shared" ca="1" si="51"/>
        <v>-3.9908491013542075E-2</v>
      </c>
      <c r="CE97" s="1">
        <f t="shared" ca="1" si="51"/>
        <v>-4.9729357651461033E-2</v>
      </c>
      <c r="CF97" s="1">
        <f t="shared" ca="1" si="53"/>
        <v>-1.4047984269120777E-2</v>
      </c>
      <c r="CG97" s="1">
        <f t="shared" ca="1" si="53"/>
        <v>-4.3964459991743678E-2</v>
      </c>
      <c r="CH97" s="1">
        <f t="shared" ca="1" si="53"/>
        <v>-2.2254811356734929E-2</v>
      </c>
      <c r="CI97" s="1">
        <f t="shared" ca="1" si="53"/>
        <v>-1.4170607525442313E-3</v>
      </c>
      <c r="CJ97" s="1">
        <f t="shared" ca="1" si="53"/>
        <v>-9.4193766294136144E-2</v>
      </c>
      <c r="CK97" s="1">
        <f t="shared" ca="1" si="53"/>
        <v>9.1261607930865109E-3</v>
      </c>
      <c r="CL97" s="1">
        <f t="shared" ca="1" si="53"/>
        <v>-3.9423706349958815E-2</v>
      </c>
      <c r="CM97" s="1">
        <f t="shared" ca="1" si="53"/>
        <v>0.12035780526267079</v>
      </c>
      <c r="CN97" s="1">
        <f t="shared" ca="1" si="53"/>
        <v>1.7256932160806832E-3</v>
      </c>
      <c r="CO97" s="1">
        <f t="shared" ca="1" si="53"/>
        <v>-0.10162244121204941</v>
      </c>
      <c r="CP97" s="1">
        <f t="shared" ca="1" si="53"/>
        <v>-0.11079871345910802</v>
      </c>
      <c r="CQ97" s="1">
        <f t="shared" ca="1" si="53"/>
        <v>5.2935646387285144E-2</v>
      </c>
      <c r="CR97" s="1">
        <f t="shared" ca="1" si="53"/>
        <v>-9.268954552163762E-3</v>
      </c>
      <c r="CS97" s="1">
        <f t="shared" ca="1" si="53"/>
        <v>-3.3049094067120907E-2</v>
      </c>
      <c r="CT97" s="1">
        <f t="shared" ca="1" si="53"/>
        <v>-9.0303540934368154E-2</v>
      </c>
      <c r="CU97" s="1">
        <f t="shared" ca="1" si="53"/>
        <v>0.13635811709034867</v>
      </c>
      <c r="CV97" s="1">
        <f t="shared" ca="1" si="53"/>
        <v>-7.9340882524970319E-2</v>
      </c>
      <c r="CW97" s="1">
        <f t="shared" ca="1" si="53"/>
        <v>4.5746711131073495E-2</v>
      </c>
      <c r="CX97" s="1">
        <f t="shared" ca="1" si="53"/>
        <v>-7.0598444488669004E-2</v>
      </c>
      <c r="CY97" s="39">
        <f t="shared" ca="1" si="53"/>
        <v>-3.9140146850576769E-2</v>
      </c>
    </row>
    <row r="98" spans="2:103" x14ac:dyDescent="0.25">
      <c r="B98" s="27">
        <v>48061</v>
      </c>
      <c r="C98" s="28">
        <v>8.5833333333333304</v>
      </c>
      <c r="D98" s="1">
        <f t="shared" ca="1" si="49"/>
        <v>8.5425036720160087E-3</v>
      </c>
      <c r="E98" s="1">
        <f t="shared" ca="1" si="49"/>
        <v>7.7369364306511007E-2</v>
      </c>
      <c r="F98" s="1">
        <f t="shared" ca="1" si="49"/>
        <v>4.2768379577023105E-2</v>
      </c>
      <c r="G98" s="1">
        <f t="shared" ca="1" si="49"/>
        <v>-7.991374752126465E-2</v>
      </c>
      <c r="H98" s="1">
        <f t="shared" ca="1" si="49"/>
        <v>4.9647563260592539E-2</v>
      </c>
      <c r="I98" s="1">
        <f t="shared" ca="1" si="49"/>
        <v>-5.0663648946435158E-2</v>
      </c>
      <c r="J98" s="1">
        <f t="shared" ca="1" si="49"/>
        <v>-3.3244990355701443E-2</v>
      </c>
      <c r="K98" s="1">
        <f t="shared" ca="1" si="49"/>
        <v>3.7328154202075192E-2</v>
      </c>
      <c r="L98" s="1">
        <f t="shared" ca="1" si="49"/>
        <v>7.9434339134793253E-2</v>
      </c>
      <c r="M98" s="1">
        <f t="shared" ca="1" si="49"/>
        <v>2.7501634270201709E-2</v>
      </c>
      <c r="N98" s="1">
        <f t="shared" ca="1" si="49"/>
        <v>3.4289326219849862E-2</v>
      </c>
      <c r="O98" s="1">
        <f t="shared" ca="1" si="49"/>
        <v>2.2953976451671354E-2</v>
      </c>
      <c r="P98" s="1">
        <f t="shared" ca="1" si="49"/>
        <v>-3.4023777512019508E-2</v>
      </c>
      <c r="Q98" s="1">
        <f t="shared" ca="1" si="49"/>
        <v>4.8792734819486976E-2</v>
      </c>
      <c r="R98" s="1">
        <f t="shared" ca="1" si="49"/>
        <v>5.7724300608962664E-2</v>
      </c>
      <c r="S98" s="1">
        <f t="shared" ca="1" si="49"/>
        <v>6.7697556394027858E-2</v>
      </c>
      <c r="T98" s="1">
        <f t="shared" ca="1" si="51"/>
        <v>2.2694707753687935E-3</v>
      </c>
      <c r="U98" s="1">
        <f t="shared" ca="1" si="51"/>
        <v>1.2554718881605958E-2</v>
      </c>
      <c r="V98" s="1">
        <f t="shared" ca="1" si="51"/>
        <v>2.5444265376531893E-2</v>
      </c>
      <c r="W98" s="1">
        <f t="shared" ca="1" si="51"/>
        <v>3.6148583108287627E-2</v>
      </c>
      <c r="X98" s="1">
        <f t="shared" ca="1" si="51"/>
        <v>7.3092685411099034E-2</v>
      </c>
      <c r="Y98" s="1">
        <f t="shared" ca="1" si="51"/>
        <v>-5.4203177323167158E-2</v>
      </c>
      <c r="Z98" s="1">
        <f t="shared" ca="1" si="51"/>
        <v>7.9153639354140951E-3</v>
      </c>
      <c r="AA98" s="1">
        <f t="shared" ca="1" si="51"/>
        <v>-3.2986871050617407E-2</v>
      </c>
      <c r="AB98" s="1">
        <f t="shared" ca="1" si="51"/>
        <v>-1.6204793481040876E-2</v>
      </c>
      <c r="AC98" s="1">
        <f t="shared" ca="1" si="51"/>
        <v>1.766535528446617E-2</v>
      </c>
      <c r="AD98" s="1">
        <f t="shared" ca="1" si="51"/>
        <v>-6.2889823898034675E-3</v>
      </c>
      <c r="AE98" s="1">
        <f t="shared" ca="1" si="51"/>
        <v>2.5925693392760817E-2</v>
      </c>
      <c r="AF98" s="1">
        <f t="shared" ca="1" si="51"/>
        <v>-4.0765049609749159E-2</v>
      </c>
      <c r="AG98" s="1">
        <f t="shared" ca="1" si="51"/>
        <v>-3.3981980571606771E-2</v>
      </c>
      <c r="AH98" s="1">
        <f t="shared" ca="1" si="51"/>
        <v>-1.930802688057405E-2</v>
      </c>
      <c r="AI98" s="1">
        <f t="shared" ca="1" si="51"/>
        <v>4.2952988970255714E-3</v>
      </c>
      <c r="AJ98" s="1">
        <f t="shared" ca="1" si="51"/>
        <v>4.1591870900403866E-2</v>
      </c>
      <c r="AK98" s="1">
        <f t="shared" ca="1" si="51"/>
        <v>-4.5441854636324927E-2</v>
      </c>
      <c r="AL98" s="1">
        <f t="shared" ca="1" si="51"/>
        <v>-2.5977858629068387E-2</v>
      </c>
      <c r="AM98" s="1">
        <f t="shared" ca="1" si="51"/>
        <v>-1.0589070287198143E-2</v>
      </c>
      <c r="AN98" s="1">
        <f t="shared" ca="1" si="51"/>
        <v>6.8955240349182698E-2</v>
      </c>
      <c r="AO98" s="1">
        <f t="shared" ca="1" si="51"/>
        <v>9.858767164132266E-3</v>
      </c>
      <c r="AP98" s="1">
        <f t="shared" ca="1" si="51"/>
        <v>-2.0354434944738008E-2</v>
      </c>
      <c r="AQ98" s="1">
        <f t="shared" ca="1" si="51"/>
        <v>6.340737685606132E-2</v>
      </c>
      <c r="AR98" s="1">
        <f t="shared" ca="1" si="51"/>
        <v>0.10951153250320403</v>
      </c>
      <c r="AS98" s="1">
        <f t="shared" ca="1" si="51"/>
        <v>-2.6841028336390037E-2</v>
      </c>
      <c r="AT98" s="1">
        <f t="shared" ca="1" si="51"/>
        <v>-7.7285416140638108E-2</v>
      </c>
      <c r="AU98" s="1">
        <f t="shared" ca="1" si="51"/>
        <v>-9.7059321704773896E-3</v>
      </c>
      <c r="AV98" s="1">
        <f t="shared" ca="1" si="51"/>
        <v>1.0015188297711501E-3</v>
      </c>
      <c r="AW98" s="1">
        <f t="shared" ref="AW98:CY103" ca="1" si="54">_xlfn.NORM.INV(RAND(),$C$2,$C$3)</f>
        <v>-7.1230593041350255E-3</v>
      </c>
      <c r="AX98" s="1">
        <f t="shared" ca="1" si="54"/>
        <v>-3.5458339826243197E-2</v>
      </c>
      <c r="AY98" s="1">
        <f t="shared" ca="1" si="54"/>
        <v>-2.6781345644171541E-2</v>
      </c>
      <c r="AZ98" s="1">
        <f t="shared" ca="1" si="54"/>
        <v>-1.6087525944434921E-2</v>
      </c>
      <c r="BA98" s="1">
        <f t="shared" ca="1" si="54"/>
        <v>1.7811917415272514E-2</v>
      </c>
      <c r="BB98" s="1">
        <f t="shared" ca="1" si="54"/>
        <v>-1.3547324882501256E-2</v>
      </c>
      <c r="BC98" s="1">
        <f t="shared" ca="1" si="54"/>
        <v>4.488766633672276E-3</v>
      </c>
      <c r="BD98" s="1">
        <f t="shared" ca="1" si="54"/>
        <v>-6.2095034552582827E-2</v>
      </c>
      <c r="BE98" s="1">
        <f t="shared" ca="1" si="54"/>
        <v>2.8564198499228463E-2</v>
      </c>
      <c r="BF98" s="1">
        <f t="shared" ca="1" si="54"/>
        <v>3.832378836535507E-2</v>
      </c>
      <c r="BG98" s="1">
        <f t="shared" ca="1" si="54"/>
        <v>-8.2840373317048854E-2</v>
      </c>
      <c r="BH98" s="1">
        <f t="shared" ca="1" si="54"/>
        <v>-5.3032050491767076E-2</v>
      </c>
      <c r="BI98" s="1">
        <f t="shared" ca="1" si="54"/>
        <v>4.2319839918644943E-2</v>
      </c>
      <c r="BJ98" s="1">
        <f t="shared" ca="1" si="54"/>
        <v>2.912079901273568E-2</v>
      </c>
      <c r="BK98" s="1">
        <f t="shared" ca="1" si="54"/>
        <v>-2.5631848546023052E-3</v>
      </c>
      <c r="BL98" s="1">
        <f t="shared" ca="1" si="54"/>
        <v>5.9620444960980104E-3</v>
      </c>
      <c r="BM98" s="1">
        <f t="shared" ca="1" si="54"/>
        <v>-4.4019999470621463E-2</v>
      </c>
      <c r="BN98" s="1">
        <f t="shared" ca="1" si="54"/>
        <v>-4.6109341612298287E-3</v>
      </c>
      <c r="BO98" s="1">
        <f t="shared" ca="1" si="54"/>
        <v>3.9733197515597812E-2</v>
      </c>
      <c r="BP98" s="1">
        <f t="shared" ca="1" si="54"/>
        <v>7.1467252402143189E-2</v>
      </c>
      <c r="BQ98" s="1">
        <f t="shared" ca="1" si="54"/>
        <v>4.1439117145464929E-2</v>
      </c>
      <c r="BR98" s="1">
        <f t="shared" ca="1" si="54"/>
        <v>-6.6600092400775461E-3</v>
      </c>
      <c r="BS98" s="1">
        <f t="shared" ca="1" si="54"/>
        <v>-3.9822299593133936E-2</v>
      </c>
      <c r="BT98" s="1">
        <f t="shared" ca="1" si="54"/>
        <v>-1.8770641469838756E-2</v>
      </c>
      <c r="BU98" s="1">
        <f t="shared" ca="1" si="54"/>
        <v>-1.9957548141051374E-2</v>
      </c>
      <c r="BV98" s="1">
        <f t="shared" ca="1" si="54"/>
        <v>4.869939928237705E-2</v>
      </c>
      <c r="BW98" s="1">
        <f t="shared" ca="1" si="54"/>
        <v>-3.3501452792495293E-2</v>
      </c>
      <c r="BX98" s="1">
        <f t="shared" ca="1" si="54"/>
        <v>4.826191553008051E-2</v>
      </c>
      <c r="BY98" s="1">
        <f t="shared" ca="1" si="54"/>
        <v>3.9330976227616915E-2</v>
      </c>
      <c r="BZ98" s="1">
        <f t="shared" ca="1" si="54"/>
        <v>1.5076926187658619E-2</v>
      </c>
      <c r="CA98" s="1">
        <f t="shared" ca="1" si="54"/>
        <v>-4.4033297848057276E-2</v>
      </c>
      <c r="CB98" s="1">
        <f t="shared" ca="1" si="54"/>
        <v>-2.6647902446168704E-3</v>
      </c>
      <c r="CC98" s="1">
        <f t="shared" ca="1" si="54"/>
        <v>1.0252742645841272E-2</v>
      </c>
      <c r="CD98" s="1">
        <f t="shared" ca="1" si="54"/>
        <v>9.6914496500874164E-2</v>
      </c>
      <c r="CE98" s="1">
        <f t="shared" ca="1" si="54"/>
        <v>2.8048457375438263E-2</v>
      </c>
      <c r="CF98" s="1">
        <f t="shared" ca="1" si="54"/>
        <v>1.1878621732098166E-2</v>
      </c>
      <c r="CG98" s="1">
        <f t="shared" ca="1" si="54"/>
        <v>-7.0646408197341831E-2</v>
      </c>
      <c r="CH98" s="1">
        <f t="shared" ca="1" si="54"/>
        <v>-4.6548077821064196E-2</v>
      </c>
      <c r="CI98" s="1">
        <f t="shared" ca="1" si="54"/>
        <v>3.9043080870431392E-3</v>
      </c>
      <c r="CJ98" s="1">
        <f t="shared" ca="1" si="54"/>
        <v>3.8683016442212115E-2</v>
      </c>
      <c r="CK98" s="1">
        <f t="shared" ca="1" si="54"/>
        <v>8.4849072572268758E-2</v>
      </c>
      <c r="CL98" s="1">
        <f t="shared" ca="1" si="54"/>
        <v>-6.07736583299111E-2</v>
      </c>
      <c r="CM98" s="1">
        <f t="shared" ca="1" si="54"/>
        <v>2.6834161848849628E-2</v>
      </c>
      <c r="CN98" s="1">
        <f t="shared" ca="1" si="54"/>
        <v>-5.0654695511695332E-3</v>
      </c>
      <c r="CO98" s="1">
        <f t="shared" ca="1" si="54"/>
        <v>3.5133085744898457E-2</v>
      </c>
      <c r="CP98" s="1">
        <f t="shared" ca="1" si="54"/>
        <v>-7.2105871488866574E-2</v>
      </c>
      <c r="CQ98" s="1">
        <f t="shared" ca="1" si="54"/>
        <v>7.3445213602090387E-2</v>
      </c>
      <c r="CR98" s="1">
        <f t="shared" ca="1" si="54"/>
        <v>6.9209942219040352E-2</v>
      </c>
      <c r="CS98" s="1">
        <f t="shared" ca="1" si="54"/>
        <v>-2.5780645804991127E-2</v>
      </c>
      <c r="CT98" s="1">
        <f t="shared" ca="1" si="54"/>
        <v>-3.3396539887053038E-2</v>
      </c>
      <c r="CU98" s="1">
        <f t="shared" ca="1" si="54"/>
        <v>-2.6961846955078632E-2</v>
      </c>
      <c r="CV98" s="1">
        <f t="shared" ca="1" si="54"/>
        <v>-4.7155419137852091E-3</v>
      </c>
      <c r="CW98" s="1">
        <f t="shared" ca="1" si="54"/>
        <v>-5.5444098628974599E-2</v>
      </c>
      <c r="CX98" s="1">
        <f t="shared" ca="1" si="54"/>
        <v>-3.7272429434061463E-2</v>
      </c>
      <c r="CY98" s="39">
        <f t="shared" ca="1" si="54"/>
        <v>-8.471689036492272E-2</v>
      </c>
    </row>
    <row r="99" spans="2:103" x14ac:dyDescent="0.25">
      <c r="B99" s="27">
        <v>48092</v>
      </c>
      <c r="C99" s="28">
        <v>8.6666666666666607</v>
      </c>
      <c r="D99" s="1">
        <f t="shared" ca="1" si="49"/>
        <v>-7.0465203664358284E-3</v>
      </c>
      <c r="E99" s="1">
        <f t="shared" ca="1" si="49"/>
        <v>2.3098987096635794E-2</v>
      </c>
      <c r="F99" s="1">
        <f t="shared" ca="1" si="49"/>
        <v>6.0640734898555052E-2</v>
      </c>
      <c r="G99" s="1">
        <f t="shared" ca="1" si="49"/>
        <v>3.5601339104681759E-2</v>
      </c>
      <c r="H99" s="1">
        <f t="shared" ca="1" si="49"/>
        <v>-8.8846393433191478E-2</v>
      </c>
      <c r="I99" s="1">
        <f t="shared" ca="1" si="49"/>
        <v>5.002396598051467E-4</v>
      </c>
      <c r="J99" s="1">
        <f t="shared" ca="1" si="49"/>
        <v>-4.081990707776955E-2</v>
      </c>
      <c r="K99" s="1">
        <f t="shared" ca="1" si="49"/>
        <v>-4.2136079132577831E-3</v>
      </c>
      <c r="L99" s="1">
        <f t="shared" ca="1" si="49"/>
        <v>-6.5788484147698778E-2</v>
      </c>
      <c r="M99" s="1">
        <f t="shared" ca="1" si="49"/>
        <v>7.9532375170377867E-2</v>
      </c>
      <c r="N99" s="1">
        <f t="shared" ca="1" si="49"/>
        <v>4.2359640341444654E-2</v>
      </c>
      <c r="O99" s="1">
        <f t="shared" ca="1" si="49"/>
        <v>-6.0821492538244405E-2</v>
      </c>
      <c r="P99" s="1">
        <f t="shared" ca="1" si="49"/>
        <v>-1.6192470329809017E-2</v>
      </c>
      <c r="Q99" s="1">
        <f t="shared" ca="1" si="49"/>
        <v>0.140842366071953</v>
      </c>
      <c r="R99" s="1">
        <f t="shared" ca="1" si="49"/>
        <v>-4.5353477229576604E-2</v>
      </c>
      <c r="S99" s="1">
        <f t="shared" ca="1" si="49"/>
        <v>7.6448591457323217E-2</v>
      </c>
      <c r="T99" s="1">
        <f t="shared" ref="T99:CE103" ca="1" si="55">_xlfn.NORM.INV(RAND(),$C$2,$C$3)</f>
        <v>1.5695403273765967E-3</v>
      </c>
      <c r="U99" s="1">
        <f t="shared" ca="1" si="55"/>
        <v>2.8573864111851553E-2</v>
      </c>
      <c r="V99" s="1">
        <f t="shared" ca="1" si="55"/>
        <v>0.10391400829270186</v>
      </c>
      <c r="W99" s="1">
        <f t="shared" ca="1" si="55"/>
        <v>-8.973853427004904E-3</v>
      </c>
      <c r="X99" s="1">
        <f t="shared" ca="1" si="55"/>
        <v>7.2813329398319193E-2</v>
      </c>
      <c r="Y99" s="1">
        <f t="shared" ca="1" si="55"/>
        <v>4.2171346670268603E-2</v>
      </c>
      <c r="Z99" s="1">
        <f t="shared" ca="1" si="55"/>
        <v>3.8596464322260705E-4</v>
      </c>
      <c r="AA99" s="1">
        <f t="shared" ca="1" si="55"/>
        <v>-1.0271271071000756E-2</v>
      </c>
      <c r="AB99" s="1">
        <f t="shared" ca="1" si="55"/>
        <v>-5.0511697589419022E-2</v>
      </c>
      <c r="AC99" s="1">
        <f t="shared" ca="1" si="55"/>
        <v>4.5250110744158377E-2</v>
      </c>
      <c r="AD99" s="1">
        <f t="shared" ca="1" si="55"/>
        <v>8.4069270068083485E-2</v>
      </c>
      <c r="AE99" s="1">
        <f t="shared" ca="1" si="55"/>
        <v>3.9463411141633854E-2</v>
      </c>
      <c r="AF99" s="1">
        <f t="shared" ca="1" si="55"/>
        <v>-1.7904019017885839E-2</v>
      </c>
      <c r="AG99" s="1">
        <f t="shared" ca="1" si="55"/>
        <v>-6.487877665299302E-2</v>
      </c>
      <c r="AH99" s="1">
        <f t="shared" ca="1" si="55"/>
        <v>0.10039679812624694</v>
      </c>
      <c r="AI99" s="1">
        <f t="shared" ca="1" si="55"/>
        <v>-6.7771430021736967E-2</v>
      </c>
      <c r="AJ99" s="1">
        <f t="shared" ca="1" si="55"/>
        <v>-7.9222672394136731E-3</v>
      </c>
      <c r="AK99" s="1">
        <f t="shared" ca="1" si="55"/>
        <v>3.0459590693991276E-2</v>
      </c>
      <c r="AL99" s="1">
        <f t="shared" ca="1" si="55"/>
        <v>-3.7481949830208791E-2</v>
      </c>
      <c r="AM99" s="1">
        <f t="shared" ca="1" si="55"/>
        <v>3.0866154103838517E-2</v>
      </c>
      <c r="AN99" s="1">
        <f t="shared" ca="1" si="55"/>
        <v>-7.7091722373634874E-2</v>
      </c>
      <c r="AO99" s="1">
        <f t="shared" ca="1" si="55"/>
        <v>2.8242363559682866E-2</v>
      </c>
      <c r="AP99" s="1">
        <f t="shared" ca="1" si="55"/>
        <v>-5.7531140721491396E-2</v>
      </c>
      <c r="AQ99" s="1">
        <f t="shared" ca="1" si="55"/>
        <v>1.7654506512256356E-2</v>
      </c>
      <c r="AR99" s="1">
        <f t="shared" ca="1" si="55"/>
        <v>1.264013710520037E-2</v>
      </c>
      <c r="AS99" s="1">
        <f t="shared" ca="1" si="55"/>
        <v>-6.6768707015316901E-4</v>
      </c>
      <c r="AT99" s="1">
        <f t="shared" ca="1" si="55"/>
        <v>-0.11070200183143911</v>
      </c>
      <c r="AU99" s="1">
        <f t="shared" ca="1" si="55"/>
        <v>2.4651510184851573E-2</v>
      </c>
      <c r="AV99" s="1">
        <f t="shared" ca="1" si="55"/>
        <v>0.13251850468541312</v>
      </c>
      <c r="AW99" s="1">
        <f t="shared" ca="1" si="55"/>
        <v>1.8920505865293678E-2</v>
      </c>
      <c r="AX99" s="1">
        <f t="shared" ca="1" si="55"/>
        <v>0.10631948950766967</v>
      </c>
      <c r="AY99" s="1">
        <f t="shared" ca="1" si="55"/>
        <v>-3.4505926881046887E-2</v>
      </c>
      <c r="AZ99" s="1">
        <f t="shared" ca="1" si="55"/>
        <v>-3.7361143523870398E-2</v>
      </c>
      <c r="BA99" s="1">
        <f t="shared" ca="1" si="55"/>
        <v>-2.2775671328148582E-2</v>
      </c>
      <c r="BB99" s="1">
        <f t="shared" ca="1" si="55"/>
        <v>8.7294587160849646E-2</v>
      </c>
      <c r="BC99" s="1">
        <f t="shared" ca="1" si="55"/>
        <v>2.3532512391022775E-2</v>
      </c>
      <c r="BD99" s="1">
        <f t="shared" ca="1" si="55"/>
        <v>4.2591548116496618E-2</v>
      </c>
      <c r="BE99" s="1">
        <f t="shared" ca="1" si="55"/>
        <v>-4.1360802065117747E-2</v>
      </c>
      <c r="BF99" s="1">
        <f t="shared" ca="1" si="55"/>
        <v>6.2255712091510262E-2</v>
      </c>
      <c r="BG99" s="1">
        <f t="shared" ca="1" si="55"/>
        <v>7.0177503291589477E-2</v>
      </c>
      <c r="BH99" s="1">
        <f t="shared" ca="1" si="55"/>
        <v>-1.1026772530994718E-2</v>
      </c>
      <c r="BI99" s="1">
        <f t="shared" ca="1" si="55"/>
        <v>-4.0112317706707264E-2</v>
      </c>
      <c r="BJ99" s="1">
        <f t="shared" ca="1" si="55"/>
        <v>0.12253949932156197</v>
      </c>
      <c r="BK99" s="1">
        <f t="shared" ca="1" si="55"/>
        <v>4.8646072983499218E-2</v>
      </c>
      <c r="BL99" s="1">
        <f t="shared" ca="1" si="55"/>
        <v>7.6742284353337221E-3</v>
      </c>
      <c r="BM99" s="1">
        <f t="shared" ca="1" si="55"/>
        <v>2.8489787986449799E-2</v>
      </c>
      <c r="BN99" s="1">
        <f t="shared" ca="1" si="55"/>
        <v>-2.084920028509676E-2</v>
      </c>
      <c r="BO99" s="1">
        <f t="shared" ca="1" si="55"/>
        <v>-3.8119294282672384E-2</v>
      </c>
      <c r="BP99" s="1">
        <f t="shared" ca="1" si="55"/>
        <v>3.5508893962704027E-2</v>
      </c>
      <c r="BQ99" s="1">
        <f t="shared" ca="1" si="54"/>
        <v>3.9310166643713562E-2</v>
      </c>
      <c r="BR99" s="1">
        <f t="shared" ca="1" si="54"/>
        <v>-2.1927948662306979E-2</v>
      </c>
      <c r="BS99" s="1">
        <f t="shared" ca="1" si="54"/>
        <v>-1.6922075147521354E-2</v>
      </c>
      <c r="BT99" s="1">
        <f t="shared" ca="1" si="54"/>
        <v>6.9773496329180951E-2</v>
      </c>
      <c r="BU99" s="1">
        <f t="shared" ca="1" si="54"/>
        <v>1.3140180673703468E-2</v>
      </c>
      <c r="BV99" s="1">
        <f t="shared" ca="1" si="54"/>
        <v>-4.7855645116739343E-2</v>
      </c>
      <c r="BW99" s="1">
        <f t="shared" ca="1" si="54"/>
        <v>3.6761792175292282E-2</v>
      </c>
      <c r="BX99" s="1">
        <f t="shared" ca="1" si="54"/>
        <v>2.4894525778908806E-2</v>
      </c>
      <c r="BY99" s="1">
        <f t="shared" ca="1" si="54"/>
        <v>1.1924478132152187E-2</v>
      </c>
      <c r="BZ99" s="1">
        <f t="shared" ca="1" si="54"/>
        <v>8.7787680660728722E-3</v>
      </c>
      <c r="CA99" s="1">
        <f t="shared" ca="1" si="54"/>
        <v>-1.2596724883833232E-2</v>
      </c>
      <c r="CB99" s="1">
        <f t="shared" ca="1" si="54"/>
        <v>6.8624750665968876E-2</v>
      </c>
      <c r="CC99" s="1">
        <f t="shared" ca="1" si="54"/>
        <v>-4.5930033279055343E-2</v>
      </c>
      <c r="CD99" s="1">
        <f t="shared" ca="1" si="54"/>
        <v>-1.8202131320255888E-2</v>
      </c>
      <c r="CE99" s="1">
        <f t="shared" ca="1" si="54"/>
        <v>-1.7727244326274684E-2</v>
      </c>
      <c r="CF99" s="1">
        <f t="shared" ca="1" si="54"/>
        <v>5.7433134150682325E-2</v>
      </c>
      <c r="CG99" s="1">
        <f t="shared" ca="1" si="54"/>
        <v>5.9681127220918923E-2</v>
      </c>
      <c r="CH99" s="1">
        <f t="shared" ca="1" si="54"/>
        <v>-8.896396240805271E-2</v>
      </c>
      <c r="CI99" s="1">
        <f t="shared" ca="1" si="54"/>
        <v>5.7995253804071223E-2</v>
      </c>
      <c r="CJ99" s="1">
        <f t="shared" ca="1" si="54"/>
        <v>5.714477460906054E-2</v>
      </c>
      <c r="CK99" s="1">
        <f t="shared" ca="1" si="54"/>
        <v>-3.58200825452476E-3</v>
      </c>
      <c r="CL99" s="1">
        <f t="shared" ca="1" si="54"/>
        <v>-1.946288795021511E-2</v>
      </c>
      <c r="CM99" s="1">
        <f t="shared" ca="1" si="54"/>
        <v>0.10571597695874571</v>
      </c>
      <c r="CN99" s="1">
        <f t="shared" ca="1" si="54"/>
        <v>-6.9278769780725061E-4</v>
      </c>
      <c r="CO99" s="1">
        <f t="shared" ca="1" si="54"/>
        <v>4.3150655125800561E-2</v>
      </c>
      <c r="CP99" s="1">
        <f t="shared" ca="1" si="54"/>
        <v>-3.7571722662878178E-2</v>
      </c>
      <c r="CQ99" s="1">
        <f t="shared" ca="1" si="54"/>
        <v>-0.10506241495577526</v>
      </c>
      <c r="CR99" s="1">
        <f t="shared" ca="1" si="54"/>
        <v>-3.4237347989504979E-2</v>
      </c>
      <c r="CS99" s="1">
        <f t="shared" ca="1" si="54"/>
        <v>-3.3962962817216558E-2</v>
      </c>
      <c r="CT99" s="1">
        <f t="shared" ca="1" si="54"/>
        <v>-4.2427559423469076E-2</v>
      </c>
      <c r="CU99" s="1">
        <f t="shared" ca="1" si="54"/>
        <v>0.11048108948237303</v>
      </c>
      <c r="CV99" s="1">
        <f t="shared" ca="1" si="54"/>
        <v>9.5110406118116331E-2</v>
      </c>
      <c r="CW99" s="1">
        <f t="shared" ca="1" si="54"/>
        <v>-5.2594678654273117E-3</v>
      </c>
      <c r="CX99" s="1">
        <f t="shared" ca="1" si="54"/>
        <v>4.3442789355860684E-2</v>
      </c>
      <c r="CY99" s="39">
        <f t="shared" ca="1" si="54"/>
        <v>4.1313362214228187E-3</v>
      </c>
    </row>
    <row r="100" spans="2:103" x14ac:dyDescent="0.25">
      <c r="B100" s="27">
        <v>48122</v>
      </c>
      <c r="C100" s="28">
        <v>8.7499999999999893</v>
      </c>
      <c r="D100" s="1">
        <f t="shared" ca="1" si="49"/>
        <v>-2.6756713029037916E-3</v>
      </c>
      <c r="E100" s="1">
        <f t="shared" ca="1" si="49"/>
        <v>-1.5629233184344307E-3</v>
      </c>
      <c r="F100" s="1">
        <f t="shared" ca="1" si="49"/>
        <v>5.6670907230750758E-2</v>
      </c>
      <c r="G100" s="1">
        <f t="shared" ca="1" si="49"/>
        <v>-6.5291475860840796E-3</v>
      </c>
      <c r="H100" s="1">
        <f t="shared" ca="1" si="49"/>
        <v>5.5312967496199579E-2</v>
      </c>
      <c r="I100" s="1">
        <f t="shared" ca="1" si="49"/>
        <v>0.10438851430658144</v>
      </c>
      <c r="J100" s="1">
        <f t="shared" ca="1" si="49"/>
        <v>-1.6882251735287377E-2</v>
      </c>
      <c r="K100" s="1">
        <f t="shared" ca="1" si="49"/>
        <v>9.6521826135312655E-2</v>
      </c>
      <c r="L100" s="1">
        <f t="shared" ca="1" si="49"/>
        <v>2.2048420670073218E-2</v>
      </c>
      <c r="M100" s="1">
        <f t="shared" ca="1" si="49"/>
        <v>-1.2380414154903964E-2</v>
      </c>
      <c r="N100" s="1">
        <f t="shared" ca="1" si="49"/>
        <v>-1.393209973439791E-2</v>
      </c>
      <c r="O100" s="1">
        <f t="shared" ca="1" si="49"/>
        <v>8.2989295780502625E-2</v>
      </c>
      <c r="P100" s="1">
        <f t="shared" ca="1" si="49"/>
        <v>4.9978925898398412E-2</v>
      </c>
      <c r="Q100" s="1">
        <f t="shared" ca="1" si="49"/>
        <v>2.2193405554344993E-2</v>
      </c>
      <c r="R100" s="1">
        <f t="shared" ca="1" si="49"/>
        <v>-8.7646123217673139E-3</v>
      </c>
      <c r="S100" s="1">
        <f t="shared" ca="1" si="49"/>
        <v>8.7420442194662162E-2</v>
      </c>
      <c r="T100" s="1">
        <f t="shared" ca="1" si="55"/>
        <v>-5.5793642927023331E-2</v>
      </c>
      <c r="U100" s="1">
        <f t="shared" ca="1" si="55"/>
        <v>3.4615073558481514E-2</v>
      </c>
      <c r="V100" s="1">
        <f t="shared" ca="1" si="55"/>
        <v>3.1296055725189398E-2</v>
      </c>
      <c r="W100" s="1">
        <f t="shared" ca="1" si="55"/>
        <v>-1.7675192409397383E-2</v>
      </c>
      <c r="X100" s="1">
        <f t="shared" ca="1" si="55"/>
        <v>-4.0939874412047765E-2</v>
      </c>
      <c r="Y100" s="1">
        <f t="shared" ca="1" si="55"/>
        <v>4.6266894775550627E-2</v>
      </c>
      <c r="Z100" s="1">
        <f t="shared" ca="1" si="55"/>
        <v>5.3361329560438965E-2</v>
      </c>
      <c r="AA100" s="1">
        <f t="shared" ca="1" si="55"/>
        <v>4.9277380733772851E-2</v>
      </c>
      <c r="AB100" s="1">
        <f t="shared" ca="1" si="55"/>
        <v>4.6937385979770058E-3</v>
      </c>
      <c r="AC100" s="1">
        <f t="shared" ca="1" si="55"/>
        <v>4.1712282082030573E-2</v>
      </c>
      <c r="AD100" s="1">
        <f t="shared" ca="1" si="55"/>
        <v>-3.6753115462727332E-2</v>
      </c>
      <c r="AE100" s="1">
        <f t="shared" ca="1" si="55"/>
        <v>-7.3500344502356891E-4</v>
      </c>
      <c r="AF100" s="1">
        <f t="shared" ca="1" si="55"/>
        <v>-4.7269870257817585E-2</v>
      </c>
      <c r="AG100" s="1">
        <f t="shared" ca="1" si="55"/>
        <v>2.7288541071337585E-2</v>
      </c>
      <c r="AH100" s="1">
        <f t="shared" ca="1" si="55"/>
        <v>6.1133972190463926E-3</v>
      </c>
      <c r="AI100" s="1">
        <f t="shared" ca="1" si="55"/>
        <v>-2.0490563940035171E-2</v>
      </c>
      <c r="AJ100" s="1">
        <f t="shared" ca="1" si="55"/>
        <v>-3.2374204615544001E-3</v>
      </c>
      <c r="AK100" s="1">
        <f t="shared" ca="1" si="55"/>
        <v>1.5880874372203584E-2</v>
      </c>
      <c r="AL100" s="1">
        <f t="shared" ca="1" si="55"/>
        <v>6.0219384963743933E-2</v>
      </c>
      <c r="AM100" s="1">
        <f t="shared" ca="1" si="55"/>
        <v>9.5755898993582694E-2</v>
      </c>
      <c r="AN100" s="1">
        <f t="shared" ca="1" si="55"/>
        <v>4.3821823825342894E-2</v>
      </c>
      <c r="AO100" s="1">
        <f t="shared" ca="1" si="55"/>
        <v>2.8563550528734615E-2</v>
      </c>
      <c r="AP100" s="1">
        <f t="shared" ca="1" si="55"/>
        <v>-7.3300929848901492E-2</v>
      </c>
      <c r="AQ100" s="1">
        <f t="shared" ca="1" si="55"/>
        <v>-2.1630993813701167E-2</v>
      </c>
      <c r="AR100" s="1">
        <f t="shared" ca="1" si="55"/>
        <v>-3.2903596554868124E-2</v>
      </c>
      <c r="AS100" s="1">
        <f t="shared" ca="1" si="55"/>
        <v>-1.0086806102039794E-2</v>
      </c>
      <c r="AT100" s="1">
        <f t="shared" ca="1" si="55"/>
        <v>-2.2170704928978525E-2</v>
      </c>
      <c r="AU100" s="1">
        <f t="shared" ca="1" si="55"/>
        <v>6.2484262368077859E-2</v>
      </c>
      <c r="AV100" s="1">
        <f t="shared" ca="1" si="55"/>
        <v>-6.963934000815003E-2</v>
      </c>
      <c r="AW100" s="1">
        <f t="shared" ca="1" si="55"/>
        <v>0.12801381117153804</v>
      </c>
      <c r="AX100" s="1">
        <f t="shared" ca="1" si="55"/>
        <v>-2.8614808765452172E-2</v>
      </c>
      <c r="AY100" s="1">
        <f t="shared" ca="1" si="55"/>
        <v>6.1971442405934444E-4</v>
      </c>
      <c r="AZ100" s="1">
        <f t="shared" ca="1" si="55"/>
        <v>-8.8267983001901612E-3</v>
      </c>
      <c r="BA100" s="1">
        <f t="shared" ca="1" si="55"/>
        <v>5.0496881679077746E-3</v>
      </c>
      <c r="BB100" s="1">
        <f t="shared" ca="1" si="55"/>
        <v>4.0211471305394812E-2</v>
      </c>
      <c r="BC100" s="1">
        <f t="shared" ca="1" si="55"/>
        <v>6.5295064073312065E-2</v>
      </c>
      <c r="BD100" s="1">
        <f t="shared" ca="1" si="55"/>
        <v>-1.87257509189796E-2</v>
      </c>
      <c r="BE100" s="1">
        <f t="shared" ca="1" si="55"/>
        <v>8.1591889523897482E-2</v>
      </c>
      <c r="BF100" s="1">
        <f t="shared" ca="1" si="55"/>
        <v>-3.3762895773456987E-2</v>
      </c>
      <c r="BG100" s="1">
        <f t="shared" ca="1" si="55"/>
        <v>-2.5633999806754106E-2</v>
      </c>
      <c r="BH100" s="1">
        <f t="shared" ca="1" si="55"/>
        <v>-4.7686571521872272E-2</v>
      </c>
      <c r="BI100" s="1">
        <f t="shared" ca="1" si="55"/>
        <v>2.9991136578719581E-2</v>
      </c>
      <c r="BJ100" s="1">
        <f t="shared" ca="1" si="55"/>
        <v>-5.4823148639619769E-2</v>
      </c>
      <c r="BK100" s="1">
        <f t="shared" ca="1" si="55"/>
        <v>3.3508592244069123E-2</v>
      </c>
      <c r="BL100" s="1">
        <f t="shared" ca="1" si="55"/>
        <v>6.7684538823895607E-2</v>
      </c>
      <c r="BM100" s="1">
        <f t="shared" ca="1" si="55"/>
        <v>3.4143873473116967E-2</v>
      </c>
      <c r="BN100" s="1">
        <f t="shared" ca="1" si="55"/>
        <v>1.4575287328332394E-2</v>
      </c>
      <c r="BO100" s="1">
        <f t="shared" ca="1" si="55"/>
        <v>1.5257491761514242E-2</v>
      </c>
      <c r="BP100" s="1">
        <f t="shared" ca="1" si="55"/>
        <v>7.8708943573386952E-2</v>
      </c>
      <c r="BQ100" s="1">
        <f t="shared" ca="1" si="55"/>
        <v>-7.7240564122752237E-2</v>
      </c>
      <c r="BR100" s="1">
        <f t="shared" ca="1" si="55"/>
        <v>3.152981503396031E-3</v>
      </c>
      <c r="BS100" s="1">
        <f t="shared" ca="1" si="55"/>
        <v>1.8106115707779653E-2</v>
      </c>
      <c r="BT100" s="1">
        <f t="shared" ca="1" si="55"/>
        <v>-2.5613496613614541E-2</v>
      </c>
      <c r="BU100" s="1">
        <f t="shared" ca="1" si="55"/>
        <v>-2.9428276519501993E-2</v>
      </c>
      <c r="BV100" s="1">
        <f t="shared" ca="1" si="55"/>
        <v>3.9934206604185021E-2</v>
      </c>
      <c r="BW100" s="1">
        <f t="shared" ca="1" si="55"/>
        <v>-5.0256353108025037E-2</v>
      </c>
      <c r="BX100" s="1">
        <f t="shared" ca="1" si="55"/>
        <v>-1.9120189760444981E-2</v>
      </c>
      <c r="BY100" s="1">
        <f t="shared" ca="1" si="55"/>
        <v>1.582139911595537E-2</v>
      </c>
      <c r="BZ100" s="1">
        <f t="shared" ca="1" si="55"/>
        <v>4.5191495668483583E-4</v>
      </c>
      <c r="CA100" s="1">
        <f t="shared" ca="1" si="55"/>
        <v>1.4023425285215142E-2</v>
      </c>
      <c r="CB100" s="1">
        <f t="shared" ca="1" si="55"/>
        <v>6.567277668497698E-2</v>
      </c>
      <c r="CC100" s="1">
        <f t="shared" ca="1" si="55"/>
        <v>1.5337756725681627E-2</v>
      </c>
      <c r="CD100" s="1">
        <f t="shared" ca="1" si="55"/>
        <v>7.1234755240518963E-3</v>
      </c>
      <c r="CE100" s="1">
        <f t="shared" ca="1" si="55"/>
        <v>-5.1757037850184311E-2</v>
      </c>
      <c r="CF100" s="1">
        <f t="shared" ca="1" si="54"/>
        <v>7.1298430785346895E-2</v>
      </c>
      <c r="CG100" s="1">
        <f t="shared" ca="1" si="54"/>
        <v>4.0902668224250462E-2</v>
      </c>
      <c r="CH100" s="1">
        <f t="shared" ca="1" si="54"/>
        <v>3.5323487264161804E-2</v>
      </c>
      <c r="CI100" s="1">
        <f t="shared" ca="1" si="54"/>
        <v>-1.7943503516815826E-2</v>
      </c>
      <c r="CJ100" s="1">
        <f t="shared" ca="1" si="54"/>
        <v>9.9440977974069311E-2</v>
      </c>
      <c r="CK100" s="1">
        <f t="shared" ca="1" si="54"/>
        <v>1.05865614562365E-2</v>
      </c>
      <c r="CL100" s="1">
        <f t="shared" ca="1" si="54"/>
        <v>-1.3772474247987512E-2</v>
      </c>
      <c r="CM100" s="1">
        <f t="shared" ca="1" si="54"/>
        <v>2.8358103944854021E-2</v>
      </c>
      <c r="CN100" s="1">
        <f t="shared" ca="1" si="54"/>
        <v>1.6795837377277342E-2</v>
      </c>
      <c r="CO100" s="1">
        <f t="shared" ca="1" si="54"/>
        <v>1.0141802121598441E-2</v>
      </c>
      <c r="CP100" s="1">
        <f t="shared" ca="1" si="54"/>
        <v>1.7960477211537183E-2</v>
      </c>
      <c r="CQ100" s="1">
        <f t="shared" ca="1" si="54"/>
        <v>-5.9559577953032447E-3</v>
      </c>
      <c r="CR100" s="1">
        <f t="shared" ca="1" si="54"/>
        <v>-1.5115711593460188E-2</v>
      </c>
      <c r="CS100" s="1">
        <f t="shared" ca="1" si="54"/>
        <v>5.560453404975349E-2</v>
      </c>
      <c r="CT100" s="1">
        <f t="shared" ca="1" si="54"/>
        <v>-1.66132449897602E-2</v>
      </c>
      <c r="CU100" s="1">
        <f t="shared" ca="1" si="54"/>
        <v>0.16582033944259936</v>
      </c>
      <c r="CV100" s="1">
        <f t="shared" ca="1" si="54"/>
        <v>0.10016712775793332</v>
      </c>
      <c r="CW100" s="1">
        <f t="shared" ca="1" si="54"/>
        <v>-3.7167734980396133E-2</v>
      </c>
      <c r="CX100" s="1">
        <f t="shared" ca="1" si="54"/>
        <v>4.7631614575054746E-3</v>
      </c>
      <c r="CY100" s="39">
        <f t="shared" ca="1" si="54"/>
        <v>-4.748001847046153E-2</v>
      </c>
    </row>
    <row r="101" spans="2:103" x14ac:dyDescent="0.25">
      <c r="B101" s="27">
        <v>48153</v>
      </c>
      <c r="C101" s="28">
        <v>8.8333333333333304</v>
      </c>
      <c r="D101" s="1">
        <f t="shared" ca="1" si="49"/>
        <v>2.9295383972137478E-3</v>
      </c>
      <c r="E101" s="1">
        <f t="shared" ca="1" si="49"/>
        <v>3.1233502281786105E-2</v>
      </c>
      <c r="F101" s="1">
        <f t="shared" ca="1" si="49"/>
        <v>-5.4622021071391746E-2</v>
      </c>
      <c r="G101" s="1">
        <f t="shared" ca="1" si="49"/>
        <v>-1.3914953498149699E-2</v>
      </c>
      <c r="H101" s="1">
        <f t="shared" ca="1" si="49"/>
        <v>8.1908171937797203E-2</v>
      </c>
      <c r="I101" s="1">
        <f t="shared" ca="1" si="49"/>
        <v>6.8507958314880851E-2</v>
      </c>
      <c r="J101" s="1">
        <f t="shared" ca="1" si="49"/>
        <v>-6.6842107239151016E-2</v>
      </c>
      <c r="K101" s="1">
        <f t="shared" ca="1" si="49"/>
        <v>-8.4841711907983314E-2</v>
      </c>
      <c r="L101" s="1">
        <f t="shared" ca="1" si="49"/>
        <v>1.2582944476753739E-2</v>
      </c>
      <c r="M101" s="1">
        <f t="shared" ca="1" si="49"/>
        <v>6.307278740416758E-2</v>
      </c>
      <c r="N101" s="1">
        <f t="shared" ca="1" si="49"/>
        <v>-4.0292577910341923E-2</v>
      </c>
      <c r="O101" s="1">
        <f t="shared" ca="1" si="49"/>
        <v>5.5810317796443826E-2</v>
      </c>
      <c r="P101" s="1">
        <f t="shared" ca="1" si="49"/>
        <v>8.5492466622678648E-2</v>
      </c>
      <c r="Q101" s="1">
        <f t="shared" ca="1" si="49"/>
        <v>3.7528054808679198E-2</v>
      </c>
      <c r="R101" s="1">
        <f t="shared" ca="1" si="49"/>
        <v>-5.4834301896361695E-2</v>
      </c>
      <c r="S101" s="1">
        <f t="shared" ca="1" si="49"/>
        <v>-1.4874396307768566E-2</v>
      </c>
      <c r="T101" s="1">
        <f t="shared" ca="1" si="55"/>
        <v>-7.4314852410517981E-3</v>
      </c>
      <c r="U101" s="1">
        <f t="shared" ca="1" si="55"/>
        <v>-5.4612393610072349E-2</v>
      </c>
      <c r="V101" s="1">
        <f t="shared" ca="1" si="55"/>
        <v>5.6317061313573134E-2</v>
      </c>
      <c r="W101" s="1">
        <f t="shared" ca="1" si="55"/>
        <v>-6.0008389278049072E-2</v>
      </c>
      <c r="X101" s="1">
        <f t="shared" ca="1" si="55"/>
        <v>-4.5069453406357401E-2</v>
      </c>
      <c r="Y101" s="1">
        <f t="shared" ca="1" si="55"/>
        <v>7.8017766745823013E-4</v>
      </c>
      <c r="Z101" s="1">
        <f t="shared" ca="1" si="55"/>
        <v>1.3484743089852881E-2</v>
      </c>
      <c r="AA101" s="1">
        <f t="shared" ca="1" si="55"/>
        <v>-8.2896890739562676E-3</v>
      </c>
      <c r="AB101" s="1">
        <f t="shared" ca="1" si="55"/>
        <v>-8.3408909248889135E-2</v>
      </c>
      <c r="AC101" s="1">
        <f t="shared" ca="1" si="55"/>
        <v>6.497934196532805E-2</v>
      </c>
      <c r="AD101" s="1">
        <f t="shared" ca="1" si="55"/>
        <v>-4.2995377019145326E-2</v>
      </c>
      <c r="AE101" s="1">
        <f t="shared" ca="1" si="55"/>
        <v>-3.7913127185517037E-2</v>
      </c>
      <c r="AF101" s="1">
        <f t="shared" ca="1" si="55"/>
        <v>1.0223788862814089E-2</v>
      </c>
      <c r="AG101" s="1">
        <f t="shared" ca="1" si="55"/>
        <v>1.9133960756464785E-2</v>
      </c>
      <c r="AH101" s="1">
        <f t="shared" ca="1" si="55"/>
        <v>-9.0233747688013788E-2</v>
      </c>
      <c r="AI101" s="1">
        <f t="shared" ca="1" si="55"/>
        <v>-3.6046504986967765E-2</v>
      </c>
      <c r="AJ101" s="1">
        <f t="shared" ca="1" si="55"/>
        <v>4.9577298822545378E-2</v>
      </c>
      <c r="AK101" s="1">
        <f t="shared" ca="1" si="55"/>
        <v>-0.11668113880087716</v>
      </c>
      <c r="AL101" s="1">
        <f t="shared" ca="1" si="55"/>
        <v>5.4425811924612065E-2</v>
      </c>
      <c r="AM101" s="1">
        <f t="shared" ca="1" si="55"/>
        <v>-6.9400864034974835E-3</v>
      </c>
      <c r="AN101" s="1">
        <f t="shared" ca="1" si="55"/>
        <v>2.9478203920410721E-2</v>
      </c>
      <c r="AO101" s="1">
        <f t="shared" ca="1" si="55"/>
        <v>1.4236975950187759E-2</v>
      </c>
      <c r="AP101" s="1">
        <f t="shared" ca="1" si="55"/>
        <v>-3.13895593767263E-2</v>
      </c>
      <c r="AQ101" s="1">
        <f t="shared" ca="1" si="55"/>
        <v>6.2568491647858687E-2</v>
      </c>
      <c r="AR101" s="1">
        <f t="shared" ca="1" si="55"/>
        <v>-2.0105325057486283E-2</v>
      </c>
      <c r="AS101" s="1">
        <f t="shared" ca="1" si="55"/>
        <v>-1.7300072898175041E-2</v>
      </c>
      <c r="AT101" s="1">
        <f t="shared" ca="1" si="55"/>
        <v>-6.8270844743087949E-2</v>
      </c>
      <c r="AU101" s="1">
        <f t="shared" ca="1" si="55"/>
        <v>-1.3102420114031565E-2</v>
      </c>
      <c r="AV101" s="1">
        <f t="shared" ca="1" si="55"/>
        <v>6.3052709675604252E-2</v>
      </c>
      <c r="AW101" s="1">
        <f t="shared" ca="1" si="55"/>
        <v>-4.5730067479254392E-2</v>
      </c>
      <c r="AX101" s="1">
        <f t="shared" ca="1" si="55"/>
        <v>-4.5620256575558508E-2</v>
      </c>
      <c r="AY101" s="1">
        <f t="shared" ca="1" si="55"/>
        <v>8.8940017440469837E-2</v>
      </c>
      <c r="AZ101" s="1">
        <f t="shared" ca="1" si="55"/>
        <v>-6.3969686390090874E-2</v>
      </c>
      <c r="BA101" s="1">
        <f t="shared" ca="1" si="55"/>
        <v>6.6948254618458797E-2</v>
      </c>
      <c r="BB101" s="1">
        <f t="shared" ca="1" si="55"/>
        <v>-9.312159367396676E-4</v>
      </c>
      <c r="BC101" s="1">
        <f t="shared" ca="1" si="55"/>
        <v>-5.024460674254471E-2</v>
      </c>
      <c r="BD101" s="1">
        <f t="shared" ca="1" si="55"/>
        <v>0.11817071119388503</v>
      </c>
      <c r="BE101" s="1">
        <f t="shared" ca="1" si="55"/>
        <v>2.1682181769027134E-3</v>
      </c>
      <c r="BF101" s="1">
        <f t="shared" ca="1" si="55"/>
        <v>3.8776623124956756E-2</v>
      </c>
      <c r="BG101" s="1">
        <f t="shared" ca="1" si="55"/>
        <v>1.2124916111139906E-3</v>
      </c>
      <c r="BH101" s="1">
        <f t="shared" ca="1" si="55"/>
        <v>-1.6581004191623585E-2</v>
      </c>
      <c r="BI101" s="1">
        <f t="shared" ca="1" si="55"/>
        <v>4.4734236165894128E-2</v>
      </c>
      <c r="BJ101" s="1">
        <f t="shared" ca="1" si="55"/>
        <v>-7.0337477115517633E-2</v>
      </c>
      <c r="BK101" s="1">
        <f t="shared" ca="1" si="55"/>
        <v>1.53657485974767E-2</v>
      </c>
      <c r="BL101" s="1">
        <f t="shared" ca="1" si="55"/>
        <v>7.7098757544612651E-2</v>
      </c>
      <c r="BM101" s="1">
        <f t="shared" ca="1" si="55"/>
        <v>8.6018469545886711E-2</v>
      </c>
      <c r="BN101" s="1">
        <f t="shared" ca="1" si="55"/>
        <v>-7.5910962654256536E-2</v>
      </c>
      <c r="BO101" s="1">
        <f t="shared" ca="1" si="55"/>
        <v>6.9292083057277937E-2</v>
      </c>
      <c r="BP101" s="1">
        <f t="shared" ca="1" si="55"/>
        <v>0.10069203053999207</v>
      </c>
      <c r="BQ101" s="1">
        <f t="shared" ca="1" si="54"/>
        <v>2.1314135715369303E-2</v>
      </c>
      <c r="BR101" s="1">
        <f t="shared" ca="1" si="54"/>
        <v>3.6038902948435134E-2</v>
      </c>
      <c r="BS101" s="1">
        <f t="shared" ca="1" si="54"/>
        <v>2.2286618493128008E-2</v>
      </c>
      <c r="BT101" s="1">
        <f t="shared" ca="1" si="54"/>
        <v>1.2596298952648147E-2</v>
      </c>
      <c r="BU101" s="1">
        <f t="shared" ca="1" si="54"/>
        <v>-6.6731477820838825E-2</v>
      </c>
      <c r="BV101" s="1">
        <f t="shared" ca="1" si="54"/>
        <v>-9.7459118529645491E-3</v>
      </c>
      <c r="BW101" s="1">
        <f t="shared" ca="1" si="54"/>
        <v>4.4238588054482011E-2</v>
      </c>
      <c r="BX101" s="1">
        <f t="shared" ca="1" si="54"/>
        <v>6.286750630409693E-3</v>
      </c>
      <c r="BY101" s="1">
        <f t="shared" ca="1" si="54"/>
        <v>0.11724563063194279</v>
      </c>
      <c r="BZ101" s="1">
        <f t="shared" ca="1" si="54"/>
        <v>3.5919516480708805E-2</v>
      </c>
      <c r="CA101" s="1">
        <f t="shared" ca="1" si="54"/>
        <v>4.3127189156972792E-2</v>
      </c>
      <c r="CB101" s="1">
        <f t="shared" ca="1" si="54"/>
        <v>9.4294028566838134E-2</v>
      </c>
      <c r="CC101" s="1">
        <f t="shared" ca="1" si="54"/>
        <v>2.0147539399758878E-2</v>
      </c>
      <c r="CD101" s="1">
        <f t="shared" ca="1" si="54"/>
        <v>3.5870227295069085E-2</v>
      </c>
      <c r="CE101" s="1">
        <f t="shared" ca="1" si="54"/>
        <v>-7.272047758812053E-2</v>
      </c>
      <c r="CF101" s="1">
        <f t="shared" ca="1" si="54"/>
        <v>-3.9128926753256785E-2</v>
      </c>
      <c r="CG101" s="1">
        <f t="shared" ca="1" si="54"/>
        <v>9.5385526460566972E-2</v>
      </c>
      <c r="CH101" s="1">
        <f t="shared" ca="1" si="54"/>
        <v>-9.1365566971671058E-3</v>
      </c>
      <c r="CI101" s="1">
        <f t="shared" ca="1" si="54"/>
        <v>-5.8200336619285746E-2</v>
      </c>
      <c r="CJ101" s="1">
        <f t="shared" ca="1" si="54"/>
        <v>6.9523664162101845E-2</v>
      </c>
      <c r="CK101" s="1">
        <f t="shared" ca="1" si="54"/>
        <v>3.2759434107257124E-2</v>
      </c>
      <c r="CL101" s="1">
        <f t="shared" ca="1" si="54"/>
        <v>8.739689367475853E-2</v>
      </c>
      <c r="CM101" s="1">
        <f t="shared" ca="1" si="54"/>
        <v>-3.6524603022161636E-2</v>
      </c>
      <c r="CN101" s="1">
        <f t="shared" ca="1" si="54"/>
        <v>-5.146745138880391E-2</v>
      </c>
      <c r="CO101" s="1">
        <f t="shared" ca="1" si="54"/>
        <v>-3.0345031691607884E-2</v>
      </c>
      <c r="CP101" s="1">
        <f t="shared" ca="1" si="54"/>
        <v>2.8397403846829185E-2</v>
      </c>
      <c r="CQ101" s="1">
        <f t="shared" ca="1" si="54"/>
        <v>4.125323664298252E-3</v>
      </c>
      <c r="CR101" s="1">
        <f t="shared" ca="1" si="54"/>
        <v>3.6099692858206051E-2</v>
      </c>
      <c r="CS101" s="1">
        <f t="shared" ca="1" si="54"/>
        <v>-9.9029162856741834E-3</v>
      </c>
      <c r="CT101" s="1">
        <f t="shared" ca="1" si="54"/>
        <v>8.0669434704911586E-2</v>
      </c>
      <c r="CU101" s="1">
        <f t="shared" ca="1" si="54"/>
        <v>5.0271374258759091E-2</v>
      </c>
      <c r="CV101" s="1">
        <f t="shared" ca="1" si="54"/>
        <v>5.6094642301619396E-2</v>
      </c>
      <c r="CW101" s="1">
        <f t="shared" ca="1" si="54"/>
        <v>2.0269528162318168E-2</v>
      </c>
      <c r="CX101" s="1">
        <f t="shared" ca="1" si="54"/>
        <v>7.3817054066369431E-2</v>
      </c>
      <c r="CY101" s="39">
        <f t="shared" ca="1" si="54"/>
        <v>3.6345564162721361E-2</v>
      </c>
    </row>
    <row r="102" spans="2:103" x14ac:dyDescent="0.25">
      <c r="B102" s="27">
        <v>48183</v>
      </c>
      <c r="C102" s="28">
        <v>8.9166666666666607</v>
      </c>
      <c r="D102" s="1">
        <f t="shared" ca="1" si="49"/>
        <v>3.4281547403044024E-2</v>
      </c>
      <c r="E102" s="1">
        <f t="shared" ca="1" si="49"/>
        <v>-4.7969470484305048E-2</v>
      </c>
      <c r="F102" s="1">
        <f t="shared" ca="1" si="49"/>
        <v>0.1044972869925222</v>
      </c>
      <c r="G102" s="1">
        <f t="shared" ca="1" si="49"/>
        <v>6.397341605719499E-2</v>
      </c>
      <c r="H102" s="1">
        <f t="shared" ca="1" si="49"/>
        <v>4.2127000463852059E-2</v>
      </c>
      <c r="I102" s="1">
        <f t="shared" ca="1" si="49"/>
        <v>2.3369603268753092E-2</v>
      </c>
      <c r="J102" s="1">
        <f t="shared" ca="1" si="49"/>
        <v>7.6825146034026834E-3</v>
      </c>
      <c r="K102" s="1">
        <f t="shared" ca="1" si="49"/>
        <v>7.7050988464293863E-3</v>
      </c>
      <c r="L102" s="1">
        <f t="shared" ca="1" si="49"/>
        <v>-1.9244427992720539E-2</v>
      </c>
      <c r="M102" s="1">
        <f t="shared" ca="1" si="49"/>
        <v>3.0341512416172337E-2</v>
      </c>
      <c r="N102" s="1">
        <f t="shared" ca="1" si="49"/>
        <v>5.390389406790777E-2</v>
      </c>
      <c r="O102" s="1">
        <f t="shared" ca="1" si="49"/>
        <v>1.2004367064354215E-2</v>
      </c>
      <c r="P102" s="1">
        <f t="shared" ca="1" si="49"/>
        <v>1.7410702835620122E-2</v>
      </c>
      <c r="Q102" s="1">
        <f t="shared" ca="1" si="49"/>
        <v>1.3604836744877565E-2</v>
      </c>
      <c r="R102" s="1">
        <f t="shared" ca="1" si="49"/>
        <v>6.1841972978782959E-2</v>
      </c>
      <c r="S102" s="1">
        <f t="shared" ca="1" si="49"/>
        <v>-4.8808239079091424E-2</v>
      </c>
      <c r="T102" s="1">
        <f t="shared" ca="1" si="55"/>
        <v>-1.9108194798687406E-2</v>
      </c>
      <c r="U102" s="1">
        <f t="shared" ca="1" si="55"/>
        <v>-1.1709725571147789E-2</v>
      </c>
      <c r="V102" s="1">
        <f t="shared" ca="1" si="55"/>
        <v>-2.5389043266819365E-2</v>
      </c>
      <c r="W102" s="1">
        <f t="shared" ca="1" si="55"/>
        <v>9.1475024438225257E-3</v>
      </c>
      <c r="X102" s="1">
        <f t="shared" ca="1" si="55"/>
        <v>5.5818316878554382E-2</v>
      </c>
      <c r="Y102" s="1">
        <f t="shared" ca="1" si="55"/>
        <v>4.4655749272394837E-2</v>
      </c>
      <c r="Z102" s="1">
        <f t="shared" ca="1" si="55"/>
        <v>-3.1227401937211449E-2</v>
      </c>
      <c r="AA102" s="1">
        <f t="shared" ca="1" si="55"/>
        <v>-1.5595999533653919E-3</v>
      </c>
      <c r="AB102" s="1">
        <f t="shared" ca="1" si="55"/>
        <v>2.8819203522605006E-2</v>
      </c>
      <c r="AC102" s="1">
        <f t="shared" ca="1" si="55"/>
        <v>3.3645505467438726E-2</v>
      </c>
      <c r="AD102" s="1">
        <f t="shared" ca="1" si="55"/>
        <v>6.3754441852701734E-3</v>
      </c>
      <c r="AE102" s="1">
        <f t="shared" ca="1" si="55"/>
        <v>2.0944843471450848E-2</v>
      </c>
      <c r="AF102" s="1">
        <f t="shared" ca="1" si="55"/>
        <v>-3.9504601539052504E-2</v>
      </c>
      <c r="AG102" s="1">
        <f t="shared" ca="1" si="55"/>
        <v>3.4823669269397076E-2</v>
      </c>
      <c r="AH102" s="1">
        <f t="shared" ca="1" si="55"/>
        <v>-4.3798983258472403E-2</v>
      </c>
      <c r="AI102" s="1">
        <f t="shared" ca="1" si="55"/>
        <v>2.0406753149883931E-2</v>
      </c>
      <c r="AJ102" s="1">
        <f t="shared" ca="1" si="55"/>
        <v>-2.0134494919276692E-3</v>
      </c>
      <c r="AK102" s="1">
        <f t="shared" ca="1" si="55"/>
        <v>3.276920983251598E-2</v>
      </c>
      <c r="AL102" s="1">
        <f t="shared" ca="1" si="55"/>
        <v>-9.2194673637502722E-2</v>
      </c>
      <c r="AM102" s="1">
        <f t="shared" ca="1" si="55"/>
        <v>2.087847683834148E-2</v>
      </c>
      <c r="AN102" s="1">
        <f t="shared" ca="1" si="55"/>
        <v>1.1592677890350178E-2</v>
      </c>
      <c r="AO102" s="1">
        <f t="shared" ca="1" si="55"/>
        <v>5.1185694133727509E-3</v>
      </c>
      <c r="AP102" s="1">
        <f t="shared" ca="1" si="55"/>
        <v>3.7110476010698756E-3</v>
      </c>
      <c r="AQ102" s="1">
        <f t="shared" ca="1" si="55"/>
        <v>-6.3358516779239288E-2</v>
      </c>
      <c r="AR102" s="1">
        <f t="shared" ca="1" si="55"/>
        <v>-3.287257035710589E-2</v>
      </c>
      <c r="AS102" s="1">
        <f t="shared" ca="1" si="55"/>
        <v>7.0081441540254835E-2</v>
      </c>
      <c r="AT102" s="1">
        <f t="shared" ca="1" si="55"/>
        <v>3.0086570697317953E-2</v>
      </c>
      <c r="AU102" s="1">
        <f t="shared" ca="1" si="55"/>
        <v>7.1465810261010537E-2</v>
      </c>
      <c r="AV102" s="1">
        <f t="shared" ca="1" si="55"/>
        <v>1.7033967380460799E-2</v>
      </c>
      <c r="AW102" s="1">
        <f t="shared" ca="1" si="55"/>
        <v>2.8472519507032817E-2</v>
      </c>
      <c r="AX102" s="1">
        <f t="shared" ca="1" si="55"/>
        <v>8.3740806366926074E-2</v>
      </c>
      <c r="AY102" s="1">
        <f t="shared" ca="1" si="55"/>
        <v>1.3553224529131038E-2</v>
      </c>
      <c r="AZ102" s="1">
        <f t="shared" ca="1" si="55"/>
        <v>4.5784351202887492E-2</v>
      </c>
      <c r="BA102" s="1">
        <f t="shared" ca="1" si="55"/>
        <v>-7.5991424774420127E-3</v>
      </c>
      <c r="BB102" s="1">
        <f t="shared" ca="1" si="55"/>
        <v>-5.4686064692953021E-2</v>
      </c>
      <c r="BC102" s="1">
        <f t="shared" ca="1" si="55"/>
        <v>-2.0250832407139947E-2</v>
      </c>
      <c r="BD102" s="1">
        <f t="shared" ca="1" si="55"/>
        <v>2.2299357368391632E-2</v>
      </c>
      <c r="BE102" s="1">
        <f t="shared" ca="1" si="55"/>
        <v>-1.2176235124112395E-2</v>
      </c>
      <c r="BF102" s="1">
        <f t="shared" ca="1" si="55"/>
        <v>9.1115013306156623E-2</v>
      </c>
      <c r="BG102" s="1">
        <f t="shared" ca="1" si="55"/>
        <v>3.46692922462358E-2</v>
      </c>
      <c r="BH102" s="1">
        <f t="shared" ca="1" si="55"/>
        <v>-3.0014919832027392E-2</v>
      </c>
      <c r="BI102" s="1">
        <f t="shared" ca="1" si="55"/>
        <v>1.3576910668013368E-2</v>
      </c>
      <c r="BJ102" s="1">
        <f t="shared" ca="1" si="55"/>
        <v>0.12598557508524383</v>
      </c>
      <c r="BK102" s="1">
        <f t="shared" ca="1" si="55"/>
        <v>-1.9876867873062105E-2</v>
      </c>
      <c r="BL102" s="1">
        <f t="shared" ca="1" si="55"/>
        <v>6.9650583359004037E-2</v>
      </c>
      <c r="BM102" s="1">
        <f t="shared" ca="1" si="55"/>
        <v>9.4920977872084811E-2</v>
      </c>
      <c r="BN102" s="1">
        <f t="shared" ca="1" si="55"/>
        <v>5.2750461390151132E-2</v>
      </c>
      <c r="BO102" s="1">
        <f t="shared" ca="1" si="55"/>
        <v>-2.1520520530812472E-2</v>
      </c>
      <c r="BP102" s="1">
        <f t="shared" ca="1" si="55"/>
        <v>4.9987108891961146E-2</v>
      </c>
      <c r="BQ102" s="1">
        <f t="shared" ca="1" si="54"/>
        <v>4.3014588623600553E-2</v>
      </c>
      <c r="BR102" s="1">
        <f t="shared" ca="1" si="54"/>
        <v>-2.4962499115015663E-2</v>
      </c>
      <c r="BS102" s="1">
        <f t="shared" ca="1" si="54"/>
        <v>-1.3413950474354258E-2</v>
      </c>
      <c r="BT102" s="1">
        <f t="shared" ca="1" si="54"/>
        <v>1.3760955483132851E-2</v>
      </c>
      <c r="BU102" s="1">
        <f t="shared" ca="1" si="54"/>
        <v>5.7889916922289363E-2</v>
      </c>
      <c r="BV102" s="1">
        <f t="shared" ca="1" si="54"/>
        <v>-1.6077831547562819E-2</v>
      </c>
      <c r="BW102" s="1">
        <f t="shared" ca="1" si="54"/>
        <v>-1.3753705990138788E-2</v>
      </c>
      <c r="BX102" s="1">
        <f t="shared" ca="1" si="54"/>
        <v>-7.8631424152968577E-3</v>
      </c>
      <c r="BY102" s="1">
        <f t="shared" ca="1" si="54"/>
        <v>9.6892208294546367E-2</v>
      </c>
      <c r="BZ102" s="1">
        <f t="shared" ca="1" si="54"/>
        <v>6.0689714636588989E-2</v>
      </c>
      <c r="CA102" s="1">
        <f t="shared" ca="1" si="54"/>
        <v>-7.5924725164792178E-2</v>
      </c>
      <c r="CB102" s="1">
        <f t="shared" ca="1" si="54"/>
        <v>1.7911923176182173E-2</v>
      </c>
      <c r="CC102" s="1">
        <f t="shared" ca="1" si="54"/>
        <v>0.10502617307888643</v>
      </c>
      <c r="CD102" s="1">
        <f t="shared" ca="1" si="54"/>
        <v>8.8648005114138423E-2</v>
      </c>
      <c r="CE102" s="1">
        <f t="shared" ca="1" si="54"/>
        <v>8.718990112717635E-3</v>
      </c>
      <c r="CF102" s="1">
        <f t="shared" ca="1" si="54"/>
        <v>3.7537556035289243E-2</v>
      </c>
      <c r="CG102" s="1">
        <f t="shared" ca="1" si="54"/>
        <v>1.9273513331492839E-2</v>
      </c>
      <c r="CH102" s="1">
        <f t="shared" ca="1" si="54"/>
        <v>4.2761583453888703E-2</v>
      </c>
      <c r="CI102" s="1">
        <f t="shared" ca="1" si="54"/>
        <v>-4.5181901452846382E-2</v>
      </c>
      <c r="CJ102" s="1">
        <f t="shared" ca="1" si="54"/>
        <v>5.2686453390543751E-2</v>
      </c>
      <c r="CK102" s="1">
        <f t="shared" ca="1" si="54"/>
        <v>8.4686043924363269E-2</v>
      </c>
      <c r="CL102" s="1">
        <f t="shared" ca="1" si="54"/>
        <v>4.5291168121019375E-2</v>
      </c>
      <c r="CM102" s="1">
        <f t="shared" ca="1" si="54"/>
        <v>3.7777720954701818E-2</v>
      </c>
      <c r="CN102" s="1">
        <f t="shared" ca="1" si="54"/>
        <v>-3.5167666433885671E-2</v>
      </c>
      <c r="CO102" s="1">
        <f t="shared" ca="1" si="54"/>
        <v>-9.1749764620210172E-2</v>
      </c>
      <c r="CP102" s="1">
        <f t="shared" ca="1" si="54"/>
        <v>1.1657444675647756E-2</v>
      </c>
      <c r="CQ102" s="1">
        <f t="shared" ca="1" si="54"/>
        <v>7.2593941408422513E-2</v>
      </c>
      <c r="CR102" s="1">
        <f t="shared" ca="1" si="54"/>
        <v>-2.7990031444053258E-2</v>
      </c>
      <c r="CS102" s="1">
        <f t="shared" ca="1" si="54"/>
        <v>-2.9702873169440841E-2</v>
      </c>
      <c r="CT102" s="1">
        <f t="shared" ca="1" si="54"/>
        <v>-8.3329630393659926E-2</v>
      </c>
      <c r="CU102" s="1">
        <f t="shared" ca="1" si="54"/>
        <v>-2.647404935204542E-2</v>
      </c>
      <c r="CV102" s="1">
        <f t="shared" ca="1" si="54"/>
        <v>-1.2287412772713831E-3</v>
      </c>
      <c r="CW102" s="1">
        <f t="shared" ca="1" si="54"/>
        <v>7.2066731356689673E-2</v>
      </c>
      <c r="CX102" s="1">
        <f t="shared" ca="1" si="54"/>
        <v>0.10302051340849608</v>
      </c>
      <c r="CY102" s="39">
        <f t="shared" ca="1" si="54"/>
        <v>3.8150809969183755E-2</v>
      </c>
    </row>
    <row r="103" spans="2:103" x14ac:dyDescent="0.25">
      <c r="B103" s="27">
        <v>48214</v>
      </c>
      <c r="C103" s="28">
        <v>8.9999999999999893</v>
      </c>
      <c r="D103" s="1">
        <f t="shared" ca="1" si="49"/>
        <v>3.2794525339837427E-2</v>
      </c>
      <c r="E103" s="1">
        <f t="shared" ca="1" si="49"/>
        <v>3.3213060894252175E-2</v>
      </c>
      <c r="F103" s="1">
        <f t="shared" ca="1" si="49"/>
        <v>7.9277117129108593E-2</v>
      </c>
      <c r="G103" s="1">
        <f t="shared" ca="1" si="49"/>
        <v>-4.0293938814240544E-2</v>
      </c>
      <c r="H103" s="1">
        <f t="shared" ca="1" si="49"/>
        <v>5.2680671975181621E-2</v>
      </c>
      <c r="I103" s="1">
        <f t="shared" ca="1" si="49"/>
        <v>-3.0971542812082177E-2</v>
      </c>
      <c r="J103" s="1">
        <f t="shared" ca="1" si="49"/>
        <v>0.11577476194622691</v>
      </c>
      <c r="K103" s="1">
        <f t="shared" ca="1" si="49"/>
        <v>-3.7553000037672205E-3</v>
      </c>
      <c r="L103" s="1">
        <f t="shared" ca="1" si="49"/>
        <v>2.0752253845105935E-2</v>
      </c>
      <c r="M103" s="1">
        <f t="shared" ca="1" si="49"/>
        <v>4.5667716351216726E-2</v>
      </c>
      <c r="N103" s="1">
        <f t="shared" ca="1" si="49"/>
        <v>-7.9767016627359938E-4</v>
      </c>
      <c r="O103" s="1">
        <f t="shared" ca="1" si="49"/>
        <v>6.2323902975934299E-3</v>
      </c>
      <c r="P103" s="1">
        <f t="shared" ca="1" si="49"/>
        <v>-1.8059910792515954E-2</v>
      </c>
      <c r="Q103" s="1">
        <f t="shared" ca="1" si="49"/>
        <v>7.8538018168993223E-2</v>
      </c>
      <c r="R103" s="1">
        <f t="shared" ca="1" si="49"/>
        <v>2.0191096789967368E-2</v>
      </c>
      <c r="S103" s="1">
        <f t="shared" ca="1" si="49"/>
        <v>8.8306562825051144E-2</v>
      </c>
      <c r="T103" s="1">
        <f t="shared" ca="1" si="55"/>
        <v>-4.2884217524963152E-2</v>
      </c>
      <c r="U103" s="1">
        <f t="shared" ca="1" si="55"/>
        <v>-6.9601795583991988E-2</v>
      </c>
      <c r="V103" s="1">
        <f t="shared" ca="1" si="55"/>
        <v>-2.3768236350827632E-2</v>
      </c>
      <c r="W103" s="1">
        <f t="shared" ca="1" si="55"/>
        <v>9.5863872693462623E-3</v>
      </c>
      <c r="X103" s="1">
        <f t="shared" ca="1" si="55"/>
        <v>2.4697358018119023E-2</v>
      </c>
      <c r="Y103" s="1">
        <f t="shared" ca="1" si="55"/>
        <v>1.4065230238828079E-2</v>
      </c>
      <c r="Z103" s="1">
        <f t="shared" ca="1" si="55"/>
        <v>8.0890739413877061E-2</v>
      </c>
      <c r="AA103" s="1">
        <f t="shared" ca="1" si="55"/>
        <v>9.4437458199815583E-2</v>
      </c>
      <c r="AB103" s="1">
        <f t="shared" ca="1" si="55"/>
        <v>-5.323143281618116E-2</v>
      </c>
      <c r="AC103" s="1">
        <f t="shared" ca="1" si="55"/>
        <v>6.8543633193735951E-2</v>
      </c>
      <c r="AD103" s="1">
        <f t="shared" ca="1" si="55"/>
        <v>1.4480689855190621E-2</v>
      </c>
      <c r="AE103" s="1">
        <f t="shared" ca="1" si="55"/>
        <v>-3.8148887216777484E-2</v>
      </c>
      <c r="AF103" s="1">
        <f t="shared" ca="1" si="55"/>
        <v>-6.2409689376279574E-3</v>
      </c>
      <c r="AG103" s="1">
        <f t="shared" ca="1" si="55"/>
        <v>5.0007606024344821E-2</v>
      </c>
      <c r="AH103" s="1">
        <f t="shared" ca="1" si="55"/>
        <v>-9.7197088248978207E-3</v>
      </c>
      <c r="AI103" s="1">
        <f t="shared" ca="1" si="55"/>
        <v>8.7752594137770312E-2</v>
      </c>
      <c r="AJ103" s="1">
        <f t="shared" ca="1" si="55"/>
        <v>5.9275058985790587E-2</v>
      </c>
      <c r="AK103" s="1">
        <f t="shared" ca="1" si="55"/>
        <v>-4.0456494635358657E-2</v>
      </c>
      <c r="AL103" s="1">
        <f t="shared" ca="1" si="55"/>
        <v>1.5983028816163355E-2</v>
      </c>
      <c r="AM103" s="1">
        <f t="shared" ca="1" si="55"/>
        <v>-3.7147832040962669E-2</v>
      </c>
      <c r="AN103" s="1">
        <f t="shared" ca="1" si="55"/>
        <v>5.5846835084294388E-2</v>
      </c>
      <c r="AO103" s="1">
        <f t="shared" ca="1" si="55"/>
        <v>3.7653888468355448E-2</v>
      </c>
      <c r="AP103" s="1">
        <f t="shared" ca="1" si="55"/>
        <v>0.13859126887963399</v>
      </c>
      <c r="AQ103" s="1">
        <f t="shared" ca="1" si="55"/>
        <v>8.7120635971692385E-3</v>
      </c>
      <c r="AR103" s="1">
        <f t="shared" ca="1" si="55"/>
        <v>0.10237044645553933</v>
      </c>
      <c r="AS103" s="1">
        <f t="shared" ca="1" si="55"/>
        <v>-3.1299940424281154E-3</v>
      </c>
      <c r="AT103" s="1">
        <f t="shared" ca="1" si="55"/>
        <v>7.4296713050950092E-2</v>
      </c>
      <c r="AU103" s="1">
        <f t="shared" ca="1" si="55"/>
        <v>3.0445670002724853E-2</v>
      </c>
      <c r="AV103" s="1">
        <f t="shared" ca="1" si="55"/>
        <v>8.6872340114256402E-2</v>
      </c>
      <c r="AW103" s="1">
        <f t="shared" ca="1" si="55"/>
        <v>4.8663127853760736E-2</v>
      </c>
      <c r="AX103" s="1">
        <f t="shared" ca="1" si="55"/>
        <v>-1.2212446311039973E-2</v>
      </c>
      <c r="AY103" s="1">
        <f t="shared" ca="1" si="55"/>
        <v>-4.3779544994223672E-2</v>
      </c>
      <c r="AZ103" s="1">
        <f t="shared" ca="1" si="55"/>
        <v>4.682124887998973E-2</v>
      </c>
      <c r="BA103" s="1">
        <f t="shared" ca="1" si="55"/>
        <v>-7.8411030375293411E-3</v>
      </c>
      <c r="BB103" s="1">
        <f t="shared" ca="1" si="55"/>
        <v>-3.1076695796484692E-2</v>
      </c>
      <c r="BC103" s="1">
        <f t="shared" ca="1" si="55"/>
        <v>-4.5576504452101874E-2</v>
      </c>
      <c r="BD103" s="1">
        <f t="shared" ca="1" si="55"/>
        <v>0.12509830488085719</v>
      </c>
      <c r="BE103" s="1">
        <f t="shared" ca="1" si="55"/>
        <v>1.0180209077702927E-2</v>
      </c>
      <c r="BF103" s="1">
        <f t="shared" ca="1" si="55"/>
        <v>-8.2528208210331522E-3</v>
      </c>
      <c r="BG103" s="1">
        <f t="shared" ca="1" si="55"/>
        <v>2.0002510573426963E-3</v>
      </c>
      <c r="BH103" s="1">
        <f t="shared" ca="1" si="55"/>
        <v>3.6723425252476169E-2</v>
      </c>
      <c r="BI103" s="1">
        <f t="shared" ca="1" si="55"/>
        <v>0.11429312940220177</v>
      </c>
      <c r="BJ103" s="1">
        <f t="shared" ca="1" si="55"/>
        <v>-9.8322032178143892E-3</v>
      </c>
      <c r="BK103" s="1">
        <f t="shared" ca="1" si="55"/>
        <v>8.9269087976000555E-2</v>
      </c>
      <c r="BL103" s="1">
        <f t="shared" ref="BL103:CY111" ca="1" si="56">_xlfn.NORM.INV(RAND(),$C$2,$C$3)</f>
        <v>-4.0189476995589092E-2</v>
      </c>
      <c r="BM103" s="1">
        <f t="shared" ca="1" si="56"/>
        <v>-9.3263725661033858E-2</v>
      </c>
      <c r="BN103" s="1">
        <f t="shared" ca="1" si="56"/>
        <v>2.7749850618406617E-2</v>
      </c>
      <c r="BO103" s="1">
        <f t="shared" ca="1" si="56"/>
        <v>5.20279322879523E-2</v>
      </c>
      <c r="BP103" s="1">
        <f t="shared" ca="1" si="56"/>
        <v>3.687659325348315E-2</v>
      </c>
      <c r="BQ103" s="1">
        <f t="shared" ca="1" si="54"/>
        <v>-5.0348022521378037E-2</v>
      </c>
      <c r="BR103" s="1">
        <f t="shared" ca="1" si="54"/>
        <v>-4.8491535358279485E-2</v>
      </c>
      <c r="BS103" s="1">
        <f t="shared" ca="1" si="54"/>
        <v>5.8495075051925444E-2</v>
      </c>
      <c r="BT103" s="1">
        <f t="shared" ca="1" si="54"/>
        <v>4.4530691717210039E-2</v>
      </c>
      <c r="BU103" s="1">
        <f t="shared" ca="1" si="54"/>
        <v>-0.1364524202518925</v>
      </c>
      <c r="BV103" s="1">
        <f t="shared" ca="1" si="54"/>
        <v>4.2316380934729836E-2</v>
      </c>
      <c r="BW103" s="1">
        <f t="shared" ca="1" si="54"/>
        <v>-2.2061448430475035E-2</v>
      </c>
      <c r="BX103" s="1">
        <f t="shared" ca="1" si="54"/>
        <v>3.7681090961898395E-2</v>
      </c>
      <c r="BY103" s="1">
        <f t="shared" ca="1" si="54"/>
        <v>4.1657949032725301E-2</v>
      </c>
      <c r="BZ103" s="1">
        <f t="shared" ca="1" si="54"/>
        <v>-1.2735719788128052E-2</v>
      </c>
      <c r="CA103" s="1">
        <f t="shared" ca="1" si="54"/>
        <v>5.9619144032244012E-2</v>
      </c>
      <c r="CB103" s="1">
        <f t="shared" ca="1" si="54"/>
        <v>2.829691421155734E-2</v>
      </c>
      <c r="CC103" s="1">
        <f t="shared" ca="1" si="54"/>
        <v>-2.0454967089133434E-2</v>
      </c>
      <c r="CD103" s="1">
        <f t="shared" ca="1" si="54"/>
        <v>4.7601148073221286E-2</v>
      </c>
      <c r="CE103" s="1">
        <f t="shared" ca="1" si="54"/>
        <v>3.7763620804939224E-2</v>
      </c>
      <c r="CF103" s="1">
        <f t="shared" ca="1" si="54"/>
        <v>5.3749879184188151E-2</v>
      </c>
      <c r="CG103" s="1">
        <f t="shared" ca="1" si="54"/>
        <v>1.8169807420202059E-3</v>
      </c>
      <c r="CH103" s="1">
        <f t="shared" ca="1" si="54"/>
        <v>-3.7200396059097265E-2</v>
      </c>
      <c r="CI103" s="1">
        <f t="shared" ca="1" si="54"/>
        <v>-6.0575266926467662E-2</v>
      </c>
      <c r="CJ103" s="1">
        <f t="shared" ca="1" si="54"/>
        <v>-2.5843634729173177E-2</v>
      </c>
      <c r="CK103" s="1">
        <f t="shared" ca="1" si="54"/>
        <v>0.15274199379178222</v>
      </c>
      <c r="CL103" s="1">
        <f t="shared" ca="1" si="54"/>
        <v>-9.1499828717378287E-3</v>
      </c>
      <c r="CM103" s="1">
        <f t="shared" ca="1" si="54"/>
        <v>-3.3575343708216132E-2</v>
      </c>
      <c r="CN103" s="1">
        <f t="shared" ca="1" si="54"/>
        <v>-4.3906257405789857E-3</v>
      </c>
      <c r="CO103" s="1">
        <f t="shared" ca="1" si="54"/>
        <v>-4.1506711350661661E-2</v>
      </c>
      <c r="CP103" s="1">
        <f t="shared" ca="1" si="54"/>
        <v>6.5111209411120821E-2</v>
      </c>
      <c r="CQ103" s="1">
        <f t="shared" ca="1" si="54"/>
        <v>-4.5141791309287381E-2</v>
      </c>
      <c r="CR103" s="1">
        <f t="shared" ca="1" si="54"/>
        <v>8.0255304967053586E-3</v>
      </c>
      <c r="CS103" s="1">
        <f t="shared" ca="1" si="54"/>
        <v>2.9134367555586366E-2</v>
      </c>
      <c r="CT103" s="1">
        <f t="shared" ca="1" si="54"/>
        <v>7.6671511166936712E-2</v>
      </c>
      <c r="CU103" s="1">
        <f t="shared" ca="1" si="54"/>
        <v>-8.969682053961054E-3</v>
      </c>
      <c r="CV103" s="1">
        <f t="shared" ca="1" si="54"/>
        <v>-6.139166807760562E-2</v>
      </c>
      <c r="CW103" s="1">
        <f t="shared" ca="1" si="54"/>
        <v>0.10249089426978811</v>
      </c>
      <c r="CX103" s="1">
        <f t="shared" ca="1" si="54"/>
        <v>3.6604024169643451E-2</v>
      </c>
      <c r="CY103" s="39">
        <f t="shared" ca="1" si="54"/>
        <v>-5.1273183853014173E-2</v>
      </c>
    </row>
    <row r="104" spans="2:103" x14ac:dyDescent="0.25">
      <c r="B104" s="27">
        <v>48245</v>
      </c>
      <c r="C104" s="28">
        <v>9.0833333333333304</v>
      </c>
      <c r="D104" s="1">
        <f t="shared" ca="1" si="49"/>
        <v>5.1151957319104595E-2</v>
      </c>
      <c r="E104" s="1">
        <f t="shared" ca="1" si="49"/>
        <v>-2.9366711069322711E-2</v>
      </c>
      <c r="F104" s="1">
        <f t="shared" ca="1" si="49"/>
        <v>-2.3642615901472101E-3</v>
      </c>
      <c r="G104" s="1">
        <f t="shared" ca="1" si="49"/>
        <v>-2.5318080696961606E-2</v>
      </c>
      <c r="H104" s="1">
        <f t="shared" ca="1" si="49"/>
        <v>-2.877087715093074E-2</v>
      </c>
      <c r="I104" s="1">
        <f t="shared" ca="1" si="49"/>
        <v>4.1195495576333001E-2</v>
      </c>
      <c r="J104" s="1">
        <f t="shared" ca="1" si="49"/>
        <v>-1.8270241827478426E-2</v>
      </c>
      <c r="K104" s="1">
        <f t="shared" ca="1" si="49"/>
        <v>4.8238451357895201E-2</v>
      </c>
      <c r="L104" s="1">
        <f t="shared" ca="1" si="49"/>
        <v>-3.1682886301157898E-2</v>
      </c>
      <c r="M104" s="1">
        <f t="shared" ca="1" si="49"/>
        <v>2.081653096490034E-2</v>
      </c>
      <c r="N104" s="1">
        <f t="shared" ca="1" si="49"/>
        <v>-2.3251754981120188E-2</v>
      </c>
      <c r="O104" s="1">
        <f t="shared" ca="1" si="49"/>
        <v>7.1724387399244499E-2</v>
      </c>
      <c r="P104" s="1">
        <f t="shared" ca="1" si="49"/>
        <v>4.8816413266791626E-2</v>
      </c>
      <c r="Q104" s="1">
        <f t="shared" ca="1" si="49"/>
        <v>-2.2670959198004801E-2</v>
      </c>
      <c r="R104" s="1">
        <f t="shared" ca="1" si="49"/>
        <v>1.5450675841908852E-2</v>
      </c>
      <c r="S104" s="1">
        <f t="shared" ca="1" si="49"/>
        <v>-4.1125053769136444E-2</v>
      </c>
      <c r="T104" s="1">
        <f t="shared" ref="T104:BO104" ca="1" si="57">_xlfn.NORM.INV(RAND(),$C$2,$C$3)</f>
        <v>-1.2124435243089551E-2</v>
      </c>
      <c r="U104" s="1">
        <f t="shared" ca="1" si="57"/>
        <v>-2.781427444737989E-2</v>
      </c>
      <c r="V104" s="1">
        <f t="shared" ca="1" si="57"/>
        <v>-1.5014614072472107E-2</v>
      </c>
      <c r="W104" s="1">
        <f t="shared" ca="1" si="57"/>
        <v>5.1046039157026914E-2</v>
      </c>
      <c r="X104" s="1">
        <f t="shared" ca="1" si="57"/>
        <v>6.2997289871460249E-2</v>
      </c>
      <c r="Y104" s="1">
        <f t="shared" ca="1" si="57"/>
        <v>2.881589956157336E-2</v>
      </c>
      <c r="Z104" s="1">
        <f t="shared" ca="1" si="57"/>
        <v>1.0043133342761782E-2</v>
      </c>
      <c r="AA104" s="1">
        <f t="shared" ca="1" si="57"/>
        <v>-5.2066834815255029E-2</v>
      </c>
      <c r="AB104" s="1">
        <f t="shared" ca="1" si="57"/>
        <v>-3.1438662981613151E-2</v>
      </c>
      <c r="AC104" s="1">
        <f t="shared" ca="1" si="57"/>
        <v>-4.2914568127431468E-2</v>
      </c>
      <c r="AD104" s="1">
        <f t="shared" ca="1" si="57"/>
        <v>2.4733745011452837E-3</v>
      </c>
      <c r="AE104" s="1">
        <f t="shared" ca="1" si="57"/>
        <v>3.0720275735703219E-2</v>
      </c>
      <c r="AF104" s="1">
        <f t="shared" ca="1" si="57"/>
        <v>3.3630269973592378E-2</v>
      </c>
      <c r="AG104" s="1">
        <f t="shared" ca="1" si="57"/>
        <v>4.8654411011973889E-2</v>
      </c>
      <c r="AH104" s="1">
        <f t="shared" ca="1" si="57"/>
        <v>2.850424993198122E-2</v>
      </c>
      <c r="AI104" s="1">
        <f t="shared" ca="1" si="57"/>
        <v>-8.3706729677760272E-2</v>
      </c>
      <c r="AJ104" s="1">
        <f t="shared" ca="1" si="57"/>
        <v>7.5970130227679844E-2</v>
      </c>
      <c r="AK104" s="1">
        <f t="shared" ca="1" si="57"/>
        <v>-3.0953567059193818E-2</v>
      </c>
      <c r="AL104" s="1">
        <f t="shared" ca="1" si="57"/>
        <v>4.1596439948248354E-2</v>
      </c>
      <c r="AM104" s="1">
        <f t="shared" ca="1" si="57"/>
        <v>-5.3262794503949266E-2</v>
      </c>
      <c r="AN104" s="1">
        <f t="shared" ca="1" si="57"/>
        <v>3.3563397514181803E-2</v>
      </c>
      <c r="AO104" s="1">
        <f t="shared" ca="1" si="57"/>
        <v>-4.3435932738430195E-2</v>
      </c>
      <c r="AP104" s="1">
        <f t="shared" ca="1" si="57"/>
        <v>2.136610591757997E-2</v>
      </c>
      <c r="AQ104" s="1">
        <f t="shared" ca="1" si="57"/>
        <v>1.9535171664110194E-2</v>
      </c>
      <c r="AR104" s="1">
        <f t="shared" ca="1" si="57"/>
        <v>-4.6483113663886022E-2</v>
      </c>
      <c r="AS104" s="1">
        <f t="shared" ca="1" si="57"/>
        <v>4.3275290802012333E-2</v>
      </c>
      <c r="AT104" s="1">
        <f t="shared" ca="1" si="57"/>
        <v>1.7276893629800959E-2</v>
      </c>
      <c r="AU104" s="1">
        <f t="shared" ca="1" si="57"/>
        <v>0.1218143059283967</v>
      </c>
      <c r="AV104" s="1">
        <f t="shared" ca="1" si="57"/>
        <v>-1.0058879223830176E-2</v>
      </c>
      <c r="AW104" s="1">
        <f t="shared" ca="1" si="57"/>
        <v>-4.3750281764219655E-2</v>
      </c>
      <c r="AX104" s="1">
        <f t="shared" ca="1" si="57"/>
        <v>1.9278087084433557E-2</v>
      </c>
      <c r="AY104" s="1">
        <f t="shared" ca="1" si="57"/>
        <v>-3.5446451551941482E-2</v>
      </c>
      <c r="AZ104" s="1">
        <f t="shared" ca="1" si="57"/>
        <v>5.0586015213976807E-2</v>
      </c>
      <c r="BA104" s="1">
        <f t="shared" ca="1" si="57"/>
        <v>0.10055193987784372</v>
      </c>
      <c r="BB104" s="1">
        <f t="shared" ca="1" si="57"/>
        <v>5.2293698656436967E-2</v>
      </c>
      <c r="BC104" s="1">
        <f t="shared" ca="1" si="57"/>
        <v>2.2357624739045734E-2</v>
      </c>
      <c r="BD104" s="1">
        <f t="shared" ca="1" si="57"/>
        <v>8.5512855581309111E-2</v>
      </c>
      <c r="BE104" s="1">
        <f t="shared" ca="1" si="57"/>
        <v>2.0881662671481871E-3</v>
      </c>
      <c r="BF104" s="1">
        <f t="shared" ca="1" si="57"/>
        <v>9.7195956990781939E-3</v>
      </c>
      <c r="BG104" s="1">
        <f t="shared" ca="1" si="57"/>
        <v>-2.5339874482209958E-2</v>
      </c>
      <c r="BH104" s="1">
        <f t="shared" ca="1" si="57"/>
        <v>3.502811848327899E-2</v>
      </c>
      <c r="BI104" s="1">
        <f t="shared" ca="1" si="57"/>
        <v>7.476046155805588E-2</v>
      </c>
      <c r="BJ104" s="1">
        <f t="shared" ca="1" si="57"/>
        <v>2.9294085359089461E-2</v>
      </c>
      <c r="BK104" s="1">
        <f t="shared" ca="1" si="57"/>
        <v>-4.1735888715634835E-2</v>
      </c>
      <c r="BL104" s="1">
        <f t="shared" ca="1" si="57"/>
        <v>8.5118123115582797E-3</v>
      </c>
      <c r="BM104" s="1">
        <f t="shared" ca="1" si="57"/>
        <v>1.3350941956358834E-2</v>
      </c>
      <c r="BN104" s="1">
        <f t="shared" ca="1" si="57"/>
        <v>-2.6942888359815877E-2</v>
      </c>
      <c r="BO104" s="1">
        <f t="shared" ca="1" si="57"/>
        <v>3.6292411938794512E-3</v>
      </c>
      <c r="BP104" s="1">
        <f t="shared" ca="1" si="56"/>
        <v>-1.8194318927709931E-2</v>
      </c>
      <c r="BQ104" s="1">
        <f t="shared" ca="1" si="56"/>
        <v>5.1185480761341072E-2</v>
      </c>
      <c r="BR104" s="1">
        <f t="shared" ca="1" si="56"/>
        <v>6.7015221676564971E-2</v>
      </c>
      <c r="BS104" s="1">
        <f t="shared" ca="1" si="56"/>
        <v>-7.7292451269417809E-3</v>
      </c>
      <c r="BT104" s="1">
        <f t="shared" ca="1" si="56"/>
        <v>9.4592324741175848E-2</v>
      </c>
      <c r="BU104" s="1">
        <f t="shared" ca="1" si="56"/>
        <v>5.8515802497732972E-2</v>
      </c>
      <c r="BV104" s="1">
        <f t="shared" ca="1" si="56"/>
        <v>2.9365027175594291E-2</v>
      </c>
      <c r="BW104" s="1">
        <f t="shared" ca="1" si="56"/>
        <v>-2.6205903266993034E-2</v>
      </c>
      <c r="BX104" s="1">
        <f t="shared" ca="1" si="56"/>
        <v>-0.10276608547422983</v>
      </c>
      <c r="BY104" s="1">
        <f t="shared" ca="1" si="56"/>
        <v>2.892285952687294E-2</v>
      </c>
      <c r="BZ104" s="1">
        <f t="shared" ca="1" si="56"/>
        <v>6.2405299628169562E-2</v>
      </c>
      <c r="CA104" s="1">
        <f t="shared" ca="1" si="56"/>
        <v>0.11342546952456239</v>
      </c>
      <c r="CB104" s="1">
        <f t="shared" ca="1" si="56"/>
        <v>3.2870647541199491E-2</v>
      </c>
      <c r="CC104" s="1">
        <f t="shared" ca="1" si="56"/>
        <v>3.0864362446556028E-2</v>
      </c>
      <c r="CD104" s="1">
        <f t="shared" ca="1" si="56"/>
        <v>2.5901217683089065E-2</v>
      </c>
      <c r="CE104" s="1">
        <f t="shared" ca="1" si="56"/>
        <v>-3.7449878459551854E-2</v>
      </c>
      <c r="CF104" s="1">
        <f t="shared" ca="1" si="56"/>
        <v>4.0573716372642135E-2</v>
      </c>
      <c r="CG104" s="1">
        <f t="shared" ca="1" si="56"/>
        <v>-4.4047717452424535E-2</v>
      </c>
      <c r="CH104" s="1">
        <f t="shared" ca="1" si="56"/>
        <v>-7.7956571960666438E-2</v>
      </c>
      <c r="CI104" s="1">
        <f t="shared" ca="1" si="56"/>
        <v>0.12460131251687981</v>
      </c>
      <c r="CJ104" s="1">
        <f t="shared" ca="1" si="56"/>
        <v>5.2931561555299385E-2</v>
      </c>
      <c r="CK104" s="1">
        <f t="shared" ca="1" si="56"/>
        <v>-9.1969563441628405E-2</v>
      </c>
      <c r="CL104" s="1">
        <f t="shared" ca="1" si="56"/>
        <v>-1.1088915218717584E-3</v>
      </c>
      <c r="CM104" s="1">
        <f t="shared" ca="1" si="56"/>
        <v>-1.194145549839187E-2</v>
      </c>
      <c r="CN104" s="1">
        <f t="shared" ca="1" si="56"/>
        <v>3.4719555587437209E-2</v>
      </c>
      <c r="CO104" s="1">
        <f t="shared" ca="1" si="56"/>
        <v>7.5118877667295679E-3</v>
      </c>
      <c r="CP104" s="1">
        <f t="shared" ca="1" si="56"/>
        <v>2.9098353671311278E-2</v>
      </c>
      <c r="CQ104" s="1">
        <f t="shared" ca="1" si="56"/>
        <v>6.5160939406782331E-2</v>
      </c>
      <c r="CR104" s="1">
        <f t="shared" ca="1" si="56"/>
        <v>0.11623966465180161</v>
      </c>
      <c r="CS104" s="1">
        <f t="shared" ca="1" si="56"/>
        <v>-7.1600802865226468E-3</v>
      </c>
      <c r="CT104" s="1">
        <f t="shared" ca="1" si="56"/>
        <v>6.4631811899897362E-2</v>
      </c>
      <c r="CU104" s="1">
        <f t="shared" ca="1" si="56"/>
        <v>-1.8968009720648962E-3</v>
      </c>
      <c r="CV104" s="1">
        <f t="shared" ca="1" si="56"/>
        <v>5.2806023492225268E-2</v>
      </c>
      <c r="CW104" s="1">
        <f t="shared" ca="1" si="56"/>
        <v>-0.10346433384447365</v>
      </c>
      <c r="CX104" s="1">
        <f t="shared" ca="1" si="56"/>
        <v>-1.2336630010751012E-2</v>
      </c>
      <c r="CY104" s="39">
        <f t="shared" ca="1" si="56"/>
        <v>-1.118184585257807E-2</v>
      </c>
    </row>
    <row r="105" spans="2:103" x14ac:dyDescent="0.25">
      <c r="B105" s="27">
        <v>48274</v>
      </c>
      <c r="C105" s="28">
        <v>9.1666666666666607</v>
      </c>
      <c r="D105" s="1">
        <f t="shared" ca="1" si="49"/>
        <v>4.4131681112749913E-2</v>
      </c>
      <c r="E105" s="1">
        <f t="shared" ca="1" si="49"/>
        <v>7.2426791459494783E-3</v>
      </c>
      <c r="F105" s="1">
        <f t="shared" ca="1" si="49"/>
        <v>5.9588140285913964E-4</v>
      </c>
      <c r="G105" s="1">
        <f t="shared" ca="1" si="49"/>
        <v>7.7786963262788111E-2</v>
      </c>
      <c r="H105" s="1">
        <f t="shared" ca="1" si="49"/>
        <v>1.9324850135410111E-2</v>
      </c>
      <c r="I105" s="1">
        <f t="shared" ca="1" si="49"/>
        <v>5.4748289134686379E-2</v>
      </c>
      <c r="J105" s="1">
        <f t="shared" ca="1" si="49"/>
        <v>3.5957366102501595E-2</v>
      </c>
      <c r="K105" s="1">
        <f t="shared" ca="1" si="49"/>
        <v>4.0760128350449815E-2</v>
      </c>
      <c r="L105" s="1">
        <f t="shared" ca="1" si="49"/>
        <v>2.6080342953657448E-2</v>
      </c>
      <c r="M105" s="1">
        <f t="shared" ca="1" si="49"/>
        <v>-4.9663055672074154E-3</v>
      </c>
      <c r="N105" s="1">
        <f t="shared" ca="1" si="49"/>
        <v>6.0863590516527281E-2</v>
      </c>
      <c r="O105" s="1">
        <f t="shared" ca="1" si="49"/>
        <v>2.4743554137235932E-2</v>
      </c>
      <c r="P105" s="1">
        <f t="shared" ca="1" si="49"/>
        <v>-3.388176907931878E-2</v>
      </c>
      <c r="Q105" s="1">
        <f t="shared" ca="1" si="49"/>
        <v>-7.0178781572830862E-2</v>
      </c>
      <c r="R105" s="1">
        <f t="shared" ca="1" si="49"/>
        <v>-9.1299436006891638E-2</v>
      </c>
      <c r="S105" s="1">
        <f t="shared" ref="S105:CD109" ca="1" si="58">_xlfn.NORM.INV(RAND(),$C$2,$C$3)</f>
        <v>-2.0354221069632882E-2</v>
      </c>
      <c r="T105" s="1">
        <f t="shared" ca="1" si="58"/>
        <v>-2.9392815909391336E-2</v>
      </c>
      <c r="U105" s="1">
        <f t="shared" ca="1" si="58"/>
        <v>-6.3201868755159457E-2</v>
      </c>
      <c r="V105" s="1">
        <f t="shared" ca="1" si="58"/>
        <v>-2.6683454562431624E-2</v>
      </c>
      <c r="W105" s="1">
        <f t="shared" ca="1" si="58"/>
        <v>2.5660277302580036E-2</v>
      </c>
      <c r="X105" s="1">
        <f t="shared" ca="1" si="58"/>
        <v>9.1954909799157492E-2</v>
      </c>
      <c r="Y105" s="1">
        <f t="shared" ca="1" si="58"/>
        <v>-5.0389051715340548E-2</v>
      </c>
      <c r="Z105" s="1">
        <f t="shared" ca="1" si="58"/>
        <v>3.8835427318755458E-2</v>
      </c>
      <c r="AA105" s="1">
        <f t="shared" ca="1" si="58"/>
        <v>-7.1003144166587262E-2</v>
      </c>
      <c r="AB105" s="1">
        <f t="shared" ca="1" si="58"/>
        <v>-2.6838787928453525E-3</v>
      </c>
      <c r="AC105" s="1">
        <f t="shared" ca="1" si="58"/>
        <v>-6.0541117465802825E-2</v>
      </c>
      <c r="AD105" s="1">
        <f t="shared" ca="1" si="58"/>
        <v>-4.4223791665804583E-2</v>
      </c>
      <c r="AE105" s="1">
        <f t="shared" ca="1" si="58"/>
        <v>-6.7416965558744102E-2</v>
      </c>
      <c r="AF105" s="1">
        <f t="shared" ca="1" si="58"/>
        <v>-5.4633097071613818E-2</v>
      </c>
      <c r="AG105" s="1">
        <f t="shared" ca="1" si="58"/>
        <v>9.986270467939061E-3</v>
      </c>
      <c r="AH105" s="1">
        <f t="shared" ca="1" si="58"/>
        <v>1.162106065868289E-2</v>
      </c>
      <c r="AI105" s="1">
        <f t="shared" ca="1" si="58"/>
        <v>3.9719834571586062E-3</v>
      </c>
      <c r="AJ105" s="1">
        <f t="shared" ca="1" si="58"/>
        <v>1.0790823557491209E-2</v>
      </c>
      <c r="AK105" s="1">
        <f t="shared" ca="1" si="58"/>
        <v>0.14374020136490084</v>
      </c>
      <c r="AL105" s="1">
        <f t="shared" ca="1" si="58"/>
        <v>-3.4550990807967093E-3</v>
      </c>
      <c r="AM105" s="1">
        <f t="shared" ca="1" si="58"/>
        <v>4.2644278436133115E-3</v>
      </c>
      <c r="AN105" s="1">
        <f t="shared" ca="1" si="58"/>
        <v>-3.3718486357052997E-2</v>
      </c>
      <c r="AO105" s="1">
        <f t="shared" ca="1" si="58"/>
        <v>3.4603416637992955E-2</v>
      </c>
      <c r="AP105" s="1">
        <f t="shared" ca="1" si="58"/>
        <v>6.1500077740556875E-3</v>
      </c>
      <c r="AQ105" s="1">
        <f t="shared" ca="1" si="58"/>
        <v>-2.392780156121382E-2</v>
      </c>
      <c r="AR105" s="1">
        <f t="shared" ca="1" si="58"/>
        <v>4.9596958889426279E-2</v>
      </c>
      <c r="AS105" s="1">
        <f t="shared" ca="1" si="58"/>
        <v>3.1827694709776866E-2</v>
      </c>
      <c r="AT105" s="1">
        <f t="shared" ca="1" si="58"/>
        <v>8.6029656909821145E-2</v>
      </c>
      <c r="AU105" s="1">
        <f t="shared" ca="1" si="58"/>
        <v>-5.5893560908677493E-3</v>
      </c>
      <c r="AV105" s="1">
        <f t="shared" ca="1" si="58"/>
        <v>-6.3097676366345255E-3</v>
      </c>
      <c r="AW105" s="1">
        <f t="shared" ca="1" si="58"/>
        <v>4.0534109098157176E-2</v>
      </c>
      <c r="AX105" s="1">
        <f t="shared" ca="1" si="58"/>
        <v>5.2427729585221072E-2</v>
      </c>
      <c r="AY105" s="1">
        <f t="shared" ca="1" si="58"/>
        <v>2.1171263694612578E-2</v>
      </c>
      <c r="AZ105" s="1">
        <f t="shared" ca="1" si="58"/>
        <v>6.3518673888366239E-2</v>
      </c>
      <c r="BA105" s="1">
        <f t="shared" ca="1" si="58"/>
        <v>6.3689356664673579E-3</v>
      </c>
      <c r="BB105" s="1">
        <f t="shared" ca="1" si="58"/>
        <v>-1.5530169794426701E-3</v>
      </c>
      <c r="BC105" s="1">
        <f t="shared" ca="1" si="58"/>
        <v>6.0155804608184897E-3</v>
      </c>
      <c r="BD105" s="1">
        <f t="shared" ca="1" si="58"/>
        <v>5.7083304075667259E-2</v>
      </c>
      <c r="BE105" s="1">
        <f t="shared" ca="1" si="58"/>
        <v>1.1110300049365893E-2</v>
      </c>
      <c r="BF105" s="1">
        <f t="shared" ca="1" si="58"/>
        <v>3.6922130130832245E-2</v>
      </c>
      <c r="BG105" s="1">
        <f t="shared" ca="1" si="58"/>
        <v>-2.9042398752324471E-2</v>
      </c>
      <c r="BH105" s="1">
        <f t="shared" ca="1" si="58"/>
        <v>-3.7884295605930471E-2</v>
      </c>
      <c r="BI105" s="1">
        <f t="shared" ca="1" si="58"/>
        <v>-4.9603914979411058E-2</v>
      </c>
      <c r="BJ105" s="1">
        <f t="shared" ca="1" si="58"/>
        <v>1.4095124966166609E-2</v>
      </c>
      <c r="BK105" s="1">
        <f t="shared" ca="1" si="58"/>
        <v>-1.4774202354640217E-2</v>
      </c>
      <c r="BL105" s="1">
        <f t="shared" ca="1" si="58"/>
        <v>2.6074840812198401E-2</v>
      </c>
      <c r="BM105" s="1">
        <f t="shared" ca="1" si="58"/>
        <v>-9.5546740042117412E-3</v>
      </c>
      <c r="BN105" s="1">
        <f t="shared" ca="1" si="58"/>
        <v>-9.7198561019903179E-4</v>
      </c>
      <c r="BO105" s="1">
        <f t="shared" ca="1" si="58"/>
        <v>1.9986341901627354E-2</v>
      </c>
      <c r="BP105" s="1">
        <f t="shared" ca="1" si="58"/>
        <v>8.4698363278219668E-2</v>
      </c>
      <c r="BQ105" s="1">
        <f t="shared" ca="1" si="56"/>
        <v>5.8159765506513035E-2</v>
      </c>
      <c r="BR105" s="1">
        <f t="shared" ca="1" si="56"/>
        <v>-0.10282349286220208</v>
      </c>
      <c r="BS105" s="1">
        <f t="shared" ca="1" si="56"/>
        <v>1.8177792334225923E-2</v>
      </c>
      <c r="BT105" s="1">
        <f t="shared" ca="1" si="56"/>
        <v>5.4067327081536616E-2</v>
      </c>
      <c r="BU105" s="1">
        <f t="shared" ca="1" si="56"/>
        <v>2.1149964602165356E-2</v>
      </c>
      <c r="BV105" s="1">
        <f t="shared" ca="1" si="56"/>
        <v>-3.7814685423541786E-2</v>
      </c>
      <c r="BW105" s="1">
        <f t="shared" ca="1" si="56"/>
        <v>-1.7423929189237835E-2</v>
      </c>
      <c r="BX105" s="1">
        <f t="shared" ca="1" si="56"/>
        <v>-7.5850768513269523E-2</v>
      </c>
      <c r="BY105" s="1">
        <f t="shared" ca="1" si="56"/>
        <v>3.9890295146818265E-3</v>
      </c>
      <c r="BZ105" s="1">
        <f t="shared" ca="1" si="56"/>
        <v>-3.1318860300494834E-2</v>
      </c>
      <c r="CA105" s="1">
        <f t="shared" ca="1" si="56"/>
        <v>-1.5104726058342833E-2</v>
      </c>
      <c r="CB105" s="1">
        <f t="shared" ca="1" si="56"/>
        <v>-7.944864743236188E-2</v>
      </c>
      <c r="CC105" s="1">
        <f t="shared" ca="1" si="56"/>
        <v>-5.5028762926360109E-2</v>
      </c>
      <c r="CD105" s="1">
        <f t="shared" ca="1" si="56"/>
        <v>6.8787687327161201E-2</v>
      </c>
      <c r="CE105" s="1">
        <f t="shared" ca="1" si="56"/>
        <v>5.1423651102396772E-2</v>
      </c>
      <c r="CF105" s="1">
        <f t="shared" ca="1" si="56"/>
        <v>-8.0246253668672551E-2</v>
      </c>
      <c r="CG105" s="1">
        <f t="shared" ca="1" si="56"/>
        <v>3.4035241350530168E-2</v>
      </c>
      <c r="CH105" s="1">
        <f t="shared" ca="1" si="56"/>
        <v>-3.4101944855570332E-2</v>
      </c>
      <c r="CI105" s="1">
        <f t="shared" ca="1" si="56"/>
        <v>-2.8371725570978182E-2</v>
      </c>
      <c r="CJ105" s="1">
        <f t="shared" ca="1" si="56"/>
        <v>-5.8302150307082697E-2</v>
      </c>
      <c r="CK105" s="1">
        <f t="shared" ca="1" si="56"/>
        <v>3.1602418547464775E-2</v>
      </c>
      <c r="CL105" s="1">
        <f t="shared" ca="1" si="56"/>
        <v>-2.962740435477839E-2</v>
      </c>
      <c r="CM105" s="1">
        <f t="shared" ca="1" si="56"/>
        <v>8.1623098086492679E-2</v>
      </c>
      <c r="CN105" s="1">
        <f t="shared" ca="1" si="56"/>
        <v>2.809831034433875E-2</v>
      </c>
      <c r="CO105" s="1">
        <f t="shared" ca="1" si="56"/>
        <v>-2.0005335326923109E-3</v>
      </c>
      <c r="CP105" s="1">
        <f t="shared" ca="1" si="56"/>
        <v>-1.1075911872136707E-2</v>
      </c>
      <c r="CQ105" s="1">
        <f t="shared" ca="1" si="56"/>
        <v>3.4375641285639712E-2</v>
      </c>
      <c r="CR105" s="1">
        <f t="shared" ca="1" si="56"/>
        <v>-2.4056464649539446E-2</v>
      </c>
      <c r="CS105" s="1">
        <f t="shared" ca="1" si="56"/>
        <v>7.8015753843743742E-3</v>
      </c>
      <c r="CT105" s="1">
        <f t="shared" ca="1" si="56"/>
        <v>-3.0764864021097807E-2</v>
      </c>
      <c r="CU105" s="1">
        <f t="shared" ca="1" si="56"/>
        <v>5.0032503531771765E-2</v>
      </c>
      <c r="CV105" s="1">
        <f t="shared" ca="1" si="56"/>
        <v>7.964909773693718E-2</v>
      </c>
      <c r="CW105" s="1">
        <f t="shared" ca="1" si="56"/>
        <v>1.1321145687689048E-2</v>
      </c>
      <c r="CX105" s="1">
        <f t="shared" ca="1" si="56"/>
        <v>1.4109983867690447E-2</v>
      </c>
      <c r="CY105" s="39">
        <f t="shared" ca="1" si="56"/>
        <v>1.0266098737601551E-2</v>
      </c>
    </row>
    <row r="106" spans="2:103" x14ac:dyDescent="0.25">
      <c r="B106" s="27">
        <v>48305</v>
      </c>
      <c r="C106" s="28">
        <v>9.2499999999999893</v>
      </c>
      <c r="D106" s="1">
        <f t="shared" ref="D106:S121" ca="1" si="59">_xlfn.NORM.INV(RAND(),$C$2,$C$3)</f>
        <v>-3.6683200504038192E-2</v>
      </c>
      <c r="E106" s="1">
        <f t="shared" ca="1" si="59"/>
        <v>4.5634260072466064E-2</v>
      </c>
      <c r="F106" s="1">
        <f t="shared" ca="1" si="59"/>
        <v>-5.6425788365246733E-2</v>
      </c>
      <c r="G106" s="1">
        <f t="shared" ca="1" si="59"/>
        <v>-6.0536234210402128E-2</v>
      </c>
      <c r="H106" s="1">
        <f t="shared" ca="1" si="59"/>
        <v>-1.3901934136301274E-2</v>
      </c>
      <c r="I106" s="1">
        <f t="shared" ca="1" si="59"/>
        <v>5.5193595716681046E-2</v>
      </c>
      <c r="J106" s="1">
        <f t="shared" ca="1" si="59"/>
        <v>1.7089567986789969E-2</v>
      </c>
      <c r="K106" s="1">
        <f t="shared" ca="1" si="59"/>
        <v>3.4081128672537722E-2</v>
      </c>
      <c r="L106" s="1">
        <f t="shared" ca="1" si="59"/>
        <v>7.7016901498645179E-2</v>
      </c>
      <c r="M106" s="1">
        <f t="shared" ca="1" si="59"/>
        <v>4.9494564908819171E-2</v>
      </c>
      <c r="N106" s="1">
        <f t="shared" ca="1" si="59"/>
        <v>-5.6668590253421296E-2</v>
      </c>
      <c r="O106" s="1">
        <f t="shared" ca="1" si="59"/>
        <v>6.6956493069035179E-3</v>
      </c>
      <c r="P106" s="1">
        <f t="shared" ca="1" si="59"/>
        <v>6.5926002327360178E-2</v>
      </c>
      <c r="Q106" s="1">
        <f t="shared" ca="1" si="59"/>
        <v>-8.8671522273608944E-2</v>
      </c>
      <c r="R106" s="1">
        <f t="shared" ca="1" si="59"/>
        <v>-4.8720074199186746E-2</v>
      </c>
      <c r="S106" s="1">
        <f t="shared" ca="1" si="59"/>
        <v>-6.9999250375468419E-2</v>
      </c>
      <c r="T106" s="1">
        <f t="shared" ca="1" si="58"/>
        <v>-2.5247157231229819E-2</v>
      </c>
      <c r="U106" s="1">
        <f t="shared" ca="1" si="58"/>
        <v>0.10196674557263705</v>
      </c>
      <c r="V106" s="1">
        <f t="shared" ca="1" si="58"/>
        <v>-4.8449523917467152E-2</v>
      </c>
      <c r="W106" s="1">
        <f t="shared" ca="1" si="58"/>
        <v>-3.3776796169921477E-2</v>
      </c>
      <c r="X106" s="1">
        <f t="shared" ca="1" si="58"/>
        <v>2.3451828719558195E-3</v>
      </c>
      <c r="Y106" s="1">
        <f t="shared" ca="1" si="58"/>
        <v>-9.1598025694101561E-3</v>
      </c>
      <c r="Z106" s="1">
        <f t="shared" ca="1" si="58"/>
        <v>2.4089682102102723E-2</v>
      </c>
      <c r="AA106" s="1">
        <f t="shared" ca="1" si="58"/>
        <v>-3.2554178687029152E-2</v>
      </c>
      <c r="AB106" s="1">
        <f t="shared" ca="1" si="58"/>
        <v>4.7332064782536654E-2</v>
      </c>
      <c r="AC106" s="1">
        <f t="shared" ca="1" si="58"/>
        <v>9.2978251796187933E-2</v>
      </c>
      <c r="AD106" s="1">
        <f t="shared" ca="1" si="58"/>
        <v>-3.6746708285808977E-2</v>
      </c>
      <c r="AE106" s="1">
        <f t="shared" ca="1" si="58"/>
        <v>-3.9274002932327114E-2</v>
      </c>
      <c r="AF106" s="1">
        <f t="shared" ca="1" si="58"/>
        <v>3.3579428846187524E-2</v>
      </c>
      <c r="AG106" s="1">
        <f t="shared" ca="1" si="58"/>
        <v>-7.3243387203405091E-3</v>
      </c>
      <c r="AH106" s="1">
        <f t="shared" ca="1" si="58"/>
        <v>9.2302979651965628E-2</v>
      </c>
      <c r="AI106" s="1">
        <f t="shared" ca="1" si="58"/>
        <v>-4.1703619399460198E-2</v>
      </c>
      <c r="AJ106" s="1">
        <f t="shared" ca="1" si="58"/>
        <v>1.9174294346040472E-3</v>
      </c>
      <c r="AK106" s="1">
        <f t="shared" ca="1" si="58"/>
        <v>-1.200624047226366E-3</v>
      </c>
      <c r="AL106" s="1">
        <f t="shared" ca="1" si="58"/>
        <v>1.0603467671141795E-2</v>
      </c>
      <c r="AM106" s="1">
        <f t="shared" ca="1" si="58"/>
        <v>3.2463638071739381E-2</v>
      </c>
      <c r="AN106" s="1">
        <f t="shared" ca="1" si="58"/>
        <v>2.2434878796459685E-2</v>
      </c>
      <c r="AO106" s="1">
        <f t="shared" ca="1" si="58"/>
        <v>5.0568036288871306E-2</v>
      </c>
      <c r="AP106" s="1">
        <f t="shared" ca="1" si="58"/>
        <v>2.310823486129062E-2</v>
      </c>
      <c r="AQ106" s="1">
        <f t="shared" ca="1" si="58"/>
        <v>-7.2109125576097693E-2</v>
      </c>
      <c r="AR106" s="1">
        <f t="shared" ca="1" si="58"/>
        <v>-4.4019658773473604E-3</v>
      </c>
      <c r="AS106" s="1">
        <f t="shared" ca="1" si="58"/>
        <v>2.2427388182613719E-2</v>
      </c>
      <c r="AT106" s="1">
        <f t="shared" ca="1" si="58"/>
        <v>3.0052592146599194E-2</v>
      </c>
      <c r="AU106" s="1">
        <f t="shared" ca="1" si="58"/>
        <v>2.9794777977158089E-2</v>
      </c>
      <c r="AV106" s="1">
        <f t="shared" ca="1" si="58"/>
        <v>0.10268162953141013</v>
      </c>
      <c r="AW106" s="1">
        <f t="shared" ca="1" si="58"/>
        <v>2.2765239921245507E-2</v>
      </c>
      <c r="AX106" s="1">
        <f t="shared" ca="1" si="58"/>
        <v>1.8845081478188669E-2</v>
      </c>
      <c r="AY106" s="1">
        <f t="shared" ca="1" si="58"/>
        <v>-1.1186453388845934E-2</v>
      </c>
      <c r="AZ106" s="1">
        <f t="shared" ca="1" si="58"/>
        <v>4.9164473947083689E-2</v>
      </c>
      <c r="BA106" s="1">
        <f t="shared" ca="1" si="58"/>
        <v>-2.8644567200217214E-2</v>
      </c>
      <c r="BB106" s="1">
        <f t="shared" ca="1" si="58"/>
        <v>3.3682363983078868E-2</v>
      </c>
      <c r="BC106" s="1">
        <f t="shared" ca="1" si="58"/>
        <v>-2.8922543359535396E-3</v>
      </c>
      <c r="BD106" s="1">
        <f t="shared" ca="1" si="58"/>
        <v>6.2512268496768886E-2</v>
      </c>
      <c r="BE106" s="1">
        <f t="shared" ca="1" si="58"/>
        <v>1.6507635232294531E-2</v>
      </c>
      <c r="BF106" s="1">
        <f t="shared" ca="1" si="58"/>
        <v>-2.2992129280455544E-2</v>
      </c>
      <c r="BG106" s="1">
        <f t="shared" ca="1" si="58"/>
        <v>-4.3213554995035493E-2</v>
      </c>
      <c r="BH106" s="1">
        <f t="shared" ca="1" si="58"/>
        <v>-1.4019919511731645E-2</v>
      </c>
      <c r="BI106" s="1">
        <f t="shared" ca="1" si="58"/>
        <v>8.5621233248422496E-2</v>
      </c>
      <c r="BJ106" s="1">
        <f t="shared" ca="1" si="58"/>
        <v>-3.7979051856854927E-2</v>
      </c>
      <c r="BK106" s="1">
        <f t="shared" ca="1" si="58"/>
        <v>-3.2924946888811105E-2</v>
      </c>
      <c r="BL106" s="1">
        <f t="shared" ca="1" si="58"/>
        <v>7.8453237566067285E-2</v>
      </c>
      <c r="BM106" s="1">
        <f t="shared" ca="1" si="58"/>
        <v>-1.5999075632629457E-2</v>
      </c>
      <c r="BN106" s="1">
        <f t="shared" ca="1" si="58"/>
        <v>-4.7101191259909476E-2</v>
      </c>
      <c r="BO106" s="1">
        <f t="shared" ca="1" si="58"/>
        <v>5.2824547974176773E-2</v>
      </c>
      <c r="BP106" s="1">
        <f t="shared" ca="1" si="58"/>
        <v>3.4605093194104916E-2</v>
      </c>
      <c r="BQ106" s="1">
        <f t="shared" ca="1" si="56"/>
        <v>9.0000544868501675E-2</v>
      </c>
      <c r="BR106" s="1">
        <f t="shared" ca="1" si="56"/>
        <v>5.1400174789113691E-2</v>
      </c>
      <c r="BS106" s="1">
        <f t="shared" ca="1" si="56"/>
        <v>1.3647033094096097E-2</v>
      </c>
      <c r="BT106" s="1">
        <f t="shared" ca="1" si="56"/>
        <v>-4.1169541994966544E-4</v>
      </c>
      <c r="BU106" s="1">
        <f t="shared" ca="1" si="56"/>
        <v>2.7988767856908816E-2</v>
      </c>
      <c r="BV106" s="1">
        <f t="shared" ca="1" si="56"/>
        <v>1.815772442865711E-2</v>
      </c>
      <c r="BW106" s="1">
        <f t="shared" ca="1" si="56"/>
        <v>-4.6326166327306309E-2</v>
      </c>
      <c r="BX106" s="1">
        <f t="shared" ca="1" si="56"/>
        <v>-3.080540371036828E-2</v>
      </c>
      <c r="BY106" s="1">
        <f t="shared" ca="1" si="56"/>
        <v>-0.16417050405818603</v>
      </c>
      <c r="BZ106" s="1">
        <f t="shared" ca="1" si="56"/>
        <v>-1.5594684614003117E-3</v>
      </c>
      <c r="CA106" s="1">
        <f t="shared" ca="1" si="56"/>
        <v>3.8042083943312503E-3</v>
      </c>
      <c r="CB106" s="1">
        <f t="shared" ca="1" si="56"/>
        <v>9.091830705368395E-2</v>
      </c>
      <c r="CC106" s="1">
        <f t="shared" ca="1" si="56"/>
        <v>8.0321530016395803E-2</v>
      </c>
      <c r="CD106" s="1">
        <f t="shared" ca="1" si="56"/>
        <v>2.1647246904334356E-2</v>
      </c>
      <c r="CE106" s="1">
        <f t="shared" ca="1" si="56"/>
        <v>1.2268078896053587E-2</v>
      </c>
      <c r="CF106" s="1">
        <f t="shared" ca="1" si="56"/>
        <v>4.0663608605568696E-2</v>
      </c>
      <c r="CG106" s="1">
        <f t="shared" ca="1" si="56"/>
        <v>-4.0892577405212176E-2</v>
      </c>
      <c r="CH106" s="1">
        <f t="shared" ca="1" si="56"/>
        <v>3.870738035278521E-2</v>
      </c>
      <c r="CI106" s="1">
        <f t="shared" ca="1" si="56"/>
        <v>5.4541998079161609E-3</v>
      </c>
      <c r="CJ106" s="1">
        <f t="shared" ca="1" si="56"/>
        <v>2.367860521493982E-3</v>
      </c>
      <c r="CK106" s="1">
        <f t="shared" ca="1" si="56"/>
        <v>5.6158673567157764E-2</v>
      </c>
      <c r="CL106" s="1">
        <f t="shared" ca="1" si="56"/>
        <v>3.0482837211728633E-2</v>
      </c>
      <c r="CM106" s="1">
        <f t="shared" ca="1" si="56"/>
        <v>3.9278309692223422E-2</v>
      </c>
      <c r="CN106" s="1">
        <f t="shared" ca="1" si="56"/>
        <v>-8.8163483789936228E-3</v>
      </c>
      <c r="CO106" s="1">
        <f t="shared" ca="1" si="56"/>
        <v>-2.6380974874245504E-2</v>
      </c>
      <c r="CP106" s="1">
        <f t="shared" ca="1" si="56"/>
        <v>-3.2872548858642041E-2</v>
      </c>
      <c r="CQ106" s="1">
        <f t="shared" ca="1" si="56"/>
        <v>-3.5596850195753454E-2</v>
      </c>
      <c r="CR106" s="1">
        <f t="shared" ca="1" si="56"/>
        <v>4.1452133457403811E-2</v>
      </c>
      <c r="CS106" s="1">
        <f t="shared" ca="1" si="56"/>
        <v>1.9888993418277101E-2</v>
      </c>
      <c r="CT106" s="1">
        <f t="shared" ca="1" si="56"/>
        <v>5.9201946805367445E-2</v>
      </c>
      <c r="CU106" s="1">
        <f t="shared" ca="1" si="56"/>
        <v>-8.2217716214318698E-2</v>
      </c>
      <c r="CV106" s="1">
        <f t="shared" ca="1" si="56"/>
        <v>-8.9691121992461542E-2</v>
      </c>
      <c r="CW106" s="1">
        <f t="shared" ca="1" si="56"/>
        <v>3.5510731727349675E-3</v>
      </c>
      <c r="CX106" s="1">
        <f t="shared" ca="1" si="56"/>
        <v>-2.1863302959688389E-2</v>
      </c>
      <c r="CY106" s="39">
        <f t="shared" ca="1" si="56"/>
        <v>-8.5447487162035235E-2</v>
      </c>
    </row>
    <row r="107" spans="2:103" x14ac:dyDescent="0.25">
      <c r="B107" s="27">
        <v>48335</v>
      </c>
      <c r="C107" s="28">
        <v>9.3333333333333304</v>
      </c>
      <c r="D107" s="1">
        <f t="shared" ca="1" si="59"/>
        <v>1.6921135570992517E-2</v>
      </c>
      <c r="E107" s="1">
        <f t="shared" ca="1" si="59"/>
        <v>9.0549963225801861E-2</v>
      </c>
      <c r="F107" s="1">
        <f t="shared" ca="1" si="59"/>
        <v>-2.4053833068399266E-2</v>
      </c>
      <c r="G107" s="1">
        <f t="shared" ca="1" si="59"/>
        <v>0.10104155352676319</v>
      </c>
      <c r="H107" s="1">
        <f t="shared" ca="1" si="59"/>
        <v>-2.2446284532650941E-2</v>
      </c>
      <c r="I107" s="1">
        <f t="shared" ca="1" si="59"/>
        <v>8.5603384355889878E-2</v>
      </c>
      <c r="J107" s="1">
        <f t="shared" ca="1" si="59"/>
        <v>2.8435083851755139E-2</v>
      </c>
      <c r="K107" s="1">
        <f t="shared" ca="1" si="59"/>
        <v>2.3091246381497829E-2</v>
      </c>
      <c r="L107" s="1">
        <f t="shared" ca="1" si="59"/>
        <v>1.6085273043029001E-2</v>
      </c>
      <c r="M107" s="1">
        <f t="shared" ca="1" si="59"/>
        <v>-7.400595684941455E-2</v>
      </c>
      <c r="N107" s="1">
        <f t="shared" ca="1" si="59"/>
        <v>1.2765102370740911E-3</v>
      </c>
      <c r="O107" s="1">
        <f t="shared" ca="1" si="59"/>
        <v>4.6266194428235201E-2</v>
      </c>
      <c r="P107" s="1">
        <f t="shared" ca="1" si="59"/>
        <v>-6.3694450827139482E-2</v>
      </c>
      <c r="Q107" s="1">
        <f t="shared" ca="1" si="59"/>
        <v>4.7073586827049922E-2</v>
      </c>
      <c r="R107" s="1">
        <f t="shared" ca="1" si="59"/>
        <v>9.520240379845446E-3</v>
      </c>
      <c r="S107" s="1">
        <f t="shared" ca="1" si="59"/>
        <v>8.7528158865527086E-3</v>
      </c>
      <c r="T107" s="1">
        <f t="shared" ca="1" si="58"/>
        <v>-2.3389536935222957E-2</v>
      </c>
      <c r="U107" s="1">
        <f t="shared" ca="1" si="58"/>
        <v>4.8323389480211087E-2</v>
      </c>
      <c r="V107" s="1">
        <f t="shared" ca="1" si="58"/>
        <v>1.378577909165898E-2</v>
      </c>
      <c r="W107" s="1">
        <f t="shared" ca="1" si="58"/>
        <v>-0.11095934304070473</v>
      </c>
      <c r="X107" s="1">
        <f t="shared" ca="1" si="58"/>
        <v>2.4215789891308154E-2</v>
      </c>
      <c r="Y107" s="1">
        <f t="shared" ca="1" si="58"/>
        <v>-1.8138790093363028E-2</v>
      </c>
      <c r="Z107" s="1">
        <f t="shared" ca="1" si="58"/>
        <v>4.3837281256990115E-2</v>
      </c>
      <c r="AA107" s="1">
        <f t="shared" ca="1" si="58"/>
        <v>5.3832655707021219E-2</v>
      </c>
      <c r="AB107" s="1">
        <f t="shared" ca="1" si="58"/>
        <v>-3.3944951521041537E-2</v>
      </c>
      <c r="AC107" s="1">
        <f t="shared" ca="1" si="58"/>
        <v>5.1713565699500072E-2</v>
      </c>
      <c r="AD107" s="1">
        <f t="shared" ca="1" si="58"/>
        <v>2.0632659517770956E-2</v>
      </c>
      <c r="AE107" s="1">
        <f t="shared" ca="1" si="58"/>
        <v>2.6305451173646306E-2</v>
      </c>
      <c r="AF107" s="1">
        <f t="shared" ca="1" si="58"/>
        <v>5.7725657043710923E-2</v>
      </c>
      <c r="AG107" s="1">
        <f t="shared" ca="1" si="58"/>
        <v>0.10189543512095137</v>
      </c>
      <c r="AH107" s="1">
        <f t="shared" ca="1" si="58"/>
        <v>-1.3963899574147346E-2</v>
      </c>
      <c r="AI107" s="1">
        <f t="shared" ca="1" si="58"/>
        <v>-9.9301074557666645E-3</v>
      </c>
      <c r="AJ107" s="1">
        <f t="shared" ca="1" si="58"/>
        <v>-3.1479668349681557E-2</v>
      </c>
      <c r="AK107" s="1">
        <f t="shared" ca="1" si="58"/>
        <v>-3.479476342748691E-4</v>
      </c>
      <c r="AL107" s="1">
        <f t="shared" ca="1" si="58"/>
        <v>8.7989391871851313E-2</v>
      </c>
      <c r="AM107" s="1">
        <f t="shared" ca="1" si="58"/>
        <v>9.932323553192185E-2</v>
      </c>
      <c r="AN107" s="1">
        <f t="shared" ca="1" si="58"/>
        <v>-6.1866743619407992E-2</v>
      </c>
      <c r="AO107" s="1">
        <f t="shared" ca="1" si="58"/>
        <v>2.5988425339352857E-2</v>
      </c>
      <c r="AP107" s="1">
        <f t="shared" ca="1" si="58"/>
        <v>-7.0846448617595981E-2</v>
      </c>
      <c r="AQ107" s="1">
        <f t="shared" ca="1" si="58"/>
        <v>6.8402244261897255E-2</v>
      </c>
      <c r="AR107" s="1">
        <f t="shared" ca="1" si="58"/>
        <v>7.0583299588303894E-2</v>
      </c>
      <c r="AS107" s="1">
        <f t="shared" ca="1" si="58"/>
        <v>-8.8957345205534943E-2</v>
      </c>
      <c r="AT107" s="1">
        <f t="shared" ca="1" si="58"/>
        <v>4.7462472533720365E-2</v>
      </c>
      <c r="AU107" s="1">
        <f t="shared" ca="1" si="58"/>
        <v>2.6330264618058062E-2</v>
      </c>
      <c r="AV107" s="1">
        <f t="shared" ca="1" si="58"/>
        <v>3.3059201476480907E-2</v>
      </c>
      <c r="AW107" s="1">
        <f t="shared" ca="1" si="58"/>
        <v>3.6151012038619129E-3</v>
      </c>
      <c r="AX107" s="1">
        <f t="shared" ca="1" si="58"/>
        <v>5.830010932047441E-3</v>
      </c>
      <c r="AY107" s="1">
        <f t="shared" ca="1" si="58"/>
        <v>8.8373449553168365E-2</v>
      </c>
      <c r="AZ107" s="1">
        <f t="shared" ca="1" si="58"/>
        <v>-4.8861849354460071E-2</v>
      </c>
      <c r="BA107" s="1">
        <f t="shared" ca="1" si="58"/>
        <v>9.1629553946865391E-4</v>
      </c>
      <c r="BB107" s="1">
        <f t="shared" ca="1" si="58"/>
        <v>-3.6141733631507522E-2</v>
      </c>
      <c r="BC107" s="1">
        <f t="shared" ca="1" si="58"/>
        <v>3.6258883285897451E-3</v>
      </c>
      <c r="BD107" s="1">
        <f t="shared" ca="1" si="58"/>
        <v>-5.7695603784098833E-2</v>
      </c>
      <c r="BE107" s="1">
        <f t="shared" ca="1" si="58"/>
        <v>-1.8174842871622084E-2</v>
      </c>
      <c r="BF107" s="1">
        <f t="shared" ca="1" si="58"/>
        <v>3.3192262079274885E-2</v>
      </c>
      <c r="BG107" s="1">
        <f t="shared" ca="1" si="58"/>
        <v>-8.6857422170221917E-3</v>
      </c>
      <c r="BH107" s="1">
        <f t="shared" ca="1" si="58"/>
        <v>2.4677822648421124E-2</v>
      </c>
      <c r="BI107" s="1">
        <f t="shared" ca="1" si="58"/>
        <v>5.203721312856352E-2</v>
      </c>
      <c r="BJ107" s="1">
        <f t="shared" ca="1" si="58"/>
        <v>-6.8875204769437121E-2</v>
      </c>
      <c r="BK107" s="1">
        <f t="shared" ca="1" si="58"/>
        <v>-2.4621578957769591E-3</v>
      </c>
      <c r="BL107" s="1">
        <f t="shared" ca="1" si="58"/>
        <v>-5.1411707359709277E-2</v>
      </c>
      <c r="BM107" s="1">
        <f t="shared" ca="1" si="58"/>
        <v>-4.446342298188817E-2</v>
      </c>
      <c r="BN107" s="1">
        <f t="shared" ca="1" si="58"/>
        <v>3.3115016639314863E-3</v>
      </c>
      <c r="BO107" s="1">
        <f t="shared" ca="1" si="58"/>
        <v>-0.10989221141428543</v>
      </c>
      <c r="BP107" s="1">
        <f t="shared" ca="1" si="58"/>
        <v>-8.8227713176995612E-3</v>
      </c>
      <c r="BQ107" s="1">
        <f t="shared" ca="1" si="56"/>
        <v>-9.8804370954478256E-3</v>
      </c>
      <c r="BR107" s="1">
        <f t="shared" ca="1" si="56"/>
        <v>3.1439786460502252E-2</v>
      </c>
      <c r="BS107" s="1">
        <f t="shared" ca="1" si="56"/>
        <v>5.4835335404694097E-2</v>
      </c>
      <c r="BT107" s="1">
        <f t="shared" ca="1" si="56"/>
        <v>-3.608571379213282E-3</v>
      </c>
      <c r="BU107" s="1">
        <f t="shared" ca="1" si="56"/>
        <v>-1.061431087909406E-2</v>
      </c>
      <c r="BV107" s="1">
        <f t="shared" ca="1" si="56"/>
        <v>4.8355451888546133E-2</v>
      </c>
      <c r="BW107" s="1">
        <f t="shared" ca="1" si="56"/>
        <v>7.1657848355161397E-2</v>
      </c>
      <c r="BX107" s="1">
        <f t="shared" ca="1" si="56"/>
        <v>2.0969117528205714E-2</v>
      </c>
      <c r="BY107" s="1">
        <f t="shared" ca="1" si="56"/>
        <v>2.645910885806279E-2</v>
      </c>
      <c r="BZ107" s="1">
        <f t="shared" ca="1" si="56"/>
        <v>-6.0784423354333768E-2</v>
      </c>
      <c r="CA107" s="1">
        <f t="shared" ca="1" si="56"/>
        <v>-8.7698306600445253E-3</v>
      </c>
      <c r="CB107" s="1">
        <f t="shared" ca="1" si="56"/>
        <v>8.2975766580769578E-2</v>
      </c>
      <c r="CC107" s="1">
        <f t="shared" ca="1" si="56"/>
        <v>4.3953168888924019E-2</v>
      </c>
      <c r="CD107" s="1">
        <f t="shared" ca="1" si="56"/>
        <v>1.355668288866313E-2</v>
      </c>
      <c r="CE107" s="1">
        <f t="shared" ca="1" si="56"/>
        <v>4.326762729412123E-2</v>
      </c>
      <c r="CF107" s="1">
        <f t="shared" ca="1" si="56"/>
        <v>1.7042267699188346E-2</v>
      </c>
      <c r="CG107" s="1">
        <f t="shared" ca="1" si="56"/>
        <v>0.11301837346837312</v>
      </c>
      <c r="CH107" s="1">
        <f t="shared" ca="1" si="56"/>
        <v>2.3687394774671921E-2</v>
      </c>
      <c r="CI107" s="1">
        <f t="shared" ca="1" si="56"/>
        <v>-2.6123018528159125E-2</v>
      </c>
      <c r="CJ107" s="1">
        <f t="shared" ca="1" si="56"/>
        <v>-7.1569640980990862E-2</v>
      </c>
      <c r="CK107" s="1">
        <f t="shared" ca="1" si="56"/>
        <v>-0.12352375861326187</v>
      </c>
      <c r="CL107" s="1">
        <f t="shared" ca="1" si="56"/>
        <v>2.3990618981889443E-3</v>
      </c>
      <c r="CM107" s="1">
        <f t="shared" ca="1" si="56"/>
        <v>2.65226727706529E-2</v>
      </c>
      <c r="CN107" s="1">
        <f t="shared" ca="1" si="56"/>
        <v>3.8235056190424097E-2</v>
      </c>
      <c r="CO107" s="1">
        <f t="shared" ca="1" si="56"/>
        <v>3.4834628083900143E-2</v>
      </c>
      <c r="CP107" s="1">
        <f t="shared" ca="1" si="56"/>
        <v>4.5946185296295808E-2</v>
      </c>
      <c r="CQ107" s="1">
        <f t="shared" ca="1" si="56"/>
        <v>2.5160104384052671E-2</v>
      </c>
      <c r="CR107" s="1">
        <f t="shared" ca="1" si="56"/>
        <v>-2.3338521115174257E-2</v>
      </c>
      <c r="CS107" s="1">
        <f t="shared" ca="1" si="56"/>
        <v>-6.2199036943403271E-3</v>
      </c>
      <c r="CT107" s="1">
        <f t="shared" ca="1" si="56"/>
        <v>-2.0429850551635452E-2</v>
      </c>
      <c r="CU107" s="1">
        <f t="shared" ca="1" si="56"/>
        <v>5.3954249767903216E-2</v>
      </c>
      <c r="CV107" s="1">
        <f t="shared" ca="1" si="56"/>
        <v>-4.0842732270979371E-2</v>
      </c>
      <c r="CW107" s="1">
        <f t="shared" ca="1" si="56"/>
        <v>1.1012943567737465E-2</v>
      </c>
      <c r="CX107" s="1">
        <f t="shared" ca="1" si="56"/>
        <v>3.2903607033868659E-2</v>
      </c>
      <c r="CY107" s="39">
        <f t="shared" ca="1" si="56"/>
        <v>-4.8615142915443575E-2</v>
      </c>
    </row>
    <row r="108" spans="2:103" x14ac:dyDescent="0.25">
      <c r="B108" s="27">
        <v>48366</v>
      </c>
      <c r="C108" s="28">
        <v>9.4166666666666607</v>
      </c>
      <c r="D108" s="1">
        <f t="shared" ca="1" si="59"/>
        <v>2.0347343334489912E-2</v>
      </c>
      <c r="E108" s="1">
        <f t="shared" ca="1" si="59"/>
        <v>3.8575027317181994E-2</v>
      </c>
      <c r="F108" s="1">
        <f t="shared" ca="1" si="59"/>
        <v>-5.395599091181294E-2</v>
      </c>
      <c r="G108" s="1">
        <f t="shared" ca="1" si="59"/>
        <v>-2.3468431921334514E-2</v>
      </c>
      <c r="H108" s="1">
        <f t="shared" ca="1" si="59"/>
        <v>-6.6794576870482014E-2</v>
      </c>
      <c r="I108" s="1">
        <f t="shared" ca="1" si="59"/>
        <v>3.9679670231599427E-2</v>
      </c>
      <c r="J108" s="1">
        <f t="shared" ca="1" si="59"/>
        <v>-2.9698115649856874E-2</v>
      </c>
      <c r="K108" s="1">
        <f t="shared" ca="1" si="59"/>
        <v>5.0108954612406685E-2</v>
      </c>
      <c r="L108" s="1">
        <f t="shared" ca="1" si="59"/>
        <v>-1.239714190336625E-2</v>
      </c>
      <c r="M108" s="1">
        <f t="shared" ca="1" si="59"/>
        <v>2.4527282534285034E-2</v>
      </c>
      <c r="N108" s="1">
        <f t="shared" ca="1" si="59"/>
        <v>-3.4456921882608224E-2</v>
      </c>
      <c r="O108" s="1">
        <f t="shared" ca="1" si="59"/>
        <v>-6.0376096772146916E-3</v>
      </c>
      <c r="P108" s="1">
        <f t="shared" ca="1" si="59"/>
        <v>-1.1190003192329597E-2</v>
      </c>
      <c r="Q108" s="1">
        <f t="shared" ca="1" si="59"/>
        <v>6.9579282903175837E-3</v>
      </c>
      <c r="R108" s="1">
        <f t="shared" ca="1" si="59"/>
        <v>6.0797726412913422E-2</v>
      </c>
      <c r="S108" s="1">
        <f t="shared" ca="1" si="59"/>
        <v>-9.2634268501034817E-2</v>
      </c>
      <c r="T108" s="1">
        <f t="shared" ca="1" si="58"/>
        <v>2.5882432777397376E-2</v>
      </c>
      <c r="U108" s="1">
        <f t="shared" ca="1" si="58"/>
        <v>-9.3564152161015657E-2</v>
      </c>
      <c r="V108" s="1">
        <f t="shared" ca="1" si="58"/>
        <v>5.2262083400578245E-2</v>
      </c>
      <c r="W108" s="1">
        <f t="shared" ca="1" si="58"/>
        <v>-6.1207216794694493E-2</v>
      </c>
      <c r="X108" s="1">
        <f t="shared" ca="1" si="58"/>
        <v>6.2270047213909462E-2</v>
      </c>
      <c r="Y108" s="1">
        <f t="shared" ca="1" si="58"/>
        <v>-3.2455659845503186E-2</v>
      </c>
      <c r="Z108" s="1">
        <f t="shared" ca="1" si="58"/>
        <v>-3.6881862953680802E-2</v>
      </c>
      <c r="AA108" s="1">
        <f t="shared" ca="1" si="58"/>
        <v>-1.6456855599145406E-2</v>
      </c>
      <c r="AB108" s="1">
        <f t="shared" ca="1" si="58"/>
        <v>0.11907979180414904</v>
      </c>
      <c r="AC108" s="1">
        <f t="shared" ca="1" si="58"/>
        <v>2.0238167878071714E-2</v>
      </c>
      <c r="AD108" s="1">
        <f t="shared" ca="1" si="58"/>
        <v>-2.4051079603216317E-2</v>
      </c>
      <c r="AE108" s="1">
        <f t="shared" ca="1" si="58"/>
        <v>1.7725291110078326E-2</v>
      </c>
      <c r="AF108" s="1">
        <f t="shared" ca="1" si="58"/>
        <v>6.3983490997290046E-2</v>
      </c>
      <c r="AG108" s="1">
        <f t="shared" ca="1" si="58"/>
        <v>-2.7223931611559671E-3</v>
      </c>
      <c r="AH108" s="1">
        <f t="shared" ca="1" si="58"/>
        <v>7.7851552093735621E-2</v>
      </c>
      <c r="AI108" s="1">
        <f t="shared" ca="1" si="58"/>
        <v>2.5510511351517103E-2</v>
      </c>
      <c r="AJ108" s="1">
        <f t="shared" ca="1" si="58"/>
        <v>1.1739463010873252E-2</v>
      </c>
      <c r="AK108" s="1">
        <f t="shared" ca="1" si="58"/>
        <v>7.0555797697354058E-3</v>
      </c>
      <c r="AL108" s="1">
        <f t="shared" ca="1" si="58"/>
        <v>-6.0812448513572974E-2</v>
      </c>
      <c r="AM108" s="1">
        <f t="shared" ca="1" si="58"/>
        <v>2.8108284675964004E-4</v>
      </c>
      <c r="AN108" s="1">
        <f t="shared" ca="1" si="58"/>
        <v>2.8684482816360674E-2</v>
      </c>
      <c r="AO108" s="1">
        <f t="shared" ca="1" si="58"/>
        <v>-0.11741005639945357</v>
      </c>
      <c r="AP108" s="1">
        <f t="shared" ca="1" si="58"/>
        <v>6.5050070079976735E-2</v>
      </c>
      <c r="AQ108" s="1">
        <f t="shared" ca="1" si="58"/>
        <v>4.6098774729758894E-3</v>
      </c>
      <c r="AR108" s="1">
        <f t="shared" ca="1" si="58"/>
        <v>2.4048330070971222E-2</v>
      </c>
      <c r="AS108" s="1">
        <f t="shared" ca="1" si="58"/>
        <v>4.8556245156790065E-2</v>
      </c>
      <c r="AT108" s="1">
        <f t="shared" ca="1" si="58"/>
        <v>1.1437154776508616E-2</v>
      </c>
      <c r="AU108" s="1">
        <f t="shared" ca="1" si="58"/>
        <v>-1.321791329903935E-2</v>
      </c>
      <c r="AV108" s="1">
        <f t="shared" ca="1" si="58"/>
        <v>5.4265464189330263E-3</v>
      </c>
      <c r="AW108" s="1">
        <f t="shared" ca="1" si="58"/>
        <v>9.138986722276829E-2</v>
      </c>
      <c r="AX108" s="1">
        <f t="shared" ca="1" si="58"/>
        <v>-7.7554232075601109E-2</v>
      </c>
      <c r="AY108" s="1">
        <f t="shared" ca="1" si="58"/>
        <v>-1.0681853766154679E-2</v>
      </c>
      <c r="AZ108" s="1">
        <f t="shared" ca="1" si="58"/>
        <v>-4.8467288569066687E-2</v>
      </c>
      <c r="BA108" s="1">
        <f t="shared" ca="1" si="58"/>
        <v>3.5095210148773502E-2</v>
      </c>
      <c r="BB108" s="1">
        <f t="shared" ca="1" si="58"/>
        <v>1.4743602623835743E-2</v>
      </c>
      <c r="BC108" s="1">
        <f t="shared" ca="1" si="58"/>
        <v>-3.4861150202891357E-2</v>
      </c>
      <c r="BD108" s="1">
        <f t="shared" ca="1" si="58"/>
        <v>6.3849551116889502E-2</v>
      </c>
      <c r="BE108" s="1">
        <f t="shared" ca="1" si="58"/>
        <v>-9.7988696238330564E-2</v>
      </c>
      <c r="BF108" s="1">
        <f t="shared" ca="1" si="58"/>
        <v>2.7166746403890059E-2</v>
      </c>
      <c r="BG108" s="1">
        <f t="shared" ca="1" si="58"/>
        <v>9.9838102829657743E-2</v>
      </c>
      <c r="BH108" s="1">
        <f t="shared" ca="1" si="58"/>
        <v>1.0052603702431086E-2</v>
      </c>
      <c r="BI108" s="1">
        <f t="shared" ca="1" si="58"/>
        <v>-1.478239492627853E-2</v>
      </c>
      <c r="BJ108" s="1">
        <f t="shared" ca="1" si="58"/>
        <v>9.8956719304744978E-3</v>
      </c>
      <c r="BK108" s="1">
        <f t="shared" ca="1" si="58"/>
        <v>-4.0274191307119456E-2</v>
      </c>
      <c r="BL108" s="1">
        <f t="shared" ca="1" si="58"/>
        <v>-0.123744739996792</v>
      </c>
      <c r="BM108" s="1">
        <f t="shared" ca="1" si="58"/>
        <v>4.3970337788195001E-2</v>
      </c>
      <c r="BN108" s="1">
        <f t="shared" ca="1" si="58"/>
        <v>-2.4733236559448375E-2</v>
      </c>
      <c r="BO108" s="1">
        <f t="shared" ca="1" si="58"/>
        <v>3.812507351092416E-2</v>
      </c>
      <c r="BP108" s="1">
        <f t="shared" ca="1" si="58"/>
        <v>2.4993830567658439E-2</v>
      </c>
      <c r="BQ108" s="1">
        <f t="shared" ca="1" si="58"/>
        <v>4.4519221673117899E-2</v>
      </c>
      <c r="BR108" s="1">
        <f t="shared" ca="1" si="58"/>
        <v>0.1191410150159323</v>
      </c>
      <c r="BS108" s="1">
        <f t="shared" ca="1" si="58"/>
        <v>-5.5526787647751236E-2</v>
      </c>
      <c r="BT108" s="1">
        <f t="shared" ca="1" si="58"/>
        <v>-5.7083061312227061E-2</v>
      </c>
      <c r="BU108" s="1">
        <f t="shared" ca="1" si="58"/>
        <v>6.1741250518504182E-2</v>
      </c>
      <c r="BV108" s="1">
        <f t="shared" ca="1" si="58"/>
        <v>-4.0710701782335199E-2</v>
      </c>
      <c r="BW108" s="1">
        <f t="shared" ca="1" si="58"/>
        <v>1.539546382219124E-2</v>
      </c>
      <c r="BX108" s="1">
        <f t="shared" ca="1" si="58"/>
        <v>-5.6080206062136977E-2</v>
      </c>
      <c r="BY108" s="1">
        <f t="shared" ca="1" si="58"/>
        <v>-1.7550869158844101E-2</v>
      </c>
      <c r="BZ108" s="1">
        <f t="shared" ca="1" si="58"/>
        <v>-0.10002545346166208</v>
      </c>
      <c r="CA108" s="1">
        <f t="shared" ca="1" si="58"/>
        <v>2.4715109384924633E-2</v>
      </c>
      <c r="CB108" s="1">
        <f t="shared" ca="1" si="58"/>
        <v>6.5383889780979337E-2</v>
      </c>
      <c r="CC108" s="1">
        <f t="shared" ca="1" si="58"/>
        <v>-6.0261743363940336E-2</v>
      </c>
      <c r="CD108" s="1">
        <f t="shared" ca="1" si="58"/>
        <v>-1.7420556905832409E-3</v>
      </c>
      <c r="CE108" s="1">
        <f t="shared" ca="1" si="56"/>
        <v>1.9583927153534526E-2</v>
      </c>
      <c r="CF108" s="1">
        <f t="shared" ca="1" si="56"/>
        <v>5.3290895353603492E-2</v>
      </c>
      <c r="CG108" s="1">
        <f t="shared" ca="1" si="56"/>
        <v>-5.0584426543679069E-3</v>
      </c>
      <c r="CH108" s="1">
        <f t="shared" ca="1" si="56"/>
        <v>-6.7526233968975197E-2</v>
      </c>
      <c r="CI108" s="1">
        <f t="shared" ca="1" si="56"/>
        <v>1.4330175489753467E-2</v>
      </c>
      <c r="CJ108" s="1">
        <f t="shared" ca="1" si="56"/>
        <v>-2.7876095129666274E-3</v>
      </c>
      <c r="CK108" s="1">
        <f t="shared" ca="1" si="56"/>
        <v>5.4165527506259407E-2</v>
      </c>
      <c r="CL108" s="1">
        <f t="shared" ca="1" si="56"/>
        <v>-7.4350090701347238E-3</v>
      </c>
      <c r="CM108" s="1">
        <f t="shared" ca="1" si="56"/>
        <v>-2.6612194443331641E-2</v>
      </c>
      <c r="CN108" s="1">
        <f t="shared" ca="1" si="56"/>
        <v>6.5133124655879837E-2</v>
      </c>
      <c r="CO108" s="1">
        <f t="shared" ca="1" si="56"/>
        <v>-5.5291078837697023E-2</v>
      </c>
      <c r="CP108" s="1">
        <f t="shared" ca="1" si="56"/>
        <v>6.3299459053753976E-2</v>
      </c>
      <c r="CQ108" s="1">
        <f t="shared" ca="1" si="56"/>
        <v>8.4791103702904685E-2</v>
      </c>
      <c r="CR108" s="1">
        <f t="shared" ca="1" si="56"/>
        <v>-6.0191913669684814E-2</v>
      </c>
      <c r="CS108" s="1">
        <f t="shared" ca="1" si="56"/>
        <v>1.1132154537448818E-3</v>
      </c>
      <c r="CT108" s="1">
        <f t="shared" ca="1" si="56"/>
        <v>0.10671984652137723</v>
      </c>
      <c r="CU108" s="1">
        <f t="shared" ca="1" si="56"/>
        <v>1.565118276203474E-2</v>
      </c>
      <c r="CV108" s="1">
        <f t="shared" ca="1" si="56"/>
        <v>1.281221536653775E-2</v>
      </c>
      <c r="CW108" s="1">
        <f t="shared" ca="1" si="56"/>
        <v>5.1959437195530395E-2</v>
      </c>
      <c r="CX108" s="1">
        <f t="shared" ca="1" si="56"/>
        <v>3.3678575255152933E-3</v>
      </c>
      <c r="CY108" s="39">
        <f t="shared" ca="1" si="56"/>
        <v>5.3181773316278965E-3</v>
      </c>
    </row>
    <row r="109" spans="2:103" x14ac:dyDescent="0.25">
      <c r="B109" s="27">
        <v>48396</v>
      </c>
      <c r="C109" s="28">
        <v>9.4999999999999893</v>
      </c>
      <c r="D109" s="1">
        <f t="shared" ca="1" si="59"/>
        <v>-1.4962173016484361E-2</v>
      </c>
      <c r="E109" s="1">
        <f t="shared" ca="1" si="59"/>
        <v>3.6222214972017858E-2</v>
      </c>
      <c r="F109" s="1">
        <f t="shared" ca="1" si="59"/>
        <v>-4.4651017014087149E-3</v>
      </c>
      <c r="G109" s="1">
        <f t="shared" ca="1" si="59"/>
        <v>7.8747174282916554E-3</v>
      </c>
      <c r="H109" s="1">
        <f t="shared" ca="1" si="59"/>
        <v>2.6882160344620831E-2</v>
      </c>
      <c r="I109" s="1">
        <f t="shared" ca="1" si="59"/>
        <v>5.3564632608488014E-3</v>
      </c>
      <c r="J109" s="1">
        <f t="shared" ca="1" si="59"/>
        <v>2.6672160501263312E-2</v>
      </c>
      <c r="K109" s="1">
        <f t="shared" ca="1" si="59"/>
        <v>6.7897604040345672E-2</v>
      </c>
      <c r="L109" s="1">
        <f t="shared" ca="1" si="59"/>
        <v>8.4981176595583602E-2</v>
      </c>
      <c r="M109" s="1">
        <f t="shared" ca="1" si="59"/>
        <v>-9.6506475644679637E-3</v>
      </c>
      <c r="N109" s="1">
        <f t="shared" ca="1" si="59"/>
        <v>-2.3046797670982742E-2</v>
      </c>
      <c r="O109" s="1">
        <f t="shared" ca="1" si="59"/>
        <v>0.13820317509400187</v>
      </c>
      <c r="P109" s="1">
        <f t="shared" ca="1" si="59"/>
        <v>-5.7922955731588531E-3</v>
      </c>
      <c r="Q109" s="1">
        <f t="shared" ca="1" si="59"/>
        <v>-4.1708932385762801E-2</v>
      </c>
      <c r="R109" s="1">
        <f t="shared" ca="1" si="59"/>
        <v>2.7834370647635765E-2</v>
      </c>
      <c r="S109" s="1">
        <f t="shared" ca="1" si="59"/>
        <v>-1.3904043038399493E-3</v>
      </c>
      <c r="T109" s="1">
        <f t="shared" ca="1" si="58"/>
        <v>1.1245827759092169E-2</v>
      </c>
      <c r="U109" s="1">
        <f t="shared" ca="1" si="58"/>
        <v>4.4918388112033504E-2</v>
      </c>
      <c r="V109" s="1">
        <f t="shared" ca="1" si="58"/>
        <v>4.3898411251374593E-2</v>
      </c>
      <c r="W109" s="1">
        <f t="shared" ca="1" si="58"/>
        <v>-2.1839853028407897E-2</v>
      </c>
      <c r="X109" s="1">
        <f t="shared" ca="1" si="58"/>
        <v>-1.5002980738609284E-2</v>
      </c>
      <c r="Y109" s="1">
        <f t="shared" ca="1" si="58"/>
        <v>-4.5128912467946425E-2</v>
      </c>
      <c r="Z109" s="1">
        <f t="shared" ca="1" si="58"/>
        <v>3.8891432504086179E-2</v>
      </c>
      <c r="AA109" s="1">
        <f t="shared" ca="1" si="58"/>
        <v>-5.412289263334049E-2</v>
      </c>
      <c r="AB109" s="1">
        <f t="shared" ca="1" si="58"/>
        <v>6.155691233447215E-2</v>
      </c>
      <c r="AC109" s="1">
        <f t="shared" ca="1" si="58"/>
        <v>3.895316884237663E-2</v>
      </c>
      <c r="AD109" s="1">
        <f t="shared" ca="1" si="58"/>
        <v>9.4640354910264061E-3</v>
      </c>
      <c r="AE109" s="1">
        <f t="shared" ca="1" si="58"/>
        <v>2.5604516593528484E-2</v>
      </c>
      <c r="AF109" s="1">
        <f t="shared" ca="1" si="58"/>
        <v>-4.2885234713043514E-2</v>
      </c>
      <c r="AG109" s="1">
        <f t="shared" ca="1" si="58"/>
        <v>-3.1781522002879564E-2</v>
      </c>
      <c r="AH109" s="1">
        <f t="shared" ca="1" si="58"/>
        <v>1.3286885099869555E-2</v>
      </c>
      <c r="AI109" s="1">
        <f t="shared" ca="1" si="58"/>
        <v>-3.0962326729377002E-2</v>
      </c>
      <c r="AJ109" s="1">
        <f t="shared" ca="1" si="58"/>
        <v>-8.6289214428175526E-2</v>
      </c>
      <c r="AK109" s="1">
        <f t="shared" ca="1" si="58"/>
        <v>-4.0457561615254482E-2</v>
      </c>
      <c r="AL109" s="1">
        <f t="shared" ca="1" si="58"/>
        <v>1.725200970022147E-2</v>
      </c>
      <c r="AM109" s="1">
        <f t="shared" ca="1" si="58"/>
        <v>6.6207497978788096E-2</v>
      </c>
      <c r="AN109" s="1">
        <f t="shared" ca="1" si="58"/>
        <v>-7.5508531264346312E-2</v>
      </c>
      <c r="AO109" s="1">
        <f t="shared" ca="1" si="58"/>
        <v>-4.8093310080182895E-2</v>
      </c>
      <c r="AP109" s="1">
        <f t="shared" ca="1" si="58"/>
        <v>3.0223896745545247E-2</v>
      </c>
      <c r="AQ109" s="1">
        <f t="shared" ca="1" si="58"/>
        <v>3.5193076967989151E-2</v>
      </c>
      <c r="AR109" s="1">
        <f t="shared" ca="1" si="58"/>
        <v>5.0258124336545092E-2</v>
      </c>
      <c r="AS109" s="1">
        <f t="shared" ca="1" si="58"/>
        <v>-7.6838640128397175E-3</v>
      </c>
      <c r="AT109" s="1">
        <f t="shared" ca="1" si="58"/>
        <v>-1.2420166993514396E-2</v>
      </c>
      <c r="AU109" s="1">
        <f t="shared" ca="1" si="58"/>
        <v>8.0605491352663955E-2</v>
      </c>
      <c r="AV109" s="1">
        <f t="shared" ca="1" si="58"/>
        <v>5.708123154732668E-2</v>
      </c>
      <c r="AW109" s="1">
        <f t="shared" ca="1" si="58"/>
        <v>0.10560942350534649</v>
      </c>
      <c r="AX109" s="1">
        <f t="shared" ca="1" si="58"/>
        <v>1.6070326810405332E-2</v>
      </c>
      <c r="AY109" s="1">
        <f t="shared" ca="1" si="58"/>
        <v>-3.1442331964403984E-2</v>
      </c>
      <c r="AZ109" s="1">
        <f t="shared" ca="1" si="58"/>
        <v>2.9550553006527581E-2</v>
      </c>
      <c r="BA109" s="1">
        <f t="shared" ca="1" si="58"/>
        <v>-2.007211035164793E-4</v>
      </c>
      <c r="BB109" s="1">
        <f t="shared" ca="1" si="58"/>
        <v>-8.0161331860738629E-3</v>
      </c>
      <c r="BC109" s="1">
        <f t="shared" ca="1" si="58"/>
        <v>1.2478777283287442E-4</v>
      </c>
      <c r="BD109" s="1">
        <f t="shared" ca="1" si="58"/>
        <v>6.8645965396437941E-2</v>
      </c>
      <c r="BE109" s="1">
        <f t="shared" ca="1" si="58"/>
        <v>-6.8583431282352812E-3</v>
      </c>
      <c r="BF109" s="1">
        <f t="shared" ca="1" si="58"/>
        <v>7.1084743695926156E-2</v>
      </c>
      <c r="BG109" s="1">
        <f t="shared" ca="1" si="58"/>
        <v>-4.690305843472687E-2</v>
      </c>
      <c r="BH109" s="1">
        <f t="shared" ca="1" si="58"/>
        <v>1.461584867278605E-2</v>
      </c>
      <c r="BI109" s="1">
        <f t="shared" ca="1" si="58"/>
        <v>6.0414162331362237E-2</v>
      </c>
      <c r="BJ109" s="1">
        <f t="shared" ca="1" si="58"/>
        <v>7.9074647115430219E-2</v>
      </c>
      <c r="BK109" s="1">
        <f t="shared" ca="1" si="58"/>
        <v>-1.8614976448477902E-2</v>
      </c>
      <c r="BL109" s="1">
        <f t="shared" ref="BL109:BP109" ca="1" si="60">_xlfn.NORM.INV(RAND(),$C$2,$C$3)</f>
        <v>0.12179206291432437</v>
      </c>
      <c r="BM109" s="1">
        <f t="shared" ca="1" si="60"/>
        <v>2.5852520108812355E-2</v>
      </c>
      <c r="BN109" s="1">
        <f t="shared" ca="1" si="60"/>
        <v>9.748173514998143E-2</v>
      </c>
      <c r="BO109" s="1">
        <f t="shared" ca="1" si="60"/>
        <v>-1.6629655418775337E-2</v>
      </c>
      <c r="BP109" s="1">
        <f t="shared" ca="1" si="60"/>
        <v>3.6457903600839933E-2</v>
      </c>
      <c r="BQ109" s="1">
        <f t="shared" ca="1" si="56"/>
        <v>1.2002093626633268E-2</v>
      </c>
      <c r="BR109" s="1">
        <f t="shared" ca="1" si="56"/>
        <v>4.6504627642301892E-2</v>
      </c>
      <c r="BS109" s="1">
        <f t="shared" ca="1" si="56"/>
        <v>3.7722353026289637E-2</v>
      </c>
      <c r="BT109" s="1">
        <f t="shared" ca="1" si="56"/>
        <v>-8.0068111781108498E-3</v>
      </c>
      <c r="BU109" s="1">
        <f t="shared" ca="1" si="56"/>
        <v>0.11579165649376566</v>
      </c>
      <c r="BV109" s="1">
        <f t="shared" ca="1" si="56"/>
        <v>-4.8689665034971762E-2</v>
      </c>
      <c r="BW109" s="1">
        <f t="shared" ca="1" si="56"/>
        <v>5.1161564380838381E-2</v>
      </c>
      <c r="BX109" s="1">
        <f t="shared" ca="1" si="56"/>
        <v>-4.9598410693168754E-2</v>
      </c>
      <c r="BY109" s="1">
        <f t="shared" ca="1" si="56"/>
        <v>8.3192709344110299E-2</v>
      </c>
      <c r="BZ109" s="1">
        <f t="shared" ca="1" si="56"/>
        <v>-6.6354023494496067E-2</v>
      </c>
      <c r="CA109" s="1">
        <f t="shared" ca="1" si="56"/>
        <v>5.3865548057714915E-2</v>
      </c>
      <c r="CB109" s="1">
        <f t="shared" ca="1" si="56"/>
        <v>5.5896451550255938E-2</v>
      </c>
      <c r="CC109" s="1">
        <f t="shared" ca="1" si="56"/>
        <v>-5.640020203206892E-2</v>
      </c>
      <c r="CD109" s="1">
        <f t="shared" ca="1" si="56"/>
        <v>-2.2281586739867135E-2</v>
      </c>
      <c r="CE109" s="1">
        <f t="shared" ca="1" si="56"/>
        <v>-1.5563076389622114E-2</v>
      </c>
      <c r="CF109" s="1">
        <f t="shared" ca="1" si="56"/>
        <v>1.3689044592220791E-2</v>
      </c>
      <c r="CG109" s="1">
        <f t="shared" ca="1" si="56"/>
        <v>1.494815689335244E-2</v>
      </c>
      <c r="CH109" s="1">
        <f t="shared" ca="1" si="56"/>
        <v>-2.7898445394737868E-2</v>
      </c>
      <c r="CI109" s="1">
        <f t="shared" ca="1" si="56"/>
        <v>-5.4816614312780704E-2</v>
      </c>
      <c r="CJ109" s="1">
        <f t="shared" ca="1" si="56"/>
        <v>-9.0283295073169734E-2</v>
      </c>
      <c r="CK109" s="1">
        <f t="shared" ca="1" si="56"/>
        <v>-2.3743217265398454E-2</v>
      </c>
      <c r="CL109" s="1">
        <f t="shared" ca="1" si="56"/>
        <v>-8.311846936093667E-2</v>
      </c>
      <c r="CM109" s="1">
        <f t="shared" ca="1" si="56"/>
        <v>2.1555944463729153E-2</v>
      </c>
      <c r="CN109" s="1">
        <f t="shared" ca="1" si="56"/>
        <v>6.3661812715785693E-2</v>
      </c>
      <c r="CO109" s="1">
        <f t="shared" ca="1" si="56"/>
        <v>-6.9149901673941083E-2</v>
      </c>
      <c r="CP109" s="1">
        <f t="shared" ca="1" si="56"/>
        <v>2.0756584141436701E-2</v>
      </c>
      <c r="CQ109" s="1">
        <f t="shared" ca="1" si="56"/>
        <v>-1.5362958432589644E-2</v>
      </c>
      <c r="CR109" s="1">
        <f t="shared" ca="1" si="56"/>
        <v>-3.1906457144948774E-2</v>
      </c>
      <c r="CS109" s="1">
        <f t="shared" ca="1" si="56"/>
        <v>-2.0491749037734465E-2</v>
      </c>
      <c r="CT109" s="1">
        <f t="shared" ca="1" si="56"/>
        <v>-0.10338442278055035</v>
      </c>
      <c r="CU109" s="1">
        <f t="shared" ca="1" si="56"/>
        <v>0.11642226351319845</v>
      </c>
      <c r="CV109" s="1">
        <f t="shared" ca="1" si="56"/>
        <v>-0.12369756481825905</v>
      </c>
      <c r="CW109" s="1">
        <f t="shared" ca="1" si="56"/>
        <v>5.2691735484866553E-2</v>
      </c>
      <c r="CX109" s="1">
        <f t="shared" ca="1" si="56"/>
        <v>7.8388892836212587E-2</v>
      </c>
      <c r="CY109" s="39">
        <f t="shared" ca="1" si="56"/>
        <v>3.9902356499051994E-2</v>
      </c>
    </row>
    <row r="110" spans="2:103" x14ac:dyDescent="0.25">
      <c r="B110" s="27">
        <v>48427</v>
      </c>
      <c r="C110" s="28">
        <v>9.5833333333333304</v>
      </c>
      <c r="D110" s="1">
        <f t="shared" ca="1" si="59"/>
        <v>3.1371427224936889E-2</v>
      </c>
      <c r="E110" s="1">
        <f t="shared" ca="1" si="59"/>
        <v>-1.1387690800207396E-3</v>
      </c>
      <c r="F110" s="1">
        <f t="shared" ca="1" si="59"/>
        <v>5.0281103236785377E-2</v>
      </c>
      <c r="G110" s="1">
        <f t="shared" ca="1" si="59"/>
        <v>2.5118132536950184E-2</v>
      </c>
      <c r="H110" s="1">
        <f t="shared" ca="1" si="59"/>
        <v>0.1030649208125865</v>
      </c>
      <c r="I110" s="1">
        <f t="shared" ca="1" si="59"/>
        <v>-5.1197022006090054E-4</v>
      </c>
      <c r="J110" s="1">
        <f t="shared" ca="1" si="59"/>
        <v>1.9511375532912392E-2</v>
      </c>
      <c r="K110" s="1">
        <f t="shared" ca="1" si="59"/>
        <v>4.2198686589335638E-3</v>
      </c>
      <c r="L110" s="1">
        <f t="shared" ca="1" si="59"/>
        <v>9.7793187706438883E-2</v>
      </c>
      <c r="M110" s="1">
        <f t="shared" ca="1" si="59"/>
        <v>-6.5331908802252064E-3</v>
      </c>
      <c r="N110" s="1">
        <f t="shared" ca="1" si="59"/>
        <v>2.2791775736774558E-2</v>
      </c>
      <c r="O110" s="1">
        <f t="shared" ca="1" si="59"/>
        <v>1.9086597210354109E-2</v>
      </c>
      <c r="P110" s="1">
        <f t="shared" ca="1" si="59"/>
        <v>0.17816194091376827</v>
      </c>
      <c r="Q110" s="1">
        <f t="shared" ca="1" si="59"/>
        <v>5.8504504845999047E-2</v>
      </c>
      <c r="R110" s="1">
        <f t="shared" ca="1" si="59"/>
        <v>3.8563246068303858E-2</v>
      </c>
      <c r="S110" s="1">
        <f t="shared" ca="1" si="59"/>
        <v>-1.5088314255608519E-2</v>
      </c>
      <c r="T110" s="1">
        <f t="shared" ref="T110:CE114" ca="1" si="61">_xlfn.NORM.INV(RAND(),$C$2,$C$3)</f>
        <v>-4.2462637263096126E-2</v>
      </c>
      <c r="U110" s="1">
        <f t="shared" ca="1" si="61"/>
        <v>-8.7031466169576899E-3</v>
      </c>
      <c r="V110" s="1">
        <f t="shared" ca="1" si="61"/>
        <v>2.7520968875460038E-2</v>
      </c>
      <c r="W110" s="1">
        <f t="shared" ca="1" si="61"/>
        <v>-1.3942696008924886E-2</v>
      </c>
      <c r="X110" s="1">
        <f t="shared" ca="1" si="61"/>
        <v>-2.3836754399771655E-2</v>
      </c>
      <c r="Y110" s="1">
        <f t="shared" ca="1" si="61"/>
        <v>-5.2014729422809013E-2</v>
      </c>
      <c r="Z110" s="1">
        <f t="shared" ca="1" si="61"/>
        <v>4.4467791014669342E-2</v>
      </c>
      <c r="AA110" s="1">
        <f t="shared" ca="1" si="61"/>
        <v>-2.8184270537865992E-2</v>
      </c>
      <c r="AB110" s="1">
        <f t="shared" ca="1" si="61"/>
        <v>-3.5168834294306235E-2</v>
      </c>
      <c r="AC110" s="1">
        <f t="shared" ca="1" si="61"/>
        <v>7.4945732751368788E-2</v>
      </c>
      <c r="AD110" s="1">
        <f t="shared" ca="1" si="61"/>
        <v>6.0014499581116383E-2</v>
      </c>
      <c r="AE110" s="1">
        <f t="shared" ca="1" si="61"/>
        <v>5.3227461661114008E-2</v>
      </c>
      <c r="AF110" s="1">
        <f t="shared" ca="1" si="61"/>
        <v>-2.1976690544286241E-2</v>
      </c>
      <c r="AG110" s="1">
        <f t="shared" ca="1" si="61"/>
        <v>-3.2843849796477032E-2</v>
      </c>
      <c r="AH110" s="1">
        <f t="shared" ca="1" si="61"/>
        <v>6.3031750503376768E-2</v>
      </c>
      <c r="AI110" s="1">
        <f t="shared" ca="1" si="61"/>
        <v>-6.0467099889250385E-2</v>
      </c>
      <c r="AJ110" s="1">
        <f t="shared" ca="1" si="61"/>
        <v>-1.8887009990485232E-2</v>
      </c>
      <c r="AK110" s="1">
        <f t="shared" ca="1" si="61"/>
        <v>3.0590708207912418E-2</v>
      </c>
      <c r="AL110" s="1">
        <f t="shared" ca="1" si="61"/>
        <v>4.8870313177794632E-2</v>
      </c>
      <c r="AM110" s="1">
        <f t="shared" ca="1" si="61"/>
        <v>6.6185909277575783E-2</v>
      </c>
      <c r="AN110" s="1">
        <f t="shared" ca="1" si="61"/>
        <v>-0.12386218330645804</v>
      </c>
      <c r="AO110" s="1">
        <f t="shared" ca="1" si="61"/>
        <v>6.6012551410290554E-2</v>
      </c>
      <c r="AP110" s="1">
        <f t="shared" ca="1" si="61"/>
        <v>-5.9897777671817969E-2</v>
      </c>
      <c r="AQ110" s="1">
        <f t="shared" ca="1" si="61"/>
        <v>-3.7476134070705235E-2</v>
      </c>
      <c r="AR110" s="1">
        <f t="shared" ca="1" si="61"/>
        <v>7.7304688501560942E-2</v>
      </c>
      <c r="AS110" s="1">
        <f t="shared" ca="1" si="61"/>
        <v>-3.7190194619835359E-2</v>
      </c>
      <c r="AT110" s="1">
        <f t="shared" ca="1" si="61"/>
        <v>-2.0159551585720827E-2</v>
      </c>
      <c r="AU110" s="1">
        <f t="shared" ca="1" si="61"/>
        <v>-3.9989805699249772E-2</v>
      </c>
      <c r="AV110" s="1">
        <f t="shared" ca="1" si="61"/>
        <v>-2.9567041735167228E-2</v>
      </c>
      <c r="AW110" s="1">
        <f t="shared" ca="1" si="61"/>
        <v>-6.5280757824494936E-3</v>
      </c>
      <c r="AX110" s="1">
        <f t="shared" ca="1" si="61"/>
        <v>3.3303190627077706E-2</v>
      </c>
      <c r="AY110" s="1">
        <f t="shared" ca="1" si="61"/>
        <v>-1.9218495691854548E-2</v>
      </c>
      <c r="AZ110" s="1">
        <f t="shared" ca="1" si="61"/>
        <v>-3.0846535125019836E-2</v>
      </c>
      <c r="BA110" s="1">
        <f t="shared" ca="1" si="61"/>
        <v>3.6285201988417254E-2</v>
      </c>
      <c r="BB110" s="1">
        <f t="shared" ca="1" si="61"/>
        <v>7.3673060193900908E-2</v>
      </c>
      <c r="BC110" s="1">
        <f t="shared" ca="1" si="61"/>
        <v>1.7001524739584387E-2</v>
      </c>
      <c r="BD110" s="1">
        <f t="shared" ca="1" si="61"/>
        <v>-2.9126619391217225E-2</v>
      </c>
      <c r="BE110" s="1">
        <f t="shared" ca="1" si="61"/>
        <v>-2.9087652427849914E-2</v>
      </c>
      <c r="BF110" s="1">
        <f t="shared" ca="1" si="61"/>
        <v>5.2473149871221786E-4</v>
      </c>
      <c r="BG110" s="1">
        <f t="shared" ca="1" si="61"/>
        <v>-4.4585585385908157E-2</v>
      </c>
      <c r="BH110" s="1">
        <f t="shared" ca="1" si="61"/>
        <v>1.6680877022935393E-2</v>
      </c>
      <c r="BI110" s="1">
        <f t="shared" ca="1" si="61"/>
        <v>7.2668786702701034E-3</v>
      </c>
      <c r="BJ110" s="1">
        <f t="shared" ca="1" si="61"/>
        <v>3.978112134811309E-2</v>
      </c>
      <c r="BK110" s="1">
        <f t="shared" ca="1" si="61"/>
        <v>-1.0397014108590123E-2</v>
      </c>
      <c r="BL110" s="1">
        <f t="shared" ca="1" si="61"/>
        <v>-9.1445849976344584E-4</v>
      </c>
      <c r="BM110" s="1">
        <f t="shared" ca="1" si="61"/>
        <v>-1.2861136671823478E-2</v>
      </c>
      <c r="BN110" s="1">
        <f t="shared" ca="1" si="61"/>
        <v>-4.429034884899119E-2</v>
      </c>
      <c r="BO110" s="1">
        <f t="shared" ca="1" si="61"/>
        <v>-1.2560615908304703E-2</v>
      </c>
      <c r="BP110" s="1">
        <f t="shared" ca="1" si="61"/>
        <v>2.7598923804877627E-2</v>
      </c>
      <c r="BQ110" s="1">
        <f t="shared" ca="1" si="56"/>
        <v>4.4736954854651297E-2</v>
      </c>
      <c r="BR110" s="1">
        <f t="shared" ca="1" si="56"/>
        <v>9.0749100145976463E-3</v>
      </c>
      <c r="BS110" s="1">
        <f t="shared" ca="1" si="56"/>
        <v>7.9013661332199593E-3</v>
      </c>
      <c r="BT110" s="1">
        <f t="shared" ca="1" si="56"/>
        <v>6.4922831965066125E-2</v>
      </c>
      <c r="BU110" s="1">
        <f t="shared" ca="1" si="56"/>
        <v>-7.9900465474173427E-2</v>
      </c>
      <c r="BV110" s="1">
        <f t="shared" ca="1" si="56"/>
        <v>2.8388577155260791E-3</v>
      </c>
      <c r="BW110" s="1">
        <f t="shared" ca="1" si="56"/>
        <v>3.1690241005915304E-2</v>
      </c>
      <c r="BX110" s="1">
        <f t="shared" ca="1" si="56"/>
        <v>5.7015777961561244E-2</v>
      </c>
      <c r="BY110" s="1">
        <f t="shared" ca="1" si="56"/>
        <v>1.5388974224821855E-2</v>
      </c>
      <c r="BZ110" s="1">
        <f t="shared" ca="1" si="56"/>
        <v>-2.9079830509427061E-3</v>
      </c>
      <c r="CA110" s="1">
        <f t="shared" ca="1" si="56"/>
        <v>1.7099472613285746E-2</v>
      </c>
      <c r="CB110" s="1">
        <f t="shared" ca="1" si="56"/>
        <v>-2.9749311708274183E-2</v>
      </c>
      <c r="CC110" s="1">
        <f t="shared" ca="1" si="56"/>
        <v>6.153670485373388E-2</v>
      </c>
      <c r="CD110" s="1">
        <f t="shared" ca="1" si="56"/>
        <v>-6.7532178926506869E-2</v>
      </c>
      <c r="CE110" s="1">
        <f t="shared" ca="1" si="56"/>
        <v>1.3217265921471733E-2</v>
      </c>
      <c r="CF110" s="1">
        <f t="shared" ca="1" si="56"/>
        <v>8.6102435605660527E-2</v>
      </c>
      <c r="CG110" s="1">
        <f t="shared" ca="1" si="56"/>
        <v>-3.9893010854974549E-2</v>
      </c>
      <c r="CH110" s="1">
        <f t="shared" ca="1" si="56"/>
        <v>3.7630425600360812E-2</v>
      </c>
      <c r="CI110" s="1">
        <f t="shared" ca="1" si="56"/>
        <v>-1.1602278672714118E-2</v>
      </c>
      <c r="CJ110" s="1">
        <f t="shared" ca="1" si="56"/>
        <v>-4.5098885517418766E-2</v>
      </c>
      <c r="CK110" s="1">
        <f t="shared" ca="1" si="56"/>
        <v>1.3371897480510585E-3</v>
      </c>
      <c r="CL110" s="1">
        <f t="shared" ca="1" si="56"/>
        <v>3.5410585440785181E-2</v>
      </c>
      <c r="CM110" s="1">
        <f t="shared" ca="1" si="56"/>
        <v>-2.8467906452517826E-3</v>
      </c>
      <c r="CN110" s="1">
        <f t="shared" ca="1" si="56"/>
        <v>5.5275688651408493E-2</v>
      </c>
      <c r="CO110" s="1">
        <f t="shared" ca="1" si="56"/>
        <v>4.5330981193042463E-3</v>
      </c>
      <c r="CP110" s="1">
        <f t="shared" ca="1" si="56"/>
        <v>-2.9143810801301219E-2</v>
      </c>
      <c r="CQ110" s="1">
        <f t="shared" ca="1" si="56"/>
        <v>5.1282540276355856E-2</v>
      </c>
      <c r="CR110" s="1">
        <f t="shared" ca="1" si="56"/>
        <v>3.814281544750233E-2</v>
      </c>
      <c r="CS110" s="1">
        <f t="shared" ca="1" si="56"/>
        <v>4.5036411563525898E-2</v>
      </c>
      <c r="CT110" s="1">
        <f t="shared" ca="1" si="56"/>
        <v>-3.3279445585033374E-2</v>
      </c>
      <c r="CU110" s="1">
        <f t="shared" ca="1" si="56"/>
        <v>-1.172931706271111E-2</v>
      </c>
      <c r="CV110" s="1">
        <f t="shared" ca="1" si="56"/>
        <v>-4.3495010038086375E-2</v>
      </c>
      <c r="CW110" s="1">
        <f t="shared" ca="1" si="56"/>
        <v>8.098569521143209E-2</v>
      </c>
      <c r="CX110" s="1">
        <f t="shared" ca="1" si="56"/>
        <v>-3.413584893338683E-2</v>
      </c>
      <c r="CY110" s="39">
        <f t="shared" ca="1" si="56"/>
        <v>-0.11396593575063527</v>
      </c>
    </row>
    <row r="111" spans="2:103" x14ac:dyDescent="0.25">
      <c r="B111" s="27">
        <v>48458</v>
      </c>
      <c r="C111" s="28">
        <v>9.6666666666666607</v>
      </c>
      <c r="D111" s="1">
        <f t="shared" ca="1" si="59"/>
        <v>-3.6962949650692072E-2</v>
      </c>
      <c r="E111" s="1">
        <f t="shared" ca="1" si="59"/>
        <v>1.801338133011559E-2</v>
      </c>
      <c r="F111" s="1">
        <f t="shared" ca="1" si="59"/>
        <v>-2.9239570754358603E-2</v>
      </c>
      <c r="G111" s="1">
        <f t="shared" ca="1" si="59"/>
        <v>-5.419050248849118E-2</v>
      </c>
      <c r="H111" s="1">
        <f t="shared" ca="1" si="59"/>
        <v>-1.8909939278311406E-2</v>
      </c>
      <c r="I111" s="1">
        <f t="shared" ca="1" si="59"/>
        <v>0.16149985809079911</v>
      </c>
      <c r="J111" s="1">
        <f t="shared" ca="1" si="59"/>
        <v>-8.384563451221216E-3</v>
      </c>
      <c r="K111" s="1">
        <f t="shared" ca="1" si="59"/>
        <v>-5.8430614952722344E-2</v>
      </c>
      <c r="L111" s="1">
        <f t="shared" ca="1" si="59"/>
        <v>4.7717713659419334E-2</v>
      </c>
      <c r="M111" s="1">
        <f t="shared" ca="1" si="59"/>
        <v>4.6330080154322578E-2</v>
      </c>
      <c r="N111" s="1">
        <f t="shared" ca="1" si="59"/>
        <v>7.3909589389916569E-2</v>
      </c>
      <c r="O111" s="1">
        <f t="shared" ca="1" si="59"/>
        <v>1.5189102276615062E-2</v>
      </c>
      <c r="P111" s="1">
        <f t="shared" ca="1" si="59"/>
        <v>0.11671856990852453</v>
      </c>
      <c r="Q111" s="1">
        <f t="shared" ca="1" si="59"/>
        <v>-9.6721467092092568E-5</v>
      </c>
      <c r="R111" s="1">
        <f t="shared" ca="1" si="59"/>
        <v>-1.8462749469243197E-2</v>
      </c>
      <c r="S111" s="1">
        <f t="shared" ca="1" si="59"/>
        <v>-5.3041525933514647E-3</v>
      </c>
      <c r="T111" s="1">
        <f t="shared" ca="1" si="61"/>
        <v>-6.9851619649760249E-2</v>
      </c>
      <c r="U111" s="1">
        <f t="shared" ca="1" si="61"/>
        <v>1.126153101830794E-2</v>
      </c>
      <c r="V111" s="1">
        <f t="shared" ca="1" si="61"/>
        <v>7.3863192247210802E-2</v>
      </c>
      <c r="W111" s="1">
        <f t="shared" ca="1" si="61"/>
        <v>2.2687461583627243E-2</v>
      </c>
      <c r="X111" s="1">
        <f t="shared" ca="1" si="61"/>
        <v>-5.9654460397893232E-2</v>
      </c>
      <c r="Y111" s="1">
        <f t="shared" ca="1" si="61"/>
        <v>-6.2769373242527987E-2</v>
      </c>
      <c r="Z111" s="1">
        <f t="shared" ca="1" si="61"/>
        <v>-2.9047035658953065E-2</v>
      </c>
      <c r="AA111" s="1">
        <f t="shared" ca="1" si="61"/>
        <v>6.8148978493487361E-2</v>
      </c>
      <c r="AB111" s="1">
        <f t="shared" ca="1" si="61"/>
        <v>7.2486172606856775E-2</v>
      </c>
      <c r="AC111" s="1">
        <f t="shared" ca="1" si="61"/>
        <v>-0.11171070682008999</v>
      </c>
      <c r="AD111" s="1">
        <f t="shared" ca="1" si="61"/>
        <v>8.4157146244682127E-3</v>
      </c>
      <c r="AE111" s="1">
        <f t="shared" ca="1" si="61"/>
        <v>5.4465029340652005E-2</v>
      </c>
      <c r="AF111" s="1">
        <f t="shared" ca="1" si="61"/>
        <v>-6.8673253031246648E-3</v>
      </c>
      <c r="AG111" s="1">
        <f t="shared" ca="1" si="61"/>
        <v>3.49010354171519E-2</v>
      </c>
      <c r="AH111" s="1">
        <f t="shared" ca="1" si="61"/>
        <v>7.3775378303632927E-2</v>
      </c>
      <c r="AI111" s="1">
        <f t="shared" ca="1" si="61"/>
        <v>5.5890345438393975E-2</v>
      </c>
      <c r="AJ111" s="1">
        <f t="shared" ca="1" si="61"/>
        <v>-3.745389151261682E-2</v>
      </c>
      <c r="AK111" s="1">
        <f t="shared" ca="1" si="61"/>
        <v>5.3053689236868887E-2</v>
      </c>
      <c r="AL111" s="1">
        <f t="shared" ca="1" si="61"/>
        <v>6.2849009270397493E-2</v>
      </c>
      <c r="AM111" s="1">
        <f t="shared" ca="1" si="61"/>
        <v>-3.7074478790288308E-2</v>
      </c>
      <c r="AN111" s="1">
        <f t="shared" ca="1" si="61"/>
        <v>-3.6930072423291393E-3</v>
      </c>
      <c r="AO111" s="1">
        <f t="shared" ca="1" si="61"/>
        <v>4.1896496777436065E-2</v>
      </c>
      <c r="AP111" s="1">
        <f t="shared" ca="1" si="61"/>
        <v>2.0860800841085533E-2</v>
      </c>
      <c r="AQ111" s="1">
        <f t="shared" ca="1" si="61"/>
        <v>-2.3693692870422202E-2</v>
      </c>
      <c r="AR111" s="1">
        <f t="shared" ca="1" si="61"/>
        <v>-1.3541404027748411E-2</v>
      </c>
      <c r="AS111" s="1">
        <f t="shared" ca="1" si="61"/>
        <v>-1.3723891854177151E-2</v>
      </c>
      <c r="AT111" s="1">
        <f t="shared" ca="1" si="61"/>
        <v>4.4074811365323293E-3</v>
      </c>
      <c r="AU111" s="1">
        <f t="shared" ca="1" si="61"/>
        <v>7.2802683877867064E-2</v>
      </c>
      <c r="AV111" s="1">
        <f t="shared" ca="1" si="61"/>
        <v>2.2920113963405715E-2</v>
      </c>
      <c r="AW111" s="1">
        <f t="shared" ca="1" si="61"/>
        <v>-4.6563152251113786E-2</v>
      </c>
      <c r="AX111" s="1">
        <f t="shared" ca="1" si="61"/>
        <v>-2.1571344475685754E-2</v>
      </c>
      <c r="AY111" s="1">
        <f t="shared" ca="1" si="61"/>
        <v>7.3579456928204445E-2</v>
      </c>
      <c r="AZ111" s="1">
        <f t="shared" ca="1" si="61"/>
        <v>6.0275664162026989E-2</v>
      </c>
      <c r="BA111" s="1">
        <f t="shared" ca="1" si="61"/>
        <v>-2.9885553488241672E-2</v>
      </c>
      <c r="BB111" s="1">
        <f t="shared" ca="1" si="61"/>
        <v>3.6485136839592924E-2</v>
      </c>
      <c r="BC111" s="1">
        <f t="shared" ca="1" si="61"/>
        <v>-7.7233502670840615E-2</v>
      </c>
      <c r="BD111" s="1">
        <f t="shared" ca="1" si="61"/>
        <v>-3.5645829742594712E-2</v>
      </c>
      <c r="BE111" s="1">
        <f t="shared" ca="1" si="61"/>
        <v>-2.6559612719769157E-2</v>
      </c>
      <c r="BF111" s="1">
        <f t="shared" ca="1" si="61"/>
        <v>-1.8961517933443073E-3</v>
      </c>
      <c r="BG111" s="1">
        <f t="shared" ca="1" si="61"/>
        <v>4.6244986536148232E-3</v>
      </c>
      <c r="BH111" s="1">
        <f t="shared" ca="1" si="61"/>
        <v>-3.3605474316337244E-2</v>
      </c>
      <c r="BI111" s="1">
        <f t="shared" ca="1" si="61"/>
        <v>6.7115713420802553E-2</v>
      </c>
      <c r="BJ111" s="1">
        <f t="shared" ca="1" si="61"/>
        <v>3.048197231865914E-2</v>
      </c>
      <c r="BK111" s="1">
        <f t="shared" ca="1" si="61"/>
        <v>6.11850268622013E-2</v>
      </c>
      <c r="BL111" s="1">
        <f t="shared" ca="1" si="61"/>
        <v>6.5054878093614266E-2</v>
      </c>
      <c r="BM111" s="1">
        <f t="shared" ca="1" si="61"/>
        <v>-4.0159502373580548E-2</v>
      </c>
      <c r="BN111" s="1">
        <f t="shared" ca="1" si="61"/>
        <v>-3.6631186168654559E-2</v>
      </c>
      <c r="BO111" s="1">
        <f t="shared" ca="1" si="61"/>
        <v>1.1444092745418265E-2</v>
      </c>
      <c r="BP111" s="1">
        <f t="shared" ca="1" si="61"/>
        <v>-5.6948624372357905E-2</v>
      </c>
      <c r="BQ111" s="1">
        <f t="shared" ca="1" si="56"/>
        <v>-8.6159288126453182E-2</v>
      </c>
      <c r="BR111" s="1">
        <f t="shared" ca="1" si="56"/>
        <v>6.0356891710528753E-3</v>
      </c>
      <c r="BS111" s="1">
        <f t="shared" ca="1" si="56"/>
        <v>-2.0007188785596344E-2</v>
      </c>
      <c r="BT111" s="1">
        <f t="shared" ca="1" si="56"/>
        <v>1.3987960957788922E-2</v>
      </c>
      <c r="BU111" s="1">
        <f t="shared" ca="1" si="56"/>
        <v>3.842859807895678E-2</v>
      </c>
      <c r="BV111" s="1">
        <f t="shared" ca="1" si="56"/>
        <v>3.7427528190667123E-2</v>
      </c>
      <c r="BW111" s="1">
        <f t="shared" ca="1" si="56"/>
        <v>1.8292665552724657E-2</v>
      </c>
      <c r="BX111" s="1">
        <f t="shared" ca="1" si="56"/>
        <v>-3.2374429946821229E-2</v>
      </c>
      <c r="BY111" s="1">
        <f t="shared" ca="1" si="56"/>
        <v>-4.8874592110748051E-2</v>
      </c>
      <c r="BZ111" s="1">
        <f t="shared" ca="1" si="56"/>
        <v>-3.6781093731386522E-2</v>
      </c>
      <c r="CA111" s="1">
        <f t="shared" ca="1" si="56"/>
        <v>-1.9817394696593549E-2</v>
      </c>
      <c r="CB111" s="1">
        <f t="shared" ca="1" si="56"/>
        <v>-6.1830495564743009E-2</v>
      </c>
      <c r="CC111" s="1">
        <f t="shared" ca="1" si="56"/>
        <v>2.0178852858151124E-2</v>
      </c>
      <c r="CD111" s="1">
        <f t="shared" ca="1" si="56"/>
        <v>3.3534577082050175E-2</v>
      </c>
      <c r="CE111" s="1">
        <f t="shared" ca="1" si="56"/>
        <v>1.6023358119661782E-2</v>
      </c>
      <c r="CF111" s="1">
        <f t="shared" ca="1" si="56"/>
        <v>-1.4996430842369075E-2</v>
      </c>
      <c r="CG111" s="1">
        <f t="shared" ca="1" si="56"/>
        <v>4.6226426107195906E-2</v>
      </c>
      <c r="CH111" s="1">
        <f t="shared" ca="1" si="56"/>
        <v>4.4301287925257678E-2</v>
      </c>
      <c r="CI111" s="1">
        <f t="shared" ref="CI111:CY111" ca="1" si="62">_xlfn.NORM.INV(RAND(),$C$2,$C$3)</f>
        <v>-5.2242007209529519E-2</v>
      </c>
      <c r="CJ111" s="1">
        <f t="shared" ca="1" si="62"/>
        <v>-9.559202916316642E-2</v>
      </c>
      <c r="CK111" s="1">
        <f t="shared" ca="1" si="62"/>
        <v>-9.4175354634451702E-2</v>
      </c>
      <c r="CL111" s="1">
        <f t="shared" ca="1" si="62"/>
        <v>5.837702392952647E-2</v>
      </c>
      <c r="CM111" s="1">
        <f t="shared" ca="1" si="62"/>
        <v>2.5326023310452774E-2</v>
      </c>
      <c r="CN111" s="1">
        <f t="shared" ca="1" si="62"/>
        <v>-1.3639644975820188E-2</v>
      </c>
      <c r="CO111" s="1">
        <f t="shared" ca="1" si="62"/>
        <v>-5.2407428087487898E-2</v>
      </c>
      <c r="CP111" s="1">
        <f t="shared" ca="1" si="62"/>
        <v>2.5630454176036908E-2</v>
      </c>
      <c r="CQ111" s="1">
        <f t="shared" ca="1" si="62"/>
        <v>-2.4061713830590838E-2</v>
      </c>
      <c r="CR111" s="1">
        <f t="shared" ca="1" si="62"/>
        <v>-7.4362511697489114E-2</v>
      </c>
      <c r="CS111" s="1">
        <f t="shared" ca="1" si="62"/>
        <v>-4.0983262801567041E-2</v>
      </c>
      <c r="CT111" s="1">
        <f t="shared" ca="1" si="62"/>
        <v>-8.6954565110005544E-2</v>
      </c>
      <c r="CU111" s="1">
        <f t="shared" ca="1" si="62"/>
        <v>-4.4734252660118677E-2</v>
      </c>
      <c r="CV111" s="1">
        <f t="shared" ca="1" si="62"/>
        <v>-8.0358212138625762E-2</v>
      </c>
      <c r="CW111" s="1">
        <f t="shared" ca="1" si="62"/>
        <v>-1.0231989926342472E-2</v>
      </c>
      <c r="CX111" s="1">
        <f t="shared" ca="1" si="62"/>
        <v>1.3701333688793175E-2</v>
      </c>
      <c r="CY111" s="39">
        <f t="shared" ca="1" si="62"/>
        <v>3.9795911516721919E-2</v>
      </c>
    </row>
    <row r="112" spans="2:103" x14ac:dyDescent="0.25">
      <c r="B112" s="27">
        <v>48488</v>
      </c>
      <c r="C112" s="28">
        <v>9.7499999999999893</v>
      </c>
      <c r="D112" s="1">
        <f t="shared" ca="1" si="59"/>
        <v>9.4181830006633216E-2</v>
      </c>
      <c r="E112" s="1">
        <f t="shared" ca="1" si="59"/>
        <v>6.4201282740224658E-2</v>
      </c>
      <c r="F112" s="1">
        <f t="shared" ca="1" si="59"/>
        <v>7.2230115549182655E-2</v>
      </c>
      <c r="G112" s="1">
        <f t="shared" ca="1" si="59"/>
        <v>-1.4811166812565821E-2</v>
      </c>
      <c r="H112" s="1">
        <f t="shared" ca="1" si="59"/>
        <v>4.1823676693745447E-3</v>
      </c>
      <c r="I112" s="1">
        <f t="shared" ca="1" si="59"/>
        <v>0.12665449799389245</v>
      </c>
      <c r="J112" s="1">
        <f t="shared" ca="1" si="59"/>
        <v>-5.9866528593382831E-3</v>
      </c>
      <c r="K112" s="1">
        <f t="shared" ca="1" si="59"/>
        <v>7.7598521180166531E-3</v>
      </c>
      <c r="L112" s="1">
        <f t="shared" ca="1" si="59"/>
        <v>2.6752123462652658E-2</v>
      </c>
      <c r="M112" s="1">
        <f t="shared" ca="1" si="59"/>
        <v>7.9659616124260785E-2</v>
      </c>
      <c r="N112" s="1">
        <f t="shared" ca="1" si="59"/>
        <v>1.7965747667190189E-2</v>
      </c>
      <c r="O112" s="1">
        <f t="shared" ca="1" si="59"/>
        <v>5.4975949813913613E-2</v>
      </c>
      <c r="P112" s="1">
        <f t="shared" ca="1" si="59"/>
        <v>-7.2704551440393006E-2</v>
      </c>
      <c r="Q112" s="1">
        <f t="shared" ca="1" si="59"/>
        <v>2.3231973414768528E-4</v>
      </c>
      <c r="R112" s="1">
        <f t="shared" ca="1" si="59"/>
        <v>-6.1396296634928731E-2</v>
      </c>
      <c r="S112" s="1">
        <f t="shared" ca="1" si="59"/>
        <v>-2.3852780520884284E-3</v>
      </c>
      <c r="T112" s="1">
        <f t="shared" ca="1" si="61"/>
        <v>4.9838018626726294E-2</v>
      </c>
      <c r="U112" s="1">
        <f t="shared" ca="1" si="61"/>
        <v>0.12484843997205261</v>
      </c>
      <c r="V112" s="1">
        <f t="shared" ca="1" si="61"/>
        <v>-7.1694861025042578E-2</v>
      </c>
      <c r="W112" s="1">
        <f t="shared" ca="1" si="61"/>
        <v>-4.9061934749090173E-2</v>
      </c>
      <c r="X112" s="1">
        <f t="shared" ca="1" si="61"/>
        <v>3.1182113218284371E-2</v>
      </c>
      <c r="Y112" s="1">
        <f t="shared" ca="1" si="61"/>
        <v>1.2730581543118315E-2</v>
      </c>
      <c r="Z112" s="1">
        <f t="shared" ca="1" si="61"/>
        <v>-4.7339282594700834E-2</v>
      </c>
      <c r="AA112" s="1">
        <f t="shared" ca="1" si="61"/>
        <v>2.1967404173882116E-2</v>
      </c>
      <c r="AB112" s="1">
        <f t="shared" ca="1" si="61"/>
        <v>-5.686201857886556E-2</v>
      </c>
      <c r="AC112" s="1">
        <f t="shared" ca="1" si="61"/>
        <v>-3.8393648391221533E-3</v>
      </c>
      <c r="AD112" s="1">
        <f t="shared" ca="1" si="61"/>
        <v>-2.9079445482371256E-2</v>
      </c>
      <c r="AE112" s="1">
        <f t="shared" ca="1" si="61"/>
        <v>2.0705218286104429E-2</v>
      </c>
      <c r="AF112" s="1">
        <f t="shared" ca="1" si="61"/>
        <v>-5.4508011681879187E-2</v>
      </c>
      <c r="AG112" s="1">
        <f t="shared" ca="1" si="61"/>
        <v>7.3375103240821572E-3</v>
      </c>
      <c r="AH112" s="1">
        <f t="shared" ca="1" si="61"/>
        <v>-9.8298623593545298E-2</v>
      </c>
      <c r="AI112" s="1">
        <f t="shared" ca="1" si="61"/>
        <v>-9.5585833204104367E-3</v>
      </c>
      <c r="AJ112" s="1">
        <f t="shared" ca="1" si="61"/>
        <v>-3.6609213222635502E-2</v>
      </c>
      <c r="AK112" s="1">
        <f t="shared" ca="1" si="61"/>
        <v>1.9163907024353534E-2</v>
      </c>
      <c r="AL112" s="1">
        <f t="shared" ca="1" si="61"/>
        <v>-1.2473798993745854E-2</v>
      </c>
      <c r="AM112" s="1">
        <f t="shared" ca="1" si="61"/>
        <v>4.7150293276033489E-3</v>
      </c>
      <c r="AN112" s="1">
        <f t="shared" ca="1" si="61"/>
        <v>-0.12462206956109056</v>
      </c>
      <c r="AO112" s="1">
        <f t="shared" ca="1" si="61"/>
        <v>3.3398799792032557E-2</v>
      </c>
      <c r="AP112" s="1">
        <f t="shared" ca="1" si="61"/>
        <v>-8.2299493167752764E-3</v>
      </c>
      <c r="AQ112" s="1">
        <f t="shared" ca="1" si="61"/>
        <v>0.10142272610859979</v>
      </c>
      <c r="AR112" s="1">
        <f t="shared" ca="1" si="61"/>
        <v>5.1414251217329662E-2</v>
      </c>
      <c r="AS112" s="1">
        <f t="shared" ca="1" si="61"/>
        <v>3.7850077450054975E-2</v>
      </c>
      <c r="AT112" s="1">
        <f t="shared" ca="1" si="61"/>
        <v>3.2865504019559247E-2</v>
      </c>
      <c r="AU112" s="1">
        <f t="shared" ca="1" si="61"/>
        <v>1.3896094225788448E-2</v>
      </c>
      <c r="AV112" s="1">
        <f t="shared" ca="1" si="61"/>
        <v>0.11307255254734874</v>
      </c>
      <c r="AW112" s="1">
        <f t="shared" ca="1" si="61"/>
        <v>1.5262133860037866E-2</v>
      </c>
      <c r="AX112" s="1">
        <f t="shared" ca="1" si="61"/>
        <v>-1.8848562957517884E-4</v>
      </c>
      <c r="AY112" s="1">
        <f t="shared" ca="1" si="61"/>
        <v>7.9571586990211385E-2</v>
      </c>
      <c r="AZ112" s="1">
        <f t="shared" ca="1" si="61"/>
        <v>7.9130144299931537E-2</v>
      </c>
      <c r="BA112" s="1">
        <f t="shared" ca="1" si="61"/>
        <v>-4.9603581681169247E-2</v>
      </c>
      <c r="BB112" s="1">
        <f t="shared" ca="1" si="61"/>
        <v>-1.9382287451301015E-2</v>
      </c>
      <c r="BC112" s="1">
        <f t="shared" ca="1" si="61"/>
        <v>-4.0640736794670257E-2</v>
      </c>
      <c r="BD112" s="1">
        <f t="shared" ca="1" si="61"/>
        <v>-4.9321613616013664E-2</v>
      </c>
      <c r="BE112" s="1">
        <f t="shared" ca="1" si="61"/>
        <v>0.11276411471406117</v>
      </c>
      <c r="BF112" s="1">
        <f t="shared" ca="1" si="61"/>
        <v>-5.7545901164672363E-2</v>
      </c>
      <c r="BG112" s="1">
        <f t="shared" ca="1" si="61"/>
        <v>-4.1830674624595554E-2</v>
      </c>
      <c r="BH112" s="1">
        <f t="shared" ca="1" si="61"/>
        <v>-1.2564912136403754E-2</v>
      </c>
      <c r="BI112" s="1">
        <f t="shared" ca="1" si="61"/>
        <v>-4.6645002132762188E-2</v>
      </c>
      <c r="BJ112" s="1">
        <f t="shared" ca="1" si="61"/>
        <v>6.4968391287799562E-2</v>
      </c>
      <c r="BK112" s="1">
        <f t="shared" ca="1" si="61"/>
        <v>8.5137743696432233E-2</v>
      </c>
      <c r="BL112" s="1">
        <f t="shared" ca="1" si="61"/>
        <v>-8.6145559436060781E-2</v>
      </c>
      <c r="BM112" s="1">
        <f t="shared" ca="1" si="61"/>
        <v>-7.7329164055081084E-2</v>
      </c>
      <c r="BN112" s="1">
        <f t="shared" ca="1" si="61"/>
        <v>8.9650806752005763E-2</v>
      </c>
      <c r="BO112" s="1">
        <f t="shared" ca="1" si="61"/>
        <v>-3.1136448204719828E-2</v>
      </c>
      <c r="BP112" s="1">
        <f t="shared" ca="1" si="61"/>
        <v>-1.4684342028584957E-2</v>
      </c>
      <c r="BQ112" s="1">
        <f t="shared" ca="1" si="61"/>
        <v>-5.8076036928006648E-2</v>
      </c>
      <c r="BR112" s="1">
        <f t="shared" ca="1" si="61"/>
        <v>-4.2881668945455552E-3</v>
      </c>
      <c r="BS112" s="1">
        <f t="shared" ca="1" si="61"/>
        <v>-1.3620982314295656E-5</v>
      </c>
      <c r="BT112" s="1">
        <f t="shared" ca="1" si="61"/>
        <v>-4.819255679976148E-3</v>
      </c>
      <c r="BU112" s="1">
        <f t="shared" ca="1" si="61"/>
        <v>-2.9736763076195133E-2</v>
      </c>
      <c r="BV112" s="1">
        <f t="shared" ca="1" si="61"/>
        <v>-3.5918282812533175E-3</v>
      </c>
      <c r="BW112" s="1">
        <f t="shared" ca="1" si="61"/>
        <v>4.4709561356095044E-2</v>
      </c>
      <c r="BX112" s="1">
        <f t="shared" ca="1" si="61"/>
        <v>3.1426543530287246E-2</v>
      </c>
      <c r="BY112" s="1">
        <f t="shared" ca="1" si="61"/>
        <v>-6.3118411040413935E-2</v>
      </c>
      <c r="BZ112" s="1">
        <f t="shared" ca="1" si="61"/>
        <v>1.2050828329215049E-3</v>
      </c>
      <c r="CA112" s="1">
        <f t="shared" ca="1" si="61"/>
        <v>9.4133206341100936E-3</v>
      </c>
      <c r="CB112" s="1">
        <f t="shared" ca="1" si="61"/>
        <v>9.2670456903668735E-2</v>
      </c>
      <c r="CC112" s="1">
        <f t="shared" ca="1" si="61"/>
        <v>2.9182911530162468E-2</v>
      </c>
      <c r="CD112" s="1">
        <f t="shared" ca="1" si="61"/>
        <v>-4.3428644890143017E-2</v>
      </c>
      <c r="CE112" s="1">
        <f t="shared" ca="1" si="61"/>
        <v>5.4310376513810911E-2</v>
      </c>
      <c r="CF112" s="1">
        <f t="shared" ref="CF112:CY113" ca="1" si="63">_xlfn.NORM.INV(RAND(),$C$2,$C$3)</f>
        <v>3.194760289990263E-2</v>
      </c>
      <c r="CG112" s="1">
        <f t="shared" ca="1" si="63"/>
        <v>-2.2209493951482421E-3</v>
      </c>
      <c r="CH112" s="1">
        <f t="shared" ca="1" si="63"/>
        <v>-6.0289761237604121E-2</v>
      </c>
      <c r="CI112" s="1">
        <f t="shared" ca="1" si="63"/>
        <v>1.451801573571937E-2</v>
      </c>
      <c r="CJ112" s="1">
        <f t="shared" ca="1" si="63"/>
        <v>-4.2771684803219849E-3</v>
      </c>
      <c r="CK112" s="1">
        <f t="shared" ca="1" si="63"/>
        <v>8.1889280525690444E-2</v>
      </c>
      <c r="CL112" s="1">
        <f t="shared" ca="1" si="63"/>
        <v>2.9716275715427089E-2</v>
      </c>
      <c r="CM112" s="1">
        <f t="shared" ca="1" si="63"/>
        <v>-1.9201184686660273E-2</v>
      </c>
      <c r="CN112" s="1">
        <f t="shared" ca="1" si="63"/>
        <v>2.436579547439837E-2</v>
      </c>
      <c r="CO112" s="1">
        <f t="shared" ca="1" si="63"/>
        <v>9.7095006094016056E-2</v>
      </c>
      <c r="CP112" s="1">
        <f t="shared" ca="1" si="63"/>
        <v>-8.9859113782356781E-2</v>
      </c>
      <c r="CQ112" s="1">
        <f t="shared" ca="1" si="63"/>
        <v>3.618884466508656E-2</v>
      </c>
      <c r="CR112" s="1">
        <f t="shared" ca="1" si="63"/>
        <v>3.9837549664813954E-2</v>
      </c>
      <c r="CS112" s="1">
        <f t="shared" ca="1" si="63"/>
        <v>4.1170147481570107E-2</v>
      </c>
      <c r="CT112" s="1">
        <f t="shared" ca="1" si="63"/>
        <v>-2.7488574259249346E-2</v>
      </c>
      <c r="CU112" s="1">
        <f t="shared" ca="1" si="63"/>
        <v>-6.8119456647774801E-2</v>
      </c>
      <c r="CV112" s="1">
        <f t="shared" ca="1" si="63"/>
        <v>0.10162445598198738</v>
      </c>
      <c r="CW112" s="1">
        <f t="shared" ca="1" si="63"/>
        <v>-5.6116816365918913E-2</v>
      </c>
      <c r="CX112" s="1">
        <f t="shared" ca="1" si="63"/>
        <v>-1.258018031956825E-2</v>
      </c>
      <c r="CY112" s="39">
        <f t="shared" ca="1" si="63"/>
        <v>-3.0289189011270701E-2</v>
      </c>
    </row>
    <row r="113" spans="2:103" x14ac:dyDescent="0.25">
      <c r="B113" s="27">
        <v>48519</v>
      </c>
      <c r="C113" s="28">
        <v>9.8333333333333304</v>
      </c>
      <c r="D113" s="1">
        <f t="shared" ca="1" si="59"/>
        <v>-3.7537290790524057E-2</v>
      </c>
      <c r="E113" s="1">
        <f t="shared" ca="1" si="59"/>
        <v>3.0745402486550121E-3</v>
      </c>
      <c r="F113" s="1">
        <f t="shared" ca="1" si="59"/>
        <v>4.6701307585575766E-2</v>
      </c>
      <c r="G113" s="1">
        <f t="shared" ca="1" si="59"/>
        <v>0.11607974834752105</v>
      </c>
      <c r="H113" s="1">
        <f t="shared" ca="1" si="59"/>
        <v>-2.8721646780927555E-2</v>
      </c>
      <c r="I113" s="1">
        <f t="shared" ca="1" si="59"/>
        <v>6.8987180690267304E-3</v>
      </c>
      <c r="J113" s="1">
        <f t="shared" ca="1" si="59"/>
        <v>6.2553973523130385E-2</v>
      </c>
      <c r="K113" s="1">
        <f t="shared" ca="1" si="59"/>
        <v>5.6791157586573743E-2</v>
      </c>
      <c r="L113" s="1">
        <f t="shared" ca="1" si="59"/>
        <v>3.1579739316950843E-2</v>
      </c>
      <c r="M113" s="1">
        <f t="shared" ca="1" si="59"/>
        <v>-9.696692725479511E-2</v>
      </c>
      <c r="N113" s="1">
        <f t="shared" ca="1" si="59"/>
        <v>-5.6453296704924057E-4</v>
      </c>
      <c r="O113" s="1">
        <f t="shared" ca="1" si="59"/>
        <v>-1.1876145403923268E-2</v>
      </c>
      <c r="P113" s="1">
        <f t="shared" ca="1" si="59"/>
        <v>0.10553695265575597</v>
      </c>
      <c r="Q113" s="1">
        <f t="shared" ca="1" si="59"/>
        <v>-2.5825373459495732E-2</v>
      </c>
      <c r="R113" s="1">
        <f t="shared" ca="1" si="59"/>
        <v>7.9175713069518372E-2</v>
      </c>
      <c r="S113" s="1">
        <f t="shared" ca="1" si="59"/>
        <v>-9.931055415080367E-3</v>
      </c>
      <c r="T113" s="1">
        <f t="shared" ca="1" si="61"/>
        <v>5.9245550339162303E-2</v>
      </c>
      <c r="U113" s="1">
        <f t="shared" ca="1" si="61"/>
        <v>4.6311091412065998E-2</v>
      </c>
      <c r="V113" s="1">
        <f t="shared" ca="1" si="61"/>
        <v>-1.7228114334527707E-2</v>
      </c>
      <c r="W113" s="1">
        <f t="shared" ca="1" si="61"/>
        <v>-7.3106384634193083E-2</v>
      </c>
      <c r="X113" s="1">
        <f t="shared" ca="1" si="61"/>
        <v>2.4989421925855362E-2</v>
      </c>
      <c r="Y113" s="1">
        <f t="shared" ca="1" si="61"/>
        <v>5.8333153126370677E-2</v>
      </c>
      <c r="Z113" s="1">
        <f t="shared" ca="1" si="61"/>
        <v>3.8999893596141616E-2</v>
      </c>
      <c r="AA113" s="1">
        <f t="shared" ca="1" si="61"/>
        <v>6.6546202095638773E-2</v>
      </c>
      <c r="AB113" s="1">
        <f t="shared" ca="1" si="61"/>
        <v>-3.8315242796471111E-2</v>
      </c>
      <c r="AC113" s="1">
        <f t="shared" ca="1" si="61"/>
        <v>9.1537655981992594E-2</v>
      </c>
      <c r="AD113" s="1">
        <f t="shared" ca="1" si="61"/>
        <v>6.0917652006863259E-3</v>
      </c>
      <c r="AE113" s="1">
        <f t="shared" ca="1" si="61"/>
        <v>6.0498847998713176E-2</v>
      </c>
      <c r="AF113" s="1">
        <f t="shared" ca="1" si="61"/>
        <v>-5.0632896202271183E-4</v>
      </c>
      <c r="AG113" s="1">
        <f t="shared" ca="1" si="61"/>
        <v>-3.4454233879842207E-2</v>
      </c>
      <c r="AH113" s="1">
        <f t="shared" ca="1" si="61"/>
        <v>-2.3962688098275956E-4</v>
      </c>
      <c r="AI113" s="1">
        <f t="shared" ca="1" si="61"/>
        <v>4.8682185002847718E-2</v>
      </c>
      <c r="AJ113" s="1">
        <f t="shared" ca="1" si="61"/>
        <v>-7.8187126182711536E-2</v>
      </c>
      <c r="AK113" s="1">
        <f t="shared" ca="1" si="61"/>
        <v>3.7416768159236072E-2</v>
      </c>
      <c r="AL113" s="1">
        <f t="shared" ca="1" si="61"/>
        <v>1.9330721251534823E-2</v>
      </c>
      <c r="AM113" s="1">
        <f t="shared" ca="1" si="61"/>
        <v>-9.2947511369707424E-4</v>
      </c>
      <c r="AN113" s="1">
        <f t="shared" ca="1" si="61"/>
        <v>4.4039286581929342E-2</v>
      </c>
      <c r="AO113" s="1">
        <f t="shared" ca="1" si="61"/>
        <v>3.9033071010701137E-2</v>
      </c>
      <c r="AP113" s="1">
        <f t="shared" ca="1" si="61"/>
        <v>3.8109557219369643E-2</v>
      </c>
      <c r="AQ113" s="1">
        <f t="shared" ca="1" si="61"/>
        <v>3.2131756069484735E-2</v>
      </c>
      <c r="AR113" s="1">
        <f t="shared" ca="1" si="61"/>
        <v>2.6809884280466909E-2</v>
      </c>
      <c r="AS113" s="1">
        <f t="shared" ca="1" si="61"/>
        <v>-5.0417760854359332E-2</v>
      </c>
      <c r="AT113" s="1">
        <f t="shared" ca="1" si="61"/>
        <v>1.0266927662743456E-2</v>
      </c>
      <c r="AU113" s="1">
        <f t="shared" ca="1" si="61"/>
        <v>-1.2958629470192964E-3</v>
      </c>
      <c r="AV113" s="1">
        <f t="shared" ca="1" si="61"/>
        <v>-7.8110266911293798E-3</v>
      </c>
      <c r="AW113" s="1">
        <f t="shared" ca="1" si="61"/>
        <v>0.13245588227955943</v>
      </c>
      <c r="AX113" s="1">
        <f t="shared" ca="1" si="61"/>
        <v>-3.7798092637468198E-3</v>
      </c>
      <c r="AY113" s="1">
        <f t="shared" ca="1" si="61"/>
        <v>1.260396713517551E-2</v>
      </c>
      <c r="AZ113" s="1">
        <f t="shared" ca="1" si="61"/>
        <v>2.8169167620813566E-2</v>
      </c>
      <c r="BA113" s="1">
        <f t="shared" ca="1" si="61"/>
        <v>-7.709924988161071E-2</v>
      </c>
      <c r="BB113" s="1">
        <f t="shared" ca="1" si="61"/>
        <v>2.655565080313483E-2</v>
      </c>
      <c r="BC113" s="1">
        <f t="shared" ca="1" si="61"/>
        <v>-4.618588307811964E-2</v>
      </c>
      <c r="BD113" s="1">
        <f t="shared" ca="1" si="61"/>
        <v>1.3464110064432678E-2</v>
      </c>
      <c r="BE113" s="1">
        <f t="shared" ca="1" si="61"/>
        <v>-3.9838071606634634E-2</v>
      </c>
      <c r="BF113" s="1">
        <f t="shared" ca="1" si="61"/>
        <v>1.7179299795105879E-2</v>
      </c>
      <c r="BG113" s="1">
        <f t="shared" ca="1" si="61"/>
        <v>-2.7052019179976114E-2</v>
      </c>
      <c r="BH113" s="1">
        <f t="shared" ca="1" si="61"/>
        <v>-4.1484582371503181E-2</v>
      </c>
      <c r="BI113" s="1">
        <f t="shared" ca="1" si="61"/>
        <v>7.1361733506832559E-2</v>
      </c>
      <c r="BJ113" s="1">
        <f t="shared" ca="1" si="61"/>
        <v>2.1375372216298295E-2</v>
      </c>
      <c r="BK113" s="1">
        <f t="shared" ca="1" si="61"/>
        <v>7.7790917671180349E-2</v>
      </c>
      <c r="BL113" s="1">
        <f t="shared" ca="1" si="61"/>
        <v>3.2803708134963173E-2</v>
      </c>
      <c r="BM113" s="1">
        <f t="shared" ca="1" si="61"/>
        <v>-5.9226456191312511E-2</v>
      </c>
      <c r="BN113" s="1">
        <f t="shared" ca="1" si="61"/>
        <v>9.037547629369283E-2</v>
      </c>
      <c r="BO113" s="1">
        <f t="shared" ca="1" si="61"/>
        <v>1.3261418735015665E-2</v>
      </c>
      <c r="BP113" s="1">
        <f t="shared" ca="1" si="61"/>
        <v>1.5697025733798144E-2</v>
      </c>
      <c r="BQ113" s="1">
        <f t="shared" ca="1" si="61"/>
        <v>8.9362728046788811E-3</v>
      </c>
      <c r="BR113" s="1">
        <f t="shared" ca="1" si="61"/>
        <v>-1.9390279266787349E-2</v>
      </c>
      <c r="BS113" s="1">
        <f t="shared" ca="1" si="61"/>
        <v>-5.0089413468538763E-2</v>
      </c>
      <c r="BT113" s="1">
        <f t="shared" ca="1" si="61"/>
        <v>-8.4485333328608359E-2</v>
      </c>
      <c r="BU113" s="1">
        <f t="shared" ca="1" si="61"/>
        <v>4.1803041145352618E-2</v>
      </c>
      <c r="BV113" s="1">
        <f t="shared" ca="1" si="61"/>
        <v>2.7989769414184119E-3</v>
      </c>
      <c r="BW113" s="1">
        <f t="shared" ca="1" si="61"/>
        <v>8.6073051780738586E-3</v>
      </c>
      <c r="BX113" s="1">
        <f t="shared" ca="1" si="61"/>
        <v>8.2916537462041973E-2</v>
      </c>
      <c r="BY113" s="1">
        <f t="shared" ca="1" si="61"/>
        <v>8.5550445446185341E-2</v>
      </c>
      <c r="BZ113" s="1">
        <f t="shared" ca="1" si="61"/>
        <v>5.3964892147240193E-2</v>
      </c>
      <c r="CA113" s="1">
        <f t="shared" ca="1" si="61"/>
        <v>-5.4869981676284027E-2</v>
      </c>
      <c r="CB113" s="1">
        <f t="shared" ca="1" si="61"/>
        <v>-2.6026972097132818E-2</v>
      </c>
      <c r="CC113" s="1">
        <f t="shared" ca="1" si="61"/>
        <v>-1.8391796014153937E-2</v>
      </c>
      <c r="CD113" s="1">
        <f t="shared" ca="1" si="61"/>
        <v>-4.6101723098062805E-2</v>
      </c>
      <c r="CE113" s="1">
        <f t="shared" ca="1" si="61"/>
        <v>4.127521708473466E-2</v>
      </c>
      <c r="CF113" s="1">
        <f t="shared" ca="1" si="63"/>
        <v>2.4565896329174556E-2</v>
      </c>
      <c r="CG113" s="1">
        <f t="shared" ca="1" si="63"/>
        <v>-4.0203720616749851E-2</v>
      </c>
      <c r="CH113" s="1">
        <f t="shared" ca="1" si="63"/>
        <v>8.9725659341537093E-3</v>
      </c>
      <c r="CI113" s="1">
        <f t="shared" ca="1" si="63"/>
        <v>4.5744870844239335E-3</v>
      </c>
      <c r="CJ113" s="1">
        <f t="shared" ca="1" si="63"/>
        <v>4.5871275384037957E-2</v>
      </c>
      <c r="CK113" s="1">
        <f t="shared" ca="1" si="63"/>
        <v>-3.9017887725352494E-2</v>
      </c>
      <c r="CL113" s="1">
        <f t="shared" ca="1" si="63"/>
        <v>3.7695004731972438E-2</v>
      </c>
      <c r="CM113" s="1">
        <f t="shared" ca="1" si="63"/>
        <v>4.203344834053873E-2</v>
      </c>
      <c r="CN113" s="1">
        <f t="shared" ca="1" si="63"/>
        <v>-6.7136331110476538E-2</v>
      </c>
      <c r="CO113" s="1">
        <f t="shared" ca="1" si="63"/>
        <v>2.2926639992189322E-2</v>
      </c>
      <c r="CP113" s="1">
        <f t="shared" ca="1" si="63"/>
        <v>3.4738966000757874E-3</v>
      </c>
      <c r="CQ113" s="1">
        <f t="shared" ca="1" si="63"/>
        <v>-2.5561284311940553E-2</v>
      </c>
      <c r="CR113" s="1">
        <f t="shared" ca="1" si="63"/>
        <v>-6.1380360732562842E-3</v>
      </c>
      <c r="CS113" s="1">
        <f t="shared" ca="1" si="63"/>
        <v>-3.0105115764929052E-2</v>
      </c>
      <c r="CT113" s="1">
        <f t="shared" ca="1" si="63"/>
        <v>4.8244454500637267E-2</v>
      </c>
      <c r="CU113" s="1">
        <f t="shared" ca="1" si="63"/>
        <v>-8.0261622494942092E-2</v>
      </c>
      <c r="CV113" s="1">
        <f t="shared" ca="1" si="63"/>
        <v>-5.079883475103018E-3</v>
      </c>
      <c r="CW113" s="1">
        <f t="shared" ca="1" si="63"/>
        <v>3.6428312455507539E-2</v>
      </c>
      <c r="CX113" s="1">
        <f t="shared" ca="1" si="63"/>
        <v>-2.815217048274072E-2</v>
      </c>
      <c r="CY113" s="39">
        <f t="shared" ca="1" si="63"/>
        <v>-2.8925535495036417E-2</v>
      </c>
    </row>
    <row r="114" spans="2:103" x14ac:dyDescent="0.25">
      <c r="B114" s="27">
        <v>48549</v>
      </c>
      <c r="C114" s="28">
        <v>9.9166666666666607</v>
      </c>
      <c r="D114" s="1">
        <f t="shared" ca="1" si="59"/>
        <v>0.16183657853459898</v>
      </c>
      <c r="E114" s="1">
        <f t="shared" ca="1" si="59"/>
        <v>-1.6880019701967376E-2</v>
      </c>
      <c r="F114" s="1">
        <f t="shared" ca="1" si="59"/>
        <v>-5.8812973064198852E-2</v>
      </c>
      <c r="G114" s="1">
        <f t="shared" ca="1" si="59"/>
        <v>3.4308990131773451E-2</v>
      </c>
      <c r="H114" s="1">
        <f t="shared" ca="1" si="59"/>
        <v>-0.10534670177885308</v>
      </c>
      <c r="I114" s="1">
        <f t="shared" ca="1" si="59"/>
        <v>6.2769861790331283E-2</v>
      </c>
      <c r="J114" s="1">
        <f t="shared" ca="1" si="59"/>
        <v>-2.5603381450800863E-2</v>
      </c>
      <c r="K114" s="1">
        <f t="shared" ca="1" si="59"/>
        <v>-1.7035184185467327E-2</v>
      </c>
      <c r="L114" s="1">
        <f t="shared" ca="1" si="59"/>
        <v>-1.252298833816658E-2</v>
      </c>
      <c r="M114" s="1">
        <f t="shared" ca="1" si="59"/>
        <v>2.0407159090077374E-2</v>
      </c>
      <c r="N114" s="1">
        <f t="shared" ca="1" si="59"/>
        <v>6.3906762730219169E-2</v>
      </c>
      <c r="O114" s="1">
        <f t="shared" ca="1" si="59"/>
        <v>2.1211270340735538E-2</v>
      </c>
      <c r="P114" s="1">
        <f t="shared" ca="1" si="59"/>
        <v>8.1487081199969058E-2</v>
      </c>
      <c r="Q114" s="1">
        <f t="shared" ca="1" si="59"/>
        <v>1.7647691701787843E-2</v>
      </c>
      <c r="R114" s="1">
        <f t="shared" ca="1" si="59"/>
        <v>7.3289300695531634E-2</v>
      </c>
      <c r="S114" s="1">
        <f t="shared" ca="1" si="59"/>
        <v>-8.5428361514488738E-2</v>
      </c>
      <c r="T114" s="1">
        <f t="shared" ca="1" si="61"/>
        <v>7.3480321467051163E-2</v>
      </c>
      <c r="U114" s="1">
        <f t="shared" ca="1" si="61"/>
        <v>4.2468724099612561E-2</v>
      </c>
      <c r="V114" s="1">
        <f t="shared" ca="1" si="61"/>
        <v>3.8213638163606692E-2</v>
      </c>
      <c r="W114" s="1">
        <f t="shared" ca="1" si="61"/>
        <v>-3.78593970193635E-2</v>
      </c>
      <c r="X114" s="1">
        <f t="shared" ca="1" si="61"/>
        <v>0.1060611002080713</v>
      </c>
      <c r="Y114" s="1">
        <f t="shared" ca="1" si="61"/>
        <v>-7.4171536948107672E-3</v>
      </c>
      <c r="Z114" s="1">
        <f t="shared" ca="1" si="61"/>
        <v>1.3966113100282927E-2</v>
      </c>
      <c r="AA114" s="1">
        <f t="shared" ca="1" si="61"/>
        <v>4.2725774734284877E-2</v>
      </c>
      <c r="AB114" s="1">
        <f t="shared" ca="1" si="61"/>
        <v>-1.7005414755353599E-2</v>
      </c>
      <c r="AC114" s="1">
        <f t="shared" ca="1" si="61"/>
        <v>2.574058037960333E-2</v>
      </c>
      <c r="AD114" s="1">
        <f t="shared" ca="1" si="61"/>
        <v>4.7777557691913629E-2</v>
      </c>
      <c r="AE114" s="1">
        <f t="shared" ca="1" si="61"/>
        <v>2.2851064010310548E-2</v>
      </c>
      <c r="AF114" s="1">
        <f t="shared" ca="1" si="61"/>
        <v>-4.2829052780339216E-2</v>
      </c>
      <c r="AG114" s="1">
        <f t="shared" ca="1" si="61"/>
        <v>4.6162977843207186E-2</v>
      </c>
      <c r="AH114" s="1">
        <f t="shared" ca="1" si="61"/>
        <v>6.0919576321161566E-3</v>
      </c>
      <c r="AI114" s="1">
        <f t="shared" ca="1" si="61"/>
        <v>-7.0967486676312558E-2</v>
      </c>
      <c r="AJ114" s="1">
        <f t="shared" ca="1" si="61"/>
        <v>2.8605933042894147E-3</v>
      </c>
      <c r="AK114" s="1">
        <f t="shared" ca="1" si="61"/>
        <v>-3.4846835080151954E-2</v>
      </c>
      <c r="AL114" s="1">
        <f t="shared" ca="1" si="61"/>
        <v>-5.5963102086271664E-2</v>
      </c>
      <c r="AM114" s="1">
        <f t="shared" ca="1" si="61"/>
        <v>-5.3320741562373847E-2</v>
      </c>
      <c r="AN114" s="1">
        <f t="shared" ca="1" si="61"/>
        <v>1.6147174264231363E-2</v>
      </c>
      <c r="AO114" s="1">
        <f t="shared" ca="1" si="61"/>
        <v>6.7100863289696153E-2</v>
      </c>
      <c r="AP114" s="1">
        <f t="shared" ca="1" si="61"/>
        <v>5.5640156288518837E-2</v>
      </c>
      <c r="AQ114" s="1">
        <f t="shared" ca="1" si="61"/>
        <v>-4.8100898298013381E-2</v>
      </c>
      <c r="AR114" s="1">
        <f t="shared" ca="1" si="61"/>
        <v>-3.6818351204472525E-3</v>
      </c>
      <c r="AS114" s="1">
        <f t="shared" ca="1" si="61"/>
        <v>1.8083837440346934E-2</v>
      </c>
      <c r="AT114" s="1">
        <f t="shared" ca="1" si="61"/>
        <v>1.445796529444549E-3</v>
      </c>
      <c r="AU114" s="1">
        <f t="shared" ca="1" si="61"/>
        <v>1.6370112898929264E-2</v>
      </c>
      <c r="AV114" s="1">
        <f t="shared" ca="1" si="61"/>
        <v>-3.0625443595562789E-2</v>
      </c>
      <c r="AW114" s="1">
        <f t="shared" ref="AW114:CY119" ca="1" si="64">_xlfn.NORM.INV(RAND(),$C$2,$C$3)</f>
        <v>-6.7015191124269263E-2</v>
      </c>
      <c r="AX114" s="1">
        <f t="shared" ca="1" si="64"/>
        <v>-0.11417222189968337</v>
      </c>
      <c r="AY114" s="1">
        <f t="shared" ca="1" si="64"/>
        <v>4.9757504574224856E-2</v>
      </c>
      <c r="AZ114" s="1">
        <f t="shared" ca="1" si="64"/>
        <v>3.5788169328850275E-2</v>
      </c>
      <c r="BA114" s="1">
        <f t="shared" ca="1" si="64"/>
        <v>4.6465133102561389E-2</v>
      </c>
      <c r="BB114" s="1">
        <f t="shared" ca="1" si="64"/>
        <v>3.4823719327619379E-2</v>
      </c>
      <c r="BC114" s="1">
        <f t="shared" ca="1" si="64"/>
        <v>-3.030138356993585E-2</v>
      </c>
      <c r="BD114" s="1">
        <f t="shared" ca="1" si="64"/>
        <v>1.3410472995084237E-2</v>
      </c>
      <c r="BE114" s="1">
        <f t="shared" ca="1" si="64"/>
        <v>-3.1651507322054961E-3</v>
      </c>
      <c r="BF114" s="1">
        <f t="shared" ca="1" si="64"/>
        <v>1.6282361578831069E-2</v>
      </c>
      <c r="BG114" s="1">
        <f t="shared" ca="1" si="64"/>
        <v>2.3636102445096945E-2</v>
      </c>
      <c r="BH114" s="1">
        <f t="shared" ca="1" si="64"/>
        <v>-6.2536201991971657E-2</v>
      </c>
      <c r="BI114" s="1">
        <f t="shared" ca="1" si="64"/>
        <v>8.2840202184393363E-2</v>
      </c>
      <c r="BJ114" s="1">
        <f t="shared" ca="1" si="64"/>
        <v>-3.86425992054149E-2</v>
      </c>
      <c r="BK114" s="1">
        <f t="shared" ca="1" si="64"/>
        <v>-3.667163353982926E-2</v>
      </c>
      <c r="BL114" s="1">
        <f t="shared" ca="1" si="64"/>
        <v>-1.4601238550471581E-2</v>
      </c>
      <c r="BM114" s="1">
        <f t="shared" ca="1" si="64"/>
        <v>-5.1060824111919201E-2</v>
      </c>
      <c r="BN114" s="1">
        <f t="shared" ca="1" si="64"/>
        <v>-2.0640012307454637E-2</v>
      </c>
      <c r="BO114" s="1">
        <f t="shared" ca="1" si="64"/>
        <v>-6.0586330741053122E-2</v>
      </c>
      <c r="BP114" s="1">
        <f t="shared" ca="1" si="64"/>
        <v>2.5801177802049085E-2</v>
      </c>
      <c r="BQ114" s="1">
        <f t="shared" ca="1" si="64"/>
        <v>6.9199967758413944E-2</v>
      </c>
      <c r="BR114" s="1">
        <f t="shared" ca="1" si="64"/>
        <v>5.9105263137085022E-2</v>
      </c>
      <c r="BS114" s="1">
        <f t="shared" ca="1" si="64"/>
        <v>-1.078721782241274E-2</v>
      </c>
      <c r="BT114" s="1">
        <f t="shared" ca="1" si="64"/>
        <v>-3.7942793246950379E-2</v>
      </c>
      <c r="BU114" s="1">
        <f t="shared" ca="1" si="64"/>
        <v>5.7960768763635432E-3</v>
      </c>
      <c r="BV114" s="1">
        <f t="shared" ca="1" si="64"/>
        <v>-2.0191156523690714E-2</v>
      </c>
      <c r="BW114" s="1">
        <f t="shared" ca="1" si="64"/>
        <v>3.5675860678643825E-2</v>
      </c>
      <c r="BX114" s="1">
        <f t="shared" ca="1" si="64"/>
        <v>-6.1878377384207706E-3</v>
      </c>
      <c r="BY114" s="1">
        <f t="shared" ca="1" si="64"/>
        <v>-9.7059304702178661E-3</v>
      </c>
      <c r="BZ114" s="1">
        <f t="shared" ca="1" si="64"/>
        <v>-2.6550965902906273E-2</v>
      </c>
      <c r="CA114" s="1">
        <f t="shared" ca="1" si="64"/>
        <v>6.4395342294087832E-2</v>
      </c>
      <c r="CB114" s="1">
        <f t="shared" ca="1" si="64"/>
        <v>-6.8558904848277456E-4</v>
      </c>
      <c r="CC114" s="1">
        <f t="shared" ca="1" si="64"/>
        <v>6.0275614161694425E-3</v>
      </c>
      <c r="CD114" s="1">
        <f t="shared" ca="1" si="64"/>
        <v>-9.9291231680751713E-2</v>
      </c>
      <c r="CE114" s="1">
        <f t="shared" ca="1" si="64"/>
        <v>-1.8167141777406647E-3</v>
      </c>
      <c r="CF114" s="1">
        <f t="shared" ca="1" si="64"/>
        <v>3.5925480501460307E-2</v>
      </c>
      <c r="CG114" s="1">
        <f t="shared" ca="1" si="64"/>
        <v>2.6219242951723787E-2</v>
      </c>
      <c r="CH114" s="1">
        <f t="shared" ca="1" si="64"/>
        <v>2.3053913195908042E-2</v>
      </c>
      <c r="CI114" s="1">
        <f t="shared" ca="1" si="64"/>
        <v>-1.5962720410366327E-2</v>
      </c>
      <c r="CJ114" s="1">
        <f t="shared" ca="1" si="64"/>
        <v>4.489475361608955E-2</v>
      </c>
      <c r="CK114" s="1">
        <f t="shared" ca="1" si="64"/>
        <v>-3.017266375895946E-2</v>
      </c>
      <c r="CL114" s="1">
        <f t="shared" ca="1" si="64"/>
        <v>5.5926976901464996E-3</v>
      </c>
      <c r="CM114" s="1">
        <f t="shared" ca="1" si="64"/>
        <v>2.2676805205736842E-2</v>
      </c>
      <c r="CN114" s="1">
        <f t="shared" ca="1" si="64"/>
        <v>-3.6869094388075646E-2</v>
      </c>
      <c r="CO114" s="1">
        <f t="shared" ca="1" si="64"/>
        <v>4.3816279801553108E-2</v>
      </c>
      <c r="CP114" s="1">
        <f t="shared" ca="1" si="64"/>
        <v>-3.4534313915066971E-2</v>
      </c>
      <c r="CQ114" s="1">
        <f t="shared" ca="1" si="64"/>
        <v>-4.2985389884282722E-2</v>
      </c>
      <c r="CR114" s="1">
        <f t="shared" ca="1" si="64"/>
        <v>0.11603964315624399</v>
      </c>
      <c r="CS114" s="1">
        <f t="shared" ca="1" si="64"/>
        <v>-2.779645082482457E-2</v>
      </c>
      <c r="CT114" s="1">
        <f t="shared" ca="1" si="64"/>
        <v>2.5158160439048317E-3</v>
      </c>
      <c r="CU114" s="1">
        <f t="shared" ca="1" si="64"/>
        <v>-4.7827500064171843E-2</v>
      </c>
      <c r="CV114" s="1">
        <f t="shared" ca="1" si="64"/>
        <v>-1.3082136171524032E-2</v>
      </c>
      <c r="CW114" s="1">
        <f t="shared" ca="1" si="64"/>
        <v>3.3074258746665468E-2</v>
      </c>
      <c r="CX114" s="1">
        <f t="shared" ca="1" si="64"/>
        <v>3.0545403857539236E-2</v>
      </c>
      <c r="CY114" s="39">
        <f t="shared" ca="1" si="64"/>
        <v>5.7026005264676383E-2</v>
      </c>
    </row>
    <row r="115" spans="2:103" x14ac:dyDescent="0.25">
      <c r="B115" s="27">
        <v>48580</v>
      </c>
      <c r="C115" s="28">
        <v>9.9999999999999893</v>
      </c>
      <c r="D115" s="1">
        <f t="shared" ca="1" si="59"/>
        <v>-6.4900333845341135E-2</v>
      </c>
      <c r="E115" s="1">
        <f t="shared" ca="1" si="59"/>
        <v>1.2125346416304347E-2</v>
      </c>
      <c r="F115" s="1">
        <f t="shared" ca="1" si="59"/>
        <v>-8.4124720474336671E-3</v>
      </c>
      <c r="G115" s="1">
        <f t="shared" ca="1" si="59"/>
        <v>1.0305615831166934E-2</v>
      </c>
      <c r="H115" s="1">
        <f t="shared" ca="1" si="59"/>
        <v>4.1426814615154878E-3</v>
      </c>
      <c r="I115" s="1">
        <f t="shared" ca="1" si="59"/>
        <v>0.10885725868962171</v>
      </c>
      <c r="J115" s="1">
        <f t="shared" ca="1" si="59"/>
        <v>-4.360434443932619E-2</v>
      </c>
      <c r="K115" s="1">
        <f t="shared" ca="1" si="59"/>
        <v>8.3175644420968933E-4</v>
      </c>
      <c r="L115" s="1">
        <f t="shared" ca="1" si="59"/>
        <v>0.10755121931753864</v>
      </c>
      <c r="M115" s="1">
        <f t="shared" ca="1" si="59"/>
        <v>-4.7193452591436695E-2</v>
      </c>
      <c r="N115" s="1">
        <f t="shared" ca="1" si="59"/>
        <v>-7.4620108157462152E-3</v>
      </c>
      <c r="O115" s="1">
        <f t="shared" ca="1" si="59"/>
        <v>9.2623201029117835E-2</v>
      </c>
      <c r="P115" s="1">
        <f t="shared" ca="1" si="59"/>
        <v>-1.0543997878605001E-2</v>
      </c>
      <c r="Q115" s="1">
        <f t="shared" ca="1" si="59"/>
        <v>1.1785340141676228E-2</v>
      </c>
      <c r="R115" s="1">
        <f t="shared" ca="1" si="59"/>
        <v>8.0821609122002397E-2</v>
      </c>
      <c r="S115" s="1">
        <f t="shared" ca="1" si="59"/>
        <v>3.5023026037863665E-3</v>
      </c>
      <c r="T115" s="1">
        <f t="shared" ref="T115:CE119" ca="1" si="65">_xlfn.NORM.INV(RAND(),$C$2,$C$3)</f>
        <v>0.1235013552907939</v>
      </c>
      <c r="U115" s="1">
        <f t="shared" ca="1" si="65"/>
        <v>5.8554568772199106E-3</v>
      </c>
      <c r="V115" s="1">
        <f t="shared" ca="1" si="65"/>
        <v>1.6335488088745163E-3</v>
      </c>
      <c r="W115" s="1">
        <f t="shared" ca="1" si="65"/>
        <v>-3.1896923267264406E-2</v>
      </c>
      <c r="X115" s="1">
        <f t="shared" ca="1" si="65"/>
        <v>0.10353111845468801</v>
      </c>
      <c r="Y115" s="1">
        <f t="shared" ca="1" si="65"/>
        <v>2.8051629607965402E-2</v>
      </c>
      <c r="Z115" s="1">
        <f t="shared" ca="1" si="65"/>
        <v>-2.6601099972664487E-2</v>
      </c>
      <c r="AA115" s="1">
        <f t="shared" ca="1" si="65"/>
        <v>1.3992080990039537E-2</v>
      </c>
      <c r="AB115" s="1">
        <f t="shared" ca="1" si="65"/>
        <v>2.2507358646231736E-2</v>
      </c>
      <c r="AC115" s="1">
        <f t="shared" ca="1" si="65"/>
        <v>1.9690405181164924E-2</v>
      </c>
      <c r="AD115" s="1">
        <f t="shared" ca="1" si="65"/>
        <v>-2.7269446313570617E-2</v>
      </c>
      <c r="AE115" s="1">
        <f t="shared" ca="1" si="65"/>
        <v>8.038481521429558E-2</v>
      </c>
      <c r="AF115" s="1">
        <f t="shared" ca="1" si="65"/>
        <v>-2.7142218731606403E-3</v>
      </c>
      <c r="AG115" s="1">
        <f t="shared" ca="1" si="65"/>
        <v>2.3903394877566608E-2</v>
      </c>
      <c r="AH115" s="1">
        <f t="shared" ca="1" si="65"/>
        <v>-1.8948931830201837E-2</v>
      </c>
      <c r="AI115" s="1">
        <f t="shared" ca="1" si="65"/>
        <v>-5.1205764078529874E-3</v>
      </c>
      <c r="AJ115" s="1">
        <f t="shared" ca="1" si="65"/>
        <v>7.905972417689297E-2</v>
      </c>
      <c r="AK115" s="1">
        <f t="shared" ca="1" si="65"/>
        <v>5.0525917900648233E-2</v>
      </c>
      <c r="AL115" s="1">
        <f t="shared" ca="1" si="65"/>
        <v>-1.0874602739165823E-3</v>
      </c>
      <c r="AM115" s="1">
        <f t="shared" ca="1" si="65"/>
        <v>-7.1308970842873437E-2</v>
      </c>
      <c r="AN115" s="1">
        <f t="shared" ca="1" si="65"/>
        <v>4.7626104085767666E-2</v>
      </c>
      <c r="AO115" s="1">
        <f t="shared" ca="1" si="65"/>
        <v>-5.8932056168408114E-3</v>
      </c>
      <c r="AP115" s="1">
        <f t="shared" ca="1" si="65"/>
        <v>3.7019431539665817E-2</v>
      </c>
      <c r="AQ115" s="1">
        <f t="shared" ca="1" si="65"/>
        <v>-1.7011859636445421E-2</v>
      </c>
      <c r="AR115" s="1">
        <f t="shared" ca="1" si="65"/>
        <v>-4.9586443234102655E-2</v>
      </c>
      <c r="AS115" s="1">
        <f t="shared" ca="1" si="65"/>
        <v>1.7004624442514885E-2</v>
      </c>
      <c r="AT115" s="1">
        <f t="shared" ca="1" si="65"/>
        <v>-1.8924414148970569E-2</v>
      </c>
      <c r="AU115" s="1">
        <f t="shared" ca="1" si="65"/>
        <v>-9.3719495853593071E-2</v>
      </c>
      <c r="AV115" s="1">
        <f t="shared" ca="1" si="65"/>
        <v>-7.0799343060500043E-3</v>
      </c>
      <c r="AW115" s="1">
        <f t="shared" ca="1" si="65"/>
        <v>-4.1805405990083248E-2</v>
      </c>
      <c r="AX115" s="1">
        <f t="shared" ca="1" si="65"/>
        <v>6.9118666738302012E-2</v>
      </c>
      <c r="AY115" s="1">
        <f t="shared" ca="1" si="65"/>
        <v>0.11794689587350349</v>
      </c>
      <c r="AZ115" s="1">
        <f t="shared" ca="1" si="65"/>
        <v>3.3497781194950789E-2</v>
      </c>
      <c r="BA115" s="1">
        <f t="shared" ca="1" si="65"/>
        <v>3.3432501327812454E-2</v>
      </c>
      <c r="BB115" s="1">
        <f t="shared" ca="1" si="65"/>
        <v>-1.0416691796706751E-2</v>
      </c>
      <c r="BC115" s="1">
        <f t="shared" ca="1" si="65"/>
        <v>2.5340243738297755E-2</v>
      </c>
      <c r="BD115" s="1">
        <f t="shared" ca="1" si="65"/>
        <v>6.4395307191124846E-3</v>
      </c>
      <c r="BE115" s="1">
        <f t="shared" ca="1" si="65"/>
        <v>4.1688465971635238E-2</v>
      </c>
      <c r="BF115" s="1">
        <f t="shared" ca="1" si="65"/>
        <v>1.9272799376313973E-2</v>
      </c>
      <c r="BG115" s="1">
        <f t="shared" ca="1" si="65"/>
        <v>-0.10516482495954629</v>
      </c>
      <c r="BH115" s="1">
        <f t="shared" ca="1" si="65"/>
        <v>1.7751215239604984E-3</v>
      </c>
      <c r="BI115" s="1">
        <f t="shared" ca="1" si="65"/>
        <v>-5.2785251154008138E-2</v>
      </c>
      <c r="BJ115" s="1">
        <f t="shared" ca="1" si="65"/>
        <v>8.1124875952137659E-2</v>
      </c>
      <c r="BK115" s="1">
        <f t="shared" ca="1" si="65"/>
        <v>3.3389026300764499E-2</v>
      </c>
      <c r="BL115" s="1">
        <f t="shared" ca="1" si="65"/>
        <v>-6.8442594311396605E-3</v>
      </c>
      <c r="BM115" s="1">
        <f t="shared" ca="1" si="65"/>
        <v>1.1910395285107201E-3</v>
      </c>
      <c r="BN115" s="1">
        <f t="shared" ca="1" si="65"/>
        <v>-7.7172564240794196E-5</v>
      </c>
      <c r="BO115" s="1">
        <f t="shared" ca="1" si="65"/>
        <v>-6.0246000490980701E-2</v>
      </c>
      <c r="BP115" s="1">
        <f t="shared" ca="1" si="65"/>
        <v>-2.2443716880392657E-2</v>
      </c>
      <c r="BQ115" s="1">
        <f t="shared" ca="1" si="64"/>
        <v>-6.8016395972451238E-2</v>
      </c>
      <c r="BR115" s="1">
        <f t="shared" ca="1" si="64"/>
        <v>-1.916730355881284E-2</v>
      </c>
      <c r="BS115" s="1">
        <f t="shared" ca="1" si="64"/>
        <v>3.7137302795310217E-2</v>
      </c>
      <c r="BT115" s="1">
        <f t="shared" ca="1" si="64"/>
        <v>-3.9305257866701339E-2</v>
      </c>
      <c r="BU115" s="1">
        <f t="shared" ca="1" si="64"/>
        <v>3.3972110778351688E-2</v>
      </c>
      <c r="BV115" s="1">
        <f t="shared" ca="1" si="64"/>
        <v>2.5975418083321791E-2</v>
      </c>
      <c r="BW115" s="1">
        <f t="shared" ca="1" si="64"/>
        <v>2.3178320791396662E-2</v>
      </c>
      <c r="BX115" s="1">
        <f t="shared" ca="1" si="64"/>
        <v>-6.175043367137506E-3</v>
      </c>
      <c r="BY115" s="1">
        <f t="shared" ca="1" si="64"/>
        <v>1.4189220507673163E-2</v>
      </c>
      <c r="BZ115" s="1">
        <f t="shared" ca="1" si="64"/>
        <v>1.0214700392550931E-2</v>
      </c>
      <c r="CA115" s="1">
        <f t="shared" ca="1" si="64"/>
        <v>-7.4525142258745763E-3</v>
      </c>
      <c r="CB115" s="1">
        <f t="shared" ca="1" si="64"/>
        <v>8.1386949692704658E-2</v>
      </c>
      <c r="CC115" s="1">
        <f t="shared" ca="1" si="64"/>
        <v>1.3064648771803116E-2</v>
      </c>
      <c r="CD115" s="1">
        <f t="shared" ca="1" si="64"/>
        <v>2.7460937641053751E-3</v>
      </c>
      <c r="CE115" s="1">
        <f t="shared" ca="1" si="64"/>
        <v>-0.10324399438582993</v>
      </c>
      <c r="CF115" s="1">
        <f t="shared" ca="1" si="64"/>
        <v>0.1310393580401098</v>
      </c>
      <c r="CG115" s="1">
        <f t="shared" ca="1" si="64"/>
        <v>3.9992888678270611E-2</v>
      </c>
      <c r="CH115" s="1">
        <f t="shared" ca="1" si="64"/>
        <v>6.3896734273183459E-2</v>
      </c>
      <c r="CI115" s="1">
        <f t="shared" ca="1" si="64"/>
        <v>7.207336376193218E-3</v>
      </c>
      <c r="CJ115" s="1">
        <f t="shared" ca="1" si="64"/>
        <v>2.7496006552970815E-2</v>
      </c>
      <c r="CK115" s="1">
        <f t="shared" ca="1" si="64"/>
        <v>-4.0763025626313398E-2</v>
      </c>
      <c r="CL115" s="1">
        <f t="shared" ca="1" si="64"/>
        <v>-2.717455967979272E-3</v>
      </c>
      <c r="CM115" s="1">
        <f t="shared" ca="1" si="64"/>
        <v>-1.0228830980575226E-3</v>
      </c>
      <c r="CN115" s="1">
        <f t="shared" ca="1" si="64"/>
        <v>0.1158581846855154</v>
      </c>
      <c r="CO115" s="1">
        <f t="shared" ca="1" si="64"/>
        <v>1.538266567743086E-2</v>
      </c>
      <c r="CP115" s="1">
        <f t="shared" ca="1" si="64"/>
        <v>-2.9825029273313569E-2</v>
      </c>
      <c r="CQ115" s="1">
        <f t="shared" ca="1" si="64"/>
        <v>-1.360873161249004E-3</v>
      </c>
      <c r="CR115" s="1">
        <f t="shared" ca="1" si="64"/>
        <v>7.5007260105972723E-2</v>
      </c>
      <c r="CS115" s="1">
        <f t="shared" ca="1" si="64"/>
        <v>5.1690034478068532E-2</v>
      </c>
      <c r="CT115" s="1">
        <f t="shared" ca="1" si="64"/>
        <v>1.0770895074340285E-2</v>
      </c>
      <c r="CU115" s="1">
        <f t="shared" ca="1" si="64"/>
        <v>-7.7215242241509743E-3</v>
      </c>
      <c r="CV115" s="1">
        <f t="shared" ca="1" si="64"/>
        <v>4.3738744301127681E-2</v>
      </c>
      <c r="CW115" s="1">
        <f t="shared" ca="1" si="64"/>
        <v>-1.0591402981338701E-3</v>
      </c>
      <c r="CX115" s="1">
        <f t="shared" ca="1" si="64"/>
        <v>-0.10410988543656907</v>
      </c>
      <c r="CY115" s="39">
        <f t="shared" ca="1" si="64"/>
        <v>-3.3641474069698675E-2</v>
      </c>
    </row>
    <row r="116" spans="2:103" x14ac:dyDescent="0.25">
      <c r="B116" s="27">
        <v>48611</v>
      </c>
      <c r="C116" s="28">
        <v>10.0833333333333</v>
      </c>
      <c r="D116" s="1">
        <f t="shared" ca="1" si="59"/>
        <v>-4.8692396621743961E-2</v>
      </c>
      <c r="E116" s="1">
        <f t="shared" ca="1" si="59"/>
        <v>-1.6680837611691982E-2</v>
      </c>
      <c r="F116" s="1">
        <f t="shared" ca="1" si="59"/>
        <v>-3.1415419701450169E-2</v>
      </c>
      <c r="G116" s="1">
        <f t="shared" ca="1" si="59"/>
        <v>1.7906864158584765E-2</v>
      </c>
      <c r="H116" s="1">
        <f t="shared" ca="1" si="59"/>
        <v>5.9955362159757518E-2</v>
      </c>
      <c r="I116" s="1">
        <f t="shared" ca="1" si="59"/>
        <v>3.7706110069165757E-2</v>
      </c>
      <c r="J116" s="1">
        <f t="shared" ca="1" si="59"/>
        <v>-2.8259821376683439E-2</v>
      </c>
      <c r="K116" s="1">
        <f t="shared" ca="1" si="59"/>
        <v>1.5455616970623092E-2</v>
      </c>
      <c r="L116" s="1">
        <f t="shared" ca="1" si="59"/>
        <v>-6.6849610629433676E-2</v>
      </c>
      <c r="M116" s="1">
        <f t="shared" ca="1" si="59"/>
        <v>-6.8771645295283013E-2</v>
      </c>
      <c r="N116" s="1">
        <f t="shared" ca="1" si="59"/>
        <v>4.719151893233902E-2</v>
      </c>
      <c r="O116" s="1">
        <f t="shared" ca="1" si="59"/>
        <v>-4.3623873971594167E-2</v>
      </c>
      <c r="P116" s="1">
        <f t="shared" ca="1" si="59"/>
        <v>2.1057600365320728E-2</v>
      </c>
      <c r="Q116" s="1">
        <f t="shared" ca="1" si="59"/>
        <v>2.0543405617565319E-2</v>
      </c>
      <c r="R116" s="1">
        <f t="shared" ca="1" si="59"/>
        <v>5.7879362122340024E-2</v>
      </c>
      <c r="S116" s="1">
        <f t="shared" ca="1" si="59"/>
        <v>-1.3178119618817812E-3</v>
      </c>
      <c r="T116" s="1">
        <f t="shared" ca="1" si="65"/>
        <v>4.3256274158142094E-2</v>
      </c>
      <c r="U116" s="1">
        <f t="shared" ca="1" si="65"/>
        <v>5.3545925508737095E-2</v>
      </c>
      <c r="V116" s="1">
        <f t="shared" ca="1" si="65"/>
        <v>-2.7116355365668005E-2</v>
      </c>
      <c r="W116" s="1">
        <f t="shared" ca="1" si="65"/>
        <v>-5.0402764489126412E-3</v>
      </c>
      <c r="X116" s="1">
        <f t="shared" ca="1" si="65"/>
        <v>3.0123931200284827E-2</v>
      </c>
      <c r="Y116" s="1">
        <f t="shared" ca="1" si="65"/>
        <v>-3.1017372810571084E-2</v>
      </c>
      <c r="Z116" s="1">
        <f t="shared" ca="1" si="65"/>
        <v>0.11430600765936691</v>
      </c>
      <c r="AA116" s="1">
        <f t="shared" ca="1" si="65"/>
        <v>-7.2586632294509429E-2</v>
      </c>
      <c r="AB116" s="1">
        <f t="shared" ca="1" si="65"/>
        <v>-8.2479894466616133E-2</v>
      </c>
      <c r="AC116" s="1">
        <f t="shared" ca="1" si="65"/>
        <v>-8.1733944549795434E-2</v>
      </c>
      <c r="AD116" s="1">
        <f t="shared" ca="1" si="65"/>
        <v>-1.1351753318650758E-2</v>
      </c>
      <c r="AE116" s="1">
        <f t="shared" ca="1" si="65"/>
        <v>7.1500938398507574E-2</v>
      </c>
      <c r="AF116" s="1">
        <f t="shared" ca="1" si="65"/>
        <v>4.2350170631428583E-2</v>
      </c>
      <c r="AG116" s="1">
        <f t="shared" ca="1" si="65"/>
        <v>7.5474260130591386E-2</v>
      </c>
      <c r="AH116" s="1">
        <f t="shared" ca="1" si="65"/>
        <v>2.176051557507502E-2</v>
      </c>
      <c r="AI116" s="1">
        <f t="shared" ca="1" si="65"/>
        <v>-6.9644874162136522E-2</v>
      </c>
      <c r="AJ116" s="1">
        <f t="shared" ca="1" si="65"/>
        <v>-1.1554951566699168E-2</v>
      </c>
      <c r="AK116" s="1">
        <f t="shared" ca="1" si="65"/>
        <v>-9.575085642771225E-2</v>
      </c>
      <c r="AL116" s="1">
        <f t="shared" ca="1" si="65"/>
        <v>-5.670081423030416E-2</v>
      </c>
      <c r="AM116" s="1">
        <f t="shared" ca="1" si="65"/>
        <v>5.3078848818623646E-2</v>
      </c>
      <c r="AN116" s="1">
        <f t="shared" ca="1" si="65"/>
        <v>6.3050661175494786E-3</v>
      </c>
      <c r="AO116" s="1">
        <f t="shared" ca="1" si="65"/>
        <v>-6.0475062049896923E-2</v>
      </c>
      <c r="AP116" s="1">
        <f t="shared" ca="1" si="65"/>
        <v>-6.1427302833423937E-2</v>
      </c>
      <c r="AQ116" s="1">
        <f t="shared" ca="1" si="65"/>
        <v>-1.8717170267992325E-2</v>
      </c>
      <c r="AR116" s="1">
        <f t="shared" ca="1" si="65"/>
        <v>3.4556700947548924E-2</v>
      </c>
      <c r="AS116" s="1">
        <f t="shared" ca="1" si="65"/>
        <v>-9.1836019523574286E-2</v>
      </c>
      <c r="AT116" s="1">
        <f t="shared" ca="1" si="65"/>
        <v>9.3822340277082642E-4</v>
      </c>
      <c r="AU116" s="1">
        <f t="shared" ca="1" si="65"/>
        <v>-7.3541859681352517E-3</v>
      </c>
      <c r="AV116" s="1">
        <f t="shared" ca="1" si="65"/>
        <v>-7.2481996876212016E-3</v>
      </c>
      <c r="AW116" s="1">
        <f t="shared" ca="1" si="65"/>
        <v>-6.8247650789675096E-2</v>
      </c>
      <c r="AX116" s="1">
        <f t="shared" ca="1" si="65"/>
        <v>2.3879302434098446E-2</v>
      </c>
      <c r="AY116" s="1">
        <f t="shared" ca="1" si="65"/>
        <v>7.45488908966499E-2</v>
      </c>
      <c r="AZ116" s="1">
        <f t="shared" ca="1" si="65"/>
        <v>5.213112490666587E-3</v>
      </c>
      <c r="BA116" s="1">
        <f t="shared" ca="1" si="65"/>
        <v>-5.7343674774885507E-2</v>
      </c>
      <c r="BB116" s="1">
        <f t="shared" ca="1" si="65"/>
        <v>7.0554651077101488E-2</v>
      </c>
      <c r="BC116" s="1">
        <f t="shared" ca="1" si="65"/>
        <v>1.3532636601511151E-2</v>
      </c>
      <c r="BD116" s="1">
        <f t="shared" ca="1" si="65"/>
        <v>-2.9953630686457074E-2</v>
      </c>
      <c r="BE116" s="1">
        <f t="shared" ca="1" si="65"/>
        <v>2.6054652313524378E-2</v>
      </c>
      <c r="BF116" s="1">
        <f t="shared" ca="1" si="65"/>
        <v>2.6868672560033599E-3</v>
      </c>
      <c r="BG116" s="1">
        <f t="shared" ca="1" si="65"/>
        <v>-4.8760644247157467E-2</v>
      </c>
      <c r="BH116" s="1">
        <f t="shared" ca="1" si="65"/>
        <v>-2.7285319874529798E-2</v>
      </c>
      <c r="BI116" s="1">
        <f t="shared" ca="1" si="65"/>
        <v>-4.8988593433204199E-2</v>
      </c>
      <c r="BJ116" s="1">
        <f t="shared" ca="1" si="65"/>
        <v>-2.907107665379334E-4</v>
      </c>
      <c r="BK116" s="1">
        <f t="shared" ca="1" si="65"/>
        <v>-4.6991376418840845E-2</v>
      </c>
      <c r="BL116" s="1">
        <f t="shared" ca="1" si="65"/>
        <v>9.5063827811395968E-2</v>
      </c>
      <c r="BM116" s="1">
        <f t="shared" ca="1" si="65"/>
        <v>-6.2928308881319034E-2</v>
      </c>
      <c r="BN116" s="1">
        <f t="shared" ca="1" si="65"/>
        <v>-6.4960126233561649E-2</v>
      </c>
      <c r="BO116" s="1">
        <f t="shared" ca="1" si="65"/>
        <v>5.6486907375343502E-2</v>
      </c>
      <c r="BP116" s="1">
        <f t="shared" ca="1" si="65"/>
        <v>-5.150320769038496E-2</v>
      </c>
      <c r="BQ116" s="1">
        <f t="shared" ca="1" si="65"/>
        <v>-2.810941250568718E-2</v>
      </c>
      <c r="BR116" s="1">
        <f t="shared" ca="1" si="65"/>
        <v>3.8017010754565705E-2</v>
      </c>
      <c r="BS116" s="1">
        <f t="shared" ca="1" si="65"/>
        <v>-9.1574968462567775E-3</v>
      </c>
      <c r="BT116" s="1">
        <f t="shared" ca="1" si="65"/>
        <v>3.6622642731096583E-2</v>
      </c>
      <c r="BU116" s="1">
        <f t="shared" ca="1" si="65"/>
        <v>3.5011713766991248E-2</v>
      </c>
      <c r="BV116" s="1">
        <f t="shared" ca="1" si="65"/>
        <v>4.2083332831056093E-2</v>
      </c>
      <c r="BW116" s="1">
        <f t="shared" ca="1" si="65"/>
        <v>-8.6797676569392475E-3</v>
      </c>
      <c r="BX116" s="1">
        <f t="shared" ca="1" si="65"/>
        <v>4.8450987599940348E-2</v>
      </c>
      <c r="BY116" s="1">
        <f t="shared" ca="1" si="65"/>
        <v>8.0520147304170397E-2</v>
      </c>
      <c r="BZ116" s="1">
        <f t="shared" ca="1" si="65"/>
        <v>1.6654024636182548E-2</v>
      </c>
      <c r="CA116" s="1">
        <f t="shared" ca="1" si="65"/>
        <v>-1.9892900100474217E-2</v>
      </c>
      <c r="CB116" s="1">
        <f t="shared" ca="1" si="65"/>
        <v>-7.4715896157702688E-3</v>
      </c>
      <c r="CC116" s="1">
        <f t="shared" ca="1" si="65"/>
        <v>5.9609492185681602E-2</v>
      </c>
      <c r="CD116" s="1">
        <f t="shared" ca="1" si="65"/>
        <v>3.3940550614829861E-2</v>
      </c>
      <c r="CE116" s="1">
        <f t="shared" ca="1" si="65"/>
        <v>-4.9176996682780187E-2</v>
      </c>
      <c r="CF116" s="1">
        <f t="shared" ca="1" si="64"/>
        <v>1.0531036648649978E-2</v>
      </c>
      <c r="CG116" s="1">
        <f t="shared" ca="1" si="64"/>
        <v>5.1821565109465596E-2</v>
      </c>
      <c r="CH116" s="1">
        <f t="shared" ca="1" si="64"/>
        <v>2.3066231274100485E-2</v>
      </c>
      <c r="CI116" s="1">
        <f t="shared" ca="1" si="64"/>
        <v>3.1445298418838863E-2</v>
      </c>
      <c r="CJ116" s="1">
        <f t="shared" ca="1" si="64"/>
        <v>1.6724204794160036E-2</v>
      </c>
      <c r="CK116" s="1">
        <f t="shared" ca="1" si="64"/>
        <v>2.5121661078423441E-2</v>
      </c>
      <c r="CL116" s="1">
        <f t="shared" ca="1" si="64"/>
        <v>8.6367302532879053E-2</v>
      </c>
      <c r="CM116" s="1">
        <f t="shared" ca="1" si="64"/>
        <v>3.3949198561673E-2</v>
      </c>
      <c r="CN116" s="1">
        <f t="shared" ca="1" si="64"/>
        <v>5.6034994793815393E-2</v>
      </c>
      <c r="CO116" s="1">
        <f t="shared" ca="1" si="64"/>
        <v>-2.1273858606577978E-2</v>
      </c>
      <c r="CP116" s="1">
        <f t="shared" ca="1" si="64"/>
        <v>3.2471052904144711E-2</v>
      </c>
      <c r="CQ116" s="1">
        <f t="shared" ca="1" si="64"/>
        <v>8.9060497263639266E-2</v>
      </c>
      <c r="CR116" s="1">
        <f t="shared" ca="1" si="64"/>
        <v>2.8130397430311462E-2</v>
      </c>
      <c r="CS116" s="1">
        <f t="shared" ca="1" si="64"/>
        <v>5.6194858886781371E-2</v>
      </c>
      <c r="CT116" s="1">
        <f t="shared" ca="1" si="64"/>
        <v>8.9743032098716813E-2</v>
      </c>
      <c r="CU116" s="1">
        <f t="shared" ca="1" si="64"/>
        <v>-9.7423848817460822E-3</v>
      </c>
      <c r="CV116" s="1">
        <f t="shared" ca="1" si="64"/>
        <v>7.7694027673155114E-2</v>
      </c>
      <c r="CW116" s="1">
        <f t="shared" ca="1" si="64"/>
        <v>-2.3650271555699043E-2</v>
      </c>
      <c r="CX116" s="1">
        <f t="shared" ca="1" si="64"/>
        <v>-3.2308739988775204E-2</v>
      </c>
      <c r="CY116" s="39">
        <f t="shared" ca="1" si="64"/>
        <v>4.7837122742287359E-2</v>
      </c>
    </row>
    <row r="117" spans="2:103" x14ac:dyDescent="0.25">
      <c r="B117" s="27">
        <v>48639</v>
      </c>
      <c r="C117" s="28">
        <v>10.1666666666667</v>
      </c>
      <c r="D117" s="1">
        <f t="shared" ca="1" si="59"/>
        <v>1.2730361470648042E-2</v>
      </c>
      <c r="E117" s="1">
        <f t="shared" ca="1" si="59"/>
        <v>-1.5219290077254505E-2</v>
      </c>
      <c r="F117" s="1">
        <f t="shared" ca="1" si="59"/>
        <v>-6.4972543618244283E-2</v>
      </c>
      <c r="G117" s="1">
        <f t="shared" ca="1" si="59"/>
        <v>9.0616407206718874E-2</v>
      </c>
      <c r="H117" s="1">
        <f t="shared" ca="1" si="59"/>
        <v>6.9108697411270792E-2</v>
      </c>
      <c r="I117" s="1">
        <f t="shared" ca="1" si="59"/>
        <v>3.5400044479101361E-2</v>
      </c>
      <c r="J117" s="1">
        <f t="shared" ca="1" si="59"/>
        <v>-3.7075911643552423E-2</v>
      </c>
      <c r="K117" s="1">
        <f t="shared" ca="1" si="59"/>
        <v>2.5434076548010758E-2</v>
      </c>
      <c r="L117" s="1">
        <f t="shared" ca="1" si="59"/>
        <v>-4.2071413485444686E-2</v>
      </c>
      <c r="M117" s="1">
        <f t="shared" ca="1" si="59"/>
        <v>2.968205785826003E-2</v>
      </c>
      <c r="N117" s="1">
        <f t="shared" ca="1" si="59"/>
        <v>-3.2026792000435358E-2</v>
      </c>
      <c r="O117" s="1">
        <f t="shared" ca="1" si="59"/>
        <v>-4.2454270187619859E-2</v>
      </c>
      <c r="P117" s="1">
        <f t="shared" ca="1" si="59"/>
        <v>-5.253033117962351E-2</v>
      </c>
      <c r="Q117" s="1">
        <f t="shared" ca="1" si="59"/>
        <v>-6.0841301879088365E-2</v>
      </c>
      <c r="R117" s="1">
        <f t="shared" ca="1" si="59"/>
        <v>-3.2000489603775169E-2</v>
      </c>
      <c r="S117" s="1">
        <f t="shared" ca="1" si="59"/>
        <v>-8.2852241388478659E-2</v>
      </c>
      <c r="T117" s="1">
        <f t="shared" ca="1" si="65"/>
        <v>5.7735209338905056E-3</v>
      </c>
      <c r="U117" s="1">
        <f t="shared" ca="1" si="65"/>
        <v>5.7966989462298384E-2</v>
      </c>
      <c r="V117" s="1">
        <f t="shared" ca="1" si="65"/>
        <v>1.2237937895474033E-2</v>
      </c>
      <c r="W117" s="1">
        <f t="shared" ca="1" si="65"/>
        <v>-1.8745820478042078E-2</v>
      </c>
      <c r="X117" s="1">
        <f t="shared" ca="1" si="65"/>
        <v>1.7149206500766092E-2</v>
      </c>
      <c r="Y117" s="1">
        <f t="shared" ca="1" si="65"/>
        <v>1.7302622818121692E-2</v>
      </c>
      <c r="Z117" s="1">
        <f t="shared" ca="1" si="65"/>
        <v>9.2267069767487508E-3</v>
      </c>
      <c r="AA117" s="1">
        <f t="shared" ca="1" si="65"/>
        <v>6.7339491536269142E-2</v>
      </c>
      <c r="AB117" s="1">
        <f t="shared" ca="1" si="65"/>
        <v>0.10546011921657428</v>
      </c>
      <c r="AC117" s="1">
        <f t="shared" ca="1" si="65"/>
        <v>3.8853857189941221E-2</v>
      </c>
      <c r="AD117" s="1">
        <f t="shared" ca="1" si="65"/>
        <v>-2.3746023394601433E-2</v>
      </c>
      <c r="AE117" s="1">
        <f t="shared" ca="1" si="65"/>
        <v>-2.7832801270410296E-3</v>
      </c>
      <c r="AF117" s="1">
        <f t="shared" ca="1" si="65"/>
        <v>4.505700758687313E-2</v>
      </c>
      <c r="AG117" s="1">
        <f t="shared" ca="1" si="65"/>
        <v>-3.6997846753094067E-2</v>
      </c>
      <c r="AH117" s="1">
        <f t="shared" ca="1" si="65"/>
        <v>3.615349094776775E-2</v>
      </c>
      <c r="AI117" s="1">
        <f t="shared" ca="1" si="65"/>
        <v>5.1593895550030737E-2</v>
      </c>
      <c r="AJ117" s="1">
        <f t="shared" ca="1" si="65"/>
        <v>8.5240108353961647E-2</v>
      </c>
      <c r="AK117" s="1">
        <f t="shared" ca="1" si="65"/>
        <v>-8.341125054557955E-3</v>
      </c>
      <c r="AL117" s="1">
        <f t="shared" ca="1" si="65"/>
        <v>5.7840632975258176E-2</v>
      </c>
      <c r="AM117" s="1">
        <f t="shared" ca="1" si="65"/>
        <v>-1.6097508809737007E-2</v>
      </c>
      <c r="AN117" s="1">
        <f t="shared" ca="1" si="65"/>
        <v>1.0187730054980597E-2</v>
      </c>
      <c r="AO117" s="1">
        <f t="shared" ca="1" si="65"/>
        <v>6.3230962340611319E-2</v>
      </c>
      <c r="AP117" s="1">
        <f t="shared" ca="1" si="65"/>
        <v>-6.8479450234895638E-3</v>
      </c>
      <c r="AQ117" s="1">
        <f t="shared" ca="1" si="65"/>
        <v>4.1392622210446275E-2</v>
      </c>
      <c r="AR117" s="1">
        <f t="shared" ca="1" si="65"/>
        <v>-0.10574263478509732</v>
      </c>
      <c r="AS117" s="1">
        <f t="shared" ca="1" si="65"/>
        <v>3.4117514251227672E-2</v>
      </c>
      <c r="AT117" s="1">
        <f t="shared" ca="1" si="65"/>
        <v>-1.6625705993883782E-2</v>
      </c>
      <c r="AU117" s="1">
        <f t="shared" ca="1" si="65"/>
        <v>-8.7541070169094931E-2</v>
      </c>
      <c r="AV117" s="1">
        <f t="shared" ca="1" si="65"/>
        <v>5.9105157481664207E-2</v>
      </c>
      <c r="AW117" s="1">
        <f t="shared" ca="1" si="65"/>
        <v>1.6527935716569429E-2</v>
      </c>
      <c r="AX117" s="1">
        <f t="shared" ca="1" si="65"/>
        <v>-6.0017254158225265E-2</v>
      </c>
      <c r="AY117" s="1">
        <f t="shared" ca="1" si="65"/>
        <v>2.1374274740971561E-2</v>
      </c>
      <c r="AZ117" s="1">
        <f t="shared" ca="1" si="65"/>
        <v>5.9067301311124913E-2</v>
      </c>
      <c r="BA117" s="1">
        <f t="shared" ca="1" si="65"/>
        <v>-2.1822903328370068E-2</v>
      </c>
      <c r="BB117" s="1">
        <f t="shared" ca="1" si="65"/>
        <v>-8.0789670783900248E-4</v>
      </c>
      <c r="BC117" s="1">
        <f t="shared" ca="1" si="65"/>
        <v>-9.4411052647405541E-2</v>
      </c>
      <c r="BD117" s="1">
        <f t="shared" ca="1" si="65"/>
        <v>2.2589577922459282E-2</v>
      </c>
      <c r="BE117" s="1">
        <f t="shared" ca="1" si="65"/>
        <v>-0.10931881452813824</v>
      </c>
      <c r="BF117" s="1">
        <f t="shared" ca="1" si="65"/>
        <v>-7.5546904815973592E-2</v>
      </c>
      <c r="BG117" s="1">
        <f t="shared" ca="1" si="65"/>
        <v>1.7979052580714423E-2</v>
      </c>
      <c r="BH117" s="1">
        <f t="shared" ca="1" si="65"/>
        <v>-1.5029542938592856E-2</v>
      </c>
      <c r="BI117" s="1">
        <f t="shared" ca="1" si="65"/>
        <v>-7.9335234675967287E-2</v>
      </c>
      <c r="BJ117" s="1">
        <f t="shared" ca="1" si="65"/>
        <v>5.9894758367364173E-3</v>
      </c>
      <c r="BK117" s="1">
        <f t="shared" ca="1" si="65"/>
        <v>-3.5337337521638326E-2</v>
      </c>
      <c r="BL117" s="1">
        <f t="shared" ca="1" si="65"/>
        <v>4.4805051273534274E-3</v>
      </c>
      <c r="BM117" s="1">
        <f t="shared" ca="1" si="65"/>
        <v>1.1736729738696336E-2</v>
      </c>
      <c r="BN117" s="1">
        <f t="shared" ca="1" si="65"/>
        <v>-1.5358097597477929E-2</v>
      </c>
      <c r="BO117" s="1">
        <f t="shared" ca="1" si="65"/>
        <v>-0.12195525596697276</v>
      </c>
      <c r="BP117" s="1">
        <f t="shared" ca="1" si="65"/>
        <v>2.2634652617322774E-2</v>
      </c>
      <c r="BQ117" s="1">
        <f t="shared" ca="1" si="64"/>
        <v>5.5267732546640413E-2</v>
      </c>
      <c r="BR117" s="1">
        <f t="shared" ca="1" si="64"/>
        <v>7.3095876034071944E-2</v>
      </c>
      <c r="BS117" s="1">
        <f t="shared" ca="1" si="64"/>
        <v>5.25921787701603E-2</v>
      </c>
      <c r="BT117" s="1">
        <f t="shared" ca="1" si="64"/>
        <v>8.4671227709057439E-2</v>
      </c>
      <c r="BU117" s="1">
        <f t="shared" ca="1" si="64"/>
        <v>1.8818553349594126E-2</v>
      </c>
      <c r="BV117" s="1">
        <f t="shared" ca="1" si="64"/>
        <v>8.1982221631581031E-2</v>
      </c>
      <c r="BW117" s="1">
        <f t="shared" ca="1" si="64"/>
        <v>2.9835212292725559E-2</v>
      </c>
      <c r="BX117" s="1">
        <f t="shared" ca="1" si="64"/>
        <v>5.6202257568139839E-2</v>
      </c>
      <c r="BY117" s="1">
        <f t="shared" ca="1" si="64"/>
        <v>-4.305223682740069E-2</v>
      </c>
      <c r="BZ117" s="1">
        <f t="shared" ca="1" si="64"/>
        <v>1.4003584929841509E-2</v>
      </c>
      <c r="CA117" s="1">
        <f t="shared" ca="1" si="64"/>
        <v>-6.4409366727401045E-3</v>
      </c>
      <c r="CB117" s="1">
        <f t="shared" ca="1" si="64"/>
        <v>-5.3966852495067087E-3</v>
      </c>
      <c r="CC117" s="1">
        <f t="shared" ca="1" si="64"/>
        <v>3.043669209579315E-3</v>
      </c>
      <c r="CD117" s="1">
        <f t="shared" ca="1" si="64"/>
        <v>-1.9996915629522775E-2</v>
      </c>
      <c r="CE117" s="1">
        <f t="shared" ca="1" si="64"/>
        <v>3.1009103026026531E-2</v>
      </c>
      <c r="CF117" s="1">
        <f t="shared" ca="1" si="64"/>
        <v>-2.4029333180538941E-2</v>
      </c>
      <c r="CG117" s="1">
        <f t="shared" ca="1" si="64"/>
        <v>0.11247819785465113</v>
      </c>
      <c r="CH117" s="1">
        <f t="shared" ca="1" si="64"/>
        <v>-5.6984968579106711E-2</v>
      </c>
      <c r="CI117" s="1">
        <f t="shared" ca="1" si="64"/>
        <v>2.0928530563765538E-2</v>
      </c>
      <c r="CJ117" s="1">
        <f t="shared" ca="1" si="64"/>
        <v>2.3884410080440371E-2</v>
      </c>
      <c r="CK117" s="1">
        <f t="shared" ca="1" si="64"/>
        <v>8.9468984895910209E-2</v>
      </c>
      <c r="CL117" s="1">
        <f t="shared" ca="1" si="64"/>
        <v>3.1436198030138973E-2</v>
      </c>
      <c r="CM117" s="1">
        <f t="shared" ca="1" si="64"/>
        <v>1.428637808506204E-2</v>
      </c>
      <c r="CN117" s="1">
        <f t="shared" ca="1" si="64"/>
        <v>-8.1920219209309308E-2</v>
      </c>
      <c r="CO117" s="1">
        <f t="shared" ca="1" si="64"/>
        <v>4.260985772270031E-2</v>
      </c>
      <c r="CP117" s="1">
        <f t="shared" ca="1" si="64"/>
        <v>1.6342266176189946E-2</v>
      </c>
      <c r="CQ117" s="1">
        <f t="shared" ca="1" si="64"/>
        <v>-6.5983761691057935E-2</v>
      </c>
      <c r="CR117" s="1">
        <f t="shared" ca="1" si="64"/>
        <v>2.0235916683415449E-2</v>
      </c>
      <c r="CS117" s="1">
        <f t="shared" ca="1" si="64"/>
        <v>-6.6033417053020266E-2</v>
      </c>
      <c r="CT117" s="1">
        <f t="shared" ca="1" si="64"/>
        <v>2.6184334658033645E-3</v>
      </c>
      <c r="CU117" s="1">
        <f t="shared" ca="1" si="64"/>
        <v>4.0108383984321434E-2</v>
      </c>
      <c r="CV117" s="1">
        <f t="shared" ca="1" si="64"/>
        <v>-5.468207320654845E-2</v>
      </c>
      <c r="CW117" s="1">
        <f t="shared" ca="1" si="64"/>
        <v>4.4877831434000336E-2</v>
      </c>
      <c r="CX117" s="1">
        <f t="shared" ca="1" si="64"/>
        <v>1.8446595856191499E-2</v>
      </c>
      <c r="CY117" s="39">
        <f t="shared" ca="1" si="64"/>
        <v>-1.0993632185990306E-2</v>
      </c>
    </row>
    <row r="118" spans="2:103" x14ac:dyDescent="0.25">
      <c r="B118" s="27">
        <v>48670</v>
      </c>
      <c r="C118" s="28">
        <v>10.25</v>
      </c>
      <c r="D118" s="1">
        <f t="shared" ca="1" si="59"/>
        <v>-1.4431545903164384E-3</v>
      </c>
      <c r="E118" s="1">
        <f t="shared" ca="1" si="59"/>
        <v>-4.0537199669660066E-2</v>
      </c>
      <c r="F118" s="1">
        <f t="shared" ca="1" si="59"/>
        <v>2.0094238423292558E-2</v>
      </c>
      <c r="G118" s="1">
        <f t="shared" ca="1" si="59"/>
        <v>-2.2525241155174978E-2</v>
      </c>
      <c r="H118" s="1">
        <f t="shared" ca="1" si="59"/>
        <v>-4.1785654432217233E-2</v>
      </c>
      <c r="I118" s="1">
        <f t="shared" ca="1" si="59"/>
        <v>5.4746326716074219E-2</v>
      </c>
      <c r="J118" s="1">
        <f t="shared" ca="1" si="59"/>
        <v>1.3008454402589171E-3</v>
      </c>
      <c r="K118" s="1">
        <f t="shared" ca="1" si="59"/>
        <v>3.2123035219271167E-3</v>
      </c>
      <c r="L118" s="1">
        <f t="shared" ca="1" si="59"/>
        <v>3.8594161724739312E-2</v>
      </c>
      <c r="M118" s="1">
        <f t="shared" ca="1" si="59"/>
        <v>6.549212993054658E-2</v>
      </c>
      <c r="N118" s="1">
        <f t="shared" ca="1" si="59"/>
        <v>2.8848101773068655E-2</v>
      </c>
      <c r="O118" s="1">
        <f t="shared" ca="1" si="59"/>
        <v>5.9681279776634358E-2</v>
      </c>
      <c r="P118" s="1">
        <f t="shared" ca="1" si="59"/>
        <v>-5.431771333917592E-2</v>
      </c>
      <c r="Q118" s="1">
        <f t="shared" ca="1" si="59"/>
        <v>0.10311877186335633</v>
      </c>
      <c r="R118" s="1">
        <f t="shared" ca="1" si="59"/>
        <v>4.8080756644911404E-2</v>
      </c>
      <c r="S118" s="1">
        <f t="shared" ca="1" si="59"/>
        <v>-8.7792495747054094E-3</v>
      </c>
      <c r="T118" s="1">
        <f t="shared" ca="1" si="65"/>
        <v>-2.2033402024451525E-3</v>
      </c>
      <c r="U118" s="1">
        <f t="shared" ca="1" si="65"/>
        <v>4.1156926979355947E-2</v>
      </c>
      <c r="V118" s="1">
        <f t="shared" ca="1" si="65"/>
        <v>0.1027084141482815</v>
      </c>
      <c r="W118" s="1">
        <f t="shared" ca="1" si="65"/>
        <v>5.9204900908466224E-2</v>
      </c>
      <c r="X118" s="1">
        <f t="shared" ca="1" si="65"/>
        <v>-2.1590854189793091E-2</v>
      </c>
      <c r="Y118" s="1">
        <f t="shared" ca="1" si="65"/>
        <v>-7.7225500880036789E-3</v>
      </c>
      <c r="Z118" s="1">
        <f t="shared" ca="1" si="65"/>
        <v>1.2511654529304011E-2</v>
      </c>
      <c r="AA118" s="1">
        <f t="shared" ca="1" si="65"/>
        <v>7.9534450425195635E-2</v>
      </c>
      <c r="AB118" s="1">
        <f t="shared" ca="1" si="65"/>
        <v>4.8886952373891554E-3</v>
      </c>
      <c r="AC118" s="1">
        <f t="shared" ca="1" si="65"/>
        <v>1.1034171423777347E-2</v>
      </c>
      <c r="AD118" s="1">
        <f t="shared" ca="1" si="65"/>
        <v>-3.6495144791650558E-2</v>
      </c>
      <c r="AE118" s="1">
        <f t="shared" ca="1" si="65"/>
        <v>3.784087988640672E-2</v>
      </c>
      <c r="AF118" s="1">
        <f t="shared" ca="1" si="65"/>
        <v>-1.1405330486897666E-2</v>
      </c>
      <c r="AG118" s="1">
        <f t="shared" ca="1" si="65"/>
        <v>-1.3666718585401454E-2</v>
      </c>
      <c r="AH118" s="1">
        <f t="shared" ca="1" si="65"/>
        <v>-9.5792736596787859E-2</v>
      </c>
      <c r="AI118" s="1">
        <f t="shared" ca="1" si="65"/>
        <v>4.8061789069780834E-2</v>
      </c>
      <c r="AJ118" s="1">
        <f t="shared" ca="1" si="65"/>
        <v>-3.6888879730486199E-2</v>
      </c>
      <c r="AK118" s="1">
        <f t="shared" ca="1" si="65"/>
        <v>-9.437664957731412E-2</v>
      </c>
      <c r="AL118" s="1">
        <f t="shared" ca="1" si="65"/>
        <v>-5.8564124944112554E-2</v>
      </c>
      <c r="AM118" s="1">
        <f t="shared" ca="1" si="65"/>
        <v>4.1929450618756199E-2</v>
      </c>
      <c r="AN118" s="1">
        <f t="shared" ca="1" si="65"/>
        <v>-4.2011293850104499E-2</v>
      </c>
      <c r="AO118" s="1">
        <f t="shared" ca="1" si="65"/>
        <v>-6.0248227787584631E-2</v>
      </c>
      <c r="AP118" s="1">
        <f t="shared" ca="1" si="65"/>
        <v>5.076516109636442E-2</v>
      </c>
      <c r="AQ118" s="1">
        <f t="shared" ca="1" si="65"/>
        <v>1.9644752332241479E-2</v>
      </c>
      <c r="AR118" s="1">
        <f t="shared" ca="1" si="65"/>
        <v>4.1892307529112112E-2</v>
      </c>
      <c r="AS118" s="1">
        <f t="shared" ca="1" si="65"/>
        <v>-1.8480882873521089E-2</v>
      </c>
      <c r="AT118" s="1">
        <f t="shared" ca="1" si="65"/>
        <v>7.7078072307835005E-2</v>
      </c>
      <c r="AU118" s="1">
        <f t="shared" ca="1" si="65"/>
        <v>-9.7401377964307229E-3</v>
      </c>
      <c r="AV118" s="1">
        <f t="shared" ca="1" si="65"/>
        <v>-1.3903333845739871E-2</v>
      </c>
      <c r="AW118" s="1">
        <f t="shared" ca="1" si="65"/>
        <v>6.0876674982494459E-2</v>
      </c>
      <c r="AX118" s="1">
        <f t="shared" ca="1" si="65"/>
        <v>-5.5207392344322904E-2</v>
      </c>
      <c r="AY118" s="1">
        <f t="shared" ca="1" si="65"/>
        <v>4.4029038283702637E-2</v>
      </c>
      <c r="AZ118" s="1">
        <f t="shared" ca="1" si="65"/>
        <v>-3.2900639484419153E-2</v>
      </c>
      <c r="BA118" s="1">
        <f t="shared" ca="1" si="65"/>
        <v>5.1559889272708041E-2</v>
      </c>
      <c r="BB118" s="1">
        <f t="shared" ca="1" si="65"/>
        <v>5.9264418109556995E-3</v>
      </c>
      <c r="BC118" s="1">
        <f t="shared" ca="1" si="65"/>
        <v>7.7494464323629608E-2</v>
      </c>
      <c r="BD118" s="1">
        <f t="shared" ca="1" si="65"/>
        <v>-4.5214903237507799E-2</v>
      </c>
      <c r="BE118" s="1">
        <f t="shared" ca="1" si="65"/>
        <v>5.1445505087182999E-2</v>
      </c>
      <c r="BF118" s="1">
        <f t="shared" ca="1" si="65"/>
        <v>-7.4455976302405507E-3</v>
      </c>
      <c r="BG118" s="1">
        <f t="shared" ca="1" si="65"/>
        <v>-2.0424594634074044E-3</v>
      </c>
      <c r="BH118" s="1">
        <f t="shared" ca="1" si="65"/>
        <v>2.3582529625188652E-2</v>
      </c>
      <c r="BI118" s="1">
        <f t="shared" ca="1" si="65"/>
        <v>2.4930657093661455E-2</v>
      </c>
      <c r="BJ118" s="1">
        <f t="shared" ca="1" si="65"/>
        <v>5.3727635762974749E-2</v>
      </c>
      <c r="BK118" s="1">
        <f t="shared" ca="1" si="65"/>
        <v>-3.438137122194556E-2</v>
      </c>
      <c r="BL118" s="1">
        <f t="shared" ca="1" si="65"/>
        <v>3.6855240700608735E-2</v>
      </c>
      <c r="BM118" s="1">
        <f t="shared" ca="1" si="65"/>
        <v>-2.2644235302364372E-2</v>
      </c>
      <c r="BN118" s="1">
        <f t="shared" ca="1" si="65"/>
        <v>2.3539708728280994E-2</v>
      </c>
      <c r="BO118" s="1">
        <f t="shared" ca="1" si="65"/>
        <v>6.522261555085572E-2</v>
      </c>
      <c r="BP118" s="1">
        <f t="shared" ca="1" si="65"/>
        <v>6.0789112161751653E-2</v>
      </c>
      <c r="BQ118" s="1">
        <f t="shared" ca="1" si="64"/>
        <v>5.2355197302836894E-2</v>
      </c>
      <c r="BR118" s="1">
        <f t="shared" ca="1" si="64"/>
        <v>7.3029778351233449E-2</v>
      </c>
      <c r="BS118" s="1">
        <f t="shared" ca="1" si="64"/>
        <v>6.1858030535261337E-2</v>
      </c>
      <c r="BT118" s="1">
        <f t="shared" ca="1" si="64"/>
        <v>-7.9124067888679331E-3</v>
      </c>
      <c r="BU118" s="1">
        <f t="shared" ca="1" si="64"/>
        <v>8.9592346661963279E-2</v>
      </c>
      <c r="BV118" s="1">
        <f t="shared" ca="1" si="64"/>
        <v>-5.0190140583347698E-4</v>
      </c>
      <c r="BW118" s="1">
        <f t="shared" ca="1" si="64"/>
        <v>9.3396868603704802E-2</v>
      </c>
      <c r="BX118" s="1">
        <f t="shared" ca="1" si="64"/>
        <v>7.364437262828487E-3</v>
      </c>
      <c r="BY118" s="1">
        <f t="shared" ca="1" si="64"/>
        <v>-4.880768512239813E-2</v>
      </c>
      <c r="BZ118" s="1">
        <f t="shared" ca="1" si="64"/>
        <v>-1.7253163926686393E-2</v>
      </c>
      <c r="CA118" s="1">
        <f t="shared" ca="1" si="64"/>
        <v>-0.12297704789885086</v>
      </c>
      <c r="CB118" s="1">
        <f t="shared" ca="1" si="64"/>
        <v>-2.3939483117354173E-2</v>
      </c>
      <c r="CC118" s="1">
        <f t="shared" ca="1" si="64"/>
        <v>7.490840539954588E-2</v>
      </c>
      <c r="CD118" s="1">
        <f t="shared" ca="1" si="64"/>
        <v>2.6068632478086412E-2</v>
      </c>
      <c r="CE118" s="1">
        <f t="shared" ca="1" si="64"/>
        <v>7.8815935837281206E-3</v>
      </c>
      <c r="CF118" s="1">
        <f t="shared" ca="1" si="64"/>
        <v>6.0427464353559258E-2</v>
      </c>
      <c r="CG118" s="1">
        <f t="shared" ca="1" si="64"/>
        <v>3.0970185853628023E-2</v>
      </c>
      <c r="CH118" s="1">
        <f t="shared" ca="1" si="64"/>
        <v>5.1105608193491144E-2</v>
      </c>
      <c r="CI118" s="1">
        <f t="shared" ca="1" si="64"/>
        <v>-2.695775435117085E-2</v>
      </c>
      <c r="CJ118" s="1">
        <f t="shared" ca="1" si="64"/>
        <v>-7.4073719102355412E-2</v>
      </c>
      <c r="CK118" s="1">
        <f t="shared" ca="1" si="64"/>
        <v>3.3608238584748068E-2</v>
      </c>
      <c r="CL118" s="1">
        <f t="shared" ca="1" si="64"/>
        <v>-3.4798804899230484E-2</v>
      </c>
      <c r="CM118" s="1">
        <f t="shared" ca="1" si="64"/>
        <v>4.1271760386123405E-3</v>
      </c>
      <c r="CN118" s="1">
        <f t="shared" ca="1" si="64"/>
        <v>4.8863293638435674E-2</v>
      </c>
      <c r="CO118" s="1">
        <f t="shared" ca="1" si="64"/>
        <v>5.8988184678954655E-2</v>
      </c>
      <c r="CP118" s="1">
        <f t="shared" ca="1" si="64"/>
        <v>3.683024449114608E-2</v>
      </c>
      <c r="CQ118" s="1">
        <f t="shared" ca="1" si="64"/>
        <v>8.5730850939422537E-2</v>
      </c>
      <c r="CR118" s="1">
        <f t="shared" ca="1" si="64"/>
        <v>4.2531508254254793E-2</v>
      </c>
      <c r="CS118" s="1">
        <f t="shared" ca="1" si="64"/>
        <v>3.2915261651496393E-2</v>
      </c>
      <c r="CT118" s="1">
        <f t="shared" ca="1" si="64"/>
        <v>-0.10481759381083877</v>
      </c>
      <c r="CU118" s="1">
        <f t="shared" ca="1" si="64"/>
        <v>-1.996639160747072E-2</v>
      </c>
      <c r="CV118" s="1">
        <f t="shared" ca="1" si="64"/>
        <v>1.9473767621573063E-2</v>
      </c>
      <c r="CW118" s="1">
        <f t="shared" ca="1" si="64"/>
        <v>-1.6849408390714367E-3</v>
      </c>
      <c r="CX118" s="1">
        <f t="shared" ca="1" si="64"/>
        <v>2.2592384486045961E-2</v>
      </c>
      <c r="CY118" s="39">
        <f t="shared" ca="1" si="64"/>
        <v>-0.12250131246821996</v>
      </c>
    </row>
    <row r="119" spans="2:103" x14ac:dyDescent="0.25">
      <c r="B119" s="27">
        <v>48700</v>
      </c>
      <c r="C119" s="28">
        <v>10.3333333333333</v>
      </c>
      <c r="D119" s="1">
        <f t="shared" ca="1" si="59"/>
        <v>-3.8841439130096619E-2</v>
      </c>
      <c r="E119" s="1">
        <f t="shared" ca="1" si="59"/>
        <v>-3.4249102012603748E-2</v>
      </c>
      <c r="F119" s="1">
        <f t="shared" ca="1" si="59"/>
        <v>-7.5967815180262938E-2</v>
      </c>
      <c r="G119" s="1">
        <f t="shared" ca="1" si="59"/>
        <v>-4.221438119809863E-2</v>
      </c>
      <c r="H119" s="1">
        <f t="shared" ca="1" si="59"/>
        <v>-2.2819579955583116E-2</v>
      </c>
      <c r="I119" s="1">
        <f t="shared" ca="1" si="59"/>
        <v>-1.6257137801222041E-2</v>
      </c>
      <c r="J119" s="1">
        <f t="shared" ca="1" si="59"/>
        <v>3.3686116984388323E-2</v>
      </c>
      <c r="K119" s="1">
        <f t="shared" ca="1" si="59"/>
        <v>1.0166184359642791E-2</v>
      </c>
      <c r="L119" s="1">
        <f t="shared" ca="1" si="59"/>
        <v>-2.7109815824801584E-2</v>
      </c>
      <c r="M119" s="1">
        <f t="shared" ca="1" si="59"/>
        <v>5.4997485887226936E-2</v>
      </c>
      <c r="N119" s="1">
        <f t="shared" ca="1" si="59"/>
        <v>9.2156625481668048E-3</v>
      </c>
      <c r="O119" s="1">
        <f t="shared" ca="1" si="59"/>
        <v>1.7632388713395616E-2</v>
      </c>
      <c r="P119" s="1">
        <f t="shared" ca="1" si="59"/>
        <v>-6.6557810999488959E-2</v>
      </c>
      <c r="Q119" s="1">
        <f t="shared" ca="1" si="59"/>
        <v>1.7353063816007538E-2</v>
      </c>
      <c r="R119" s="1">
        <f t="shared" ca="1" si="59"/>
        <v>5.8627583835493026E-3</v>
      </c>
      <c r="S119" s="1">
        <f t="shared" ca="1" si="59"/>
        <v>3.1825233873402164E-2</v>
      </c>
      <c r="T119" s="1">
        <f t="shared" ca="1" si="65"/>
        <v>-6.0662812505998719E-2</v>
      </c>
      <c r="U119" s="1">
        <f t="shared" ca="1" si="65"/>
        <v>-2.9188983075339452E-2</v>
      </c>
      <c r="V119" s="1">
        <f t="shared" ca="1" si="65"/>
        <v>1.3570400689672437E-2</v>
      </c>
      <c r="W119" s="1">
        <f t="shared" ca="1" si="65"/>
        <v>4.2364168266406654E-2</v>
      </c>
      <c r="X119" s="1">
        <f t="shared" ca="1" si="65"/>
        <v>-0.13354795418861248</v>
      </c>
      <c r="Y119" s="1">
        <f t="shared" ca="1" si="65"/>
        <v>-2.2602954141322556E-2</v>
      </c>
      <c r="Z119" s="1">
        <f t="shared" ca="1" si="65"/>
        <v>2.3350563221217445E-2</v>
      </c>
      <c r="AA119" s="1">
        <f t="shared" ca="1" si="65"/>
        <v>1.5760007953811508E-3</v>
      </c>
      <c r="AB119" s="1">
        <f t="shared" ca="1" si="65"/>
        <v>4.4549709178473458E-2</v>
      </c>
      <c r="AC119" s="1">
        <f t="shared" ca="1" si="65"/>
        <v>-1.8972091326654825E-2</v>
      </c>
      <c r="AD119" s="1">
        <f t="shared" ca="1" si="65"/>
        <v>-9.5936402284452299E-2</v>
      </c>
      <c r="AE119" s="1">
        <f t="shared" ca="1" si="65"/>
        <v>9.1282381700518549E-3</v>
      </c>
      <c r="AF119" s="1">
        <f t="shared" ca="1" si="65"/>
        <v>7.3050284753975653E-2</v>
      </c>
      <c r="AG119" s="1">
        <f t="shared" ca="1" si="65"/>
        <v>3.6361002195192803E-2</v>
      </c>
      <c r="AH119" s="1">
        <f t="shared" ca="1" si="65"/>
        <v>-4.5128938108968418E-2</v>
      </c>
      <c r="AI119" s="1">
        <f t="shared" ca="1" si="65"/>
        <v>2.4035577809790969E-2</v>
      </c>
      <c r="AJ119" s="1">
        <f t="shared" ca="1" si="65"/>
        <v>-3.1538596462540147E-2</v>
      </c>
      <c r="AK119" s="1">
        <f t="shared" ca="1" si="65"/>
        <v>-4.6241854457582339E-2</v>
      </c>
      <c r="AL119" s="1">
        <f t="shared" ca="1" si="65"/>
        <v>9.3926237541209767E-2</v>
      </c>
      <c r="AM119" s="1">
        <f t="shared" ca="1" si="65"/>
        <v>1.4955957765401789E-2</v>
      </c>
      <c r="AN119" s="1">
        <f t="shared" ca="1" si="65"/>
        <v>6.3978306140909276E-4</v>
      </c>
      <c r="AO119" s="1">
        <f t="shared" ca="1" si="65"/>
        <v>1.8183260052483143E-2</v>
      </c>
      <c r="AP119" s="1">
        <f t="shared" ca="1" si="65"/>
        <v>-2.9544367945342605E-2</v>
      </c>
      <c r="AQ119" s="1">
        <f t="shared" ca="1" si="65"/>
        <v>8.5476398949431681E-2</v>
      </c>
      <c r="AR119" s="1">
        <f t="shared" ca="1" si="65"/>
        <v>1.8155901748767508E-2</v>
      </c>
      <c r="AS119" s="1">
        <f t="shared" ca="1" si="65"/>
        <v>4.5151161226949309E-2</v>
      </c>
      <c r="AT119" s="1">
        <f t="shared" ca="1" si="65"/>
        <v>-2.3012893071653467E-3</v>
      </c>
      <c r="AU119" s="1">
        <f t="shared" ca="1" si="65"/>
        <v>8.9875922183344753E-2</v>
      </c>
      <c r="AV119" s="1">
        <f t="shared" ca="1" si="65"/>
        <v>-1.0325303788457689E-2</v>
      </c>
      <c r="AW119" s="1">
        <f t="shared" ca="1" si="65"/>
        <v>-3.9786652744107004E-2</v>
      </c>
      <c r="AX119" s="1">
        <f t="shared" ca="1" si="65"/>
        <v>-5.9440195314540346E-2</v>
      </c>
      <c r="AY119" s="1">
        <f t="shared" ca="1" si="65"/>
        <v>-5.1688686388463044E-2</v>
      </c>
      <c r="AZ119" s="1">
        <f t="shared" ca="1" si="65"/>
        <v>-8.0785202530921418E-2</v>
      </c>
      <c r="BA119" s="1">
        <f t="shared" ca="1" si="65"/>
        <v>-9.9735236555854728E-3</v>
      </c>
      <c r="BB119" s="1">
        <f t="shared" ca="1" si="65"/>
        <v>1.9523066247720874E-4</v>
      </c>
      <c r="BC119" s="1">
        <f t="shared" ca="1" si="65"/>
        <v>-2.385170467680214E-2</v>
      </c>
      <c r="BD119" s="1">
        <f t="shared" ca="1" si="65"/>
        <v>9.3744107714598596E-2</v>
      </c>
      <c r="BE119" s="1">
        <f t="shared" ca="1" si="65"/>
        <v>-9.7229367173165659E-2</v>
      </c>
      <c r="BF119" s="1">
        <f t="shared" ca="1" si="65"/>
        <v>-2.1219366706581446E-2</v>
      </c>
      <c r="BG119" s="1">
        <f t="shared" ca="1" si="65"/>
        <v>-4.3963267742879682E-2</v>
      </c>
      <c r="BH119" s="1">
        <f t="shared" ca="1" si="65"/>
        <v>8.4062324707086487E-3</v>
      </c>
      <c r="BI119" s="1">
        <f t="shared" ca="1" si="65"/>
        <v>-9.9028131612919242E-3</v>
      </c>
      <c r="BJ119" s="1">
        <f t="shared" ca="1" si="65"/>
        <v>0.13866661841873132</v>
      </c>
      <c r="BK119" s="1">
        <f t="shared" ca="1" si="65"/>
        <v>3.4745244927590004E-3</v>
      </c>
      <c r="BL119" s="1">
        <f t="shared" ref="BL119:CY126" ca="1" si="66">_xlfn.NORM.INV(RAND(),$C$2,$C$3)</f>
        <v>6.6729545242051283E-2</v>
      </c>
      <c r="BM119" s="1">
        <f t="shared" ca="1" si="66"/>
        <v>6.0712971182202258E-2</v>
      </c>
      <c r="BN119" s="1">
        <f t="shared" ca="1" si="66"/>
        <v>-7.0712274993891856E-3</v>
      </c>
      <c r="BO119" s="1">
        <f t="shared" ca="1" si="66"/>
        <v>-4.9283086952773947E-2</v>
      </c>
      <c r="BP119" s="1">
        <f t="shared" ca="1" si="66"/>
        <v>-5.7489466901414897E-2</v>
      </c>
      <c r="BQ119" s="1">
        <f t="shared" ca="1" si="64"/>
        <v>5.1931676376948656E-2</v>
      </c>
      <c r="BR119" s="1">
        <f t="shared" ca="1" si="64"/>
        <v>5.6431877562682746E-2</v>
      </c>
      <c r="BS119" s="1">
        <f t="shared" ca="1" si="64"/>
        <v>5.2239944460300246E-2</v>
      </c>
      <c r="BT119" s="1">
        <f t="shared" ca="1" si="64"/>
        <v>7.7211135829686299E-3</v>
      </c>
      <c r="BU119" s="1">
        <f t="shared" ca="1" si="64"/>
        <v>-4.4244888303124202E-2</v>
      </c>
      <c r="BV119" s="1">
        <f t="shared" ca="1" si="64"/>
        <v>-2.5750469846626874E-4</v>
      </c>
      <c r="BW119" s="1">
        <f t="shared" ca="1" si="64"/>
        <v>-5.4894791995123302E-2</v>
      </c>
      <c r="BX119" s="1">
        <f t="shared" ca="1" si="64"/>
        <v>1.5323223912118647E-2</v>
      </c>
      <c r="BY119" s="1">
        <f t="shared" ca="1" si="64"/>
        <v>3.2602223975494685E-2</v>
      </c>
      <c r="BZ119" s="1">
        <f t="shared" ca="1" si="64"/>
        <v>7.8366145299640283E-2</v>
      </c>
      <c r="CA119" s="1">
        <f t="shared" ca="1" si="64"/>
        <v>-1.0860923737314853E-2</v>
      </c>
      <c r="CB119" s="1">
        <f t="shared" ca="1" si="64"/>
        <v>1.7954354355472012E-2</v>
      </c>
      <c r="CC119" s="1">
        <f t="shared" ca="1" si="64"/>
        <v>-2.5769219807263738E-2</v>
      </c>
      <c r="CD119" s="1">
        <f t="shared" ca="1" si="64"/>
        <v>-3.0813111638464286E-2</v>
      </c>
      <c r="CE119" s="1">
        <f t="shared" ca="1" si="64"/>
        <v>-4.5505229180662753E-4</v>
      </c>
      <c r="CF119" s="1">
        <f t="shared" ca="1" si="64"/>
        <v>2.0527577535935482E-2</v>
      </c>
      <c r="CG119" s="1">
        <f t="shared" ca="1" si="64"/>
        <v>1.847087141906573E-2</v>
      </c>
      <c r="CH119" s="1">
        <f t="shared" ca="1" si="64"/>
        <v>-1.9709349551737303E-2</v>
      </c>
      <c r="CI119" s="1">
        <f t="shared" ca="1" si="64"/>
        <v>6.1926119052997152E-3</v>
      </c>
      <c r="CJ119" s="1">
        <f t="shared" ca="1" si="64"/>
        <v>7.9445397874663027E-4</v>
      </c>
      <c r="CK119" s="1">
        <f t="shared" ca="1" si="64"/>
        <v>-3.8731334722690192E-2</v>
      </c>
      <c r="CL119" s="1">
        <f t="shared" ca="1" si="64"/>
        <v>2.4041647134461618E-2</v>
      </c>
      <c r="CM119" s="1">
        <f t="shared" ca="1" si="64"/>
        <v>-1.4683683689168343E-2</v>
      </c>
      <c r="CN119" s="1">
        <f t="shared" ca="1" si="64"/>
        <v>7.1335195188394849E-3</v>
      </c>
      <c r="CO119" s="1">
        <f t="shared" ca="1" si="64"/>
        <v>-2.3680103342600827E-2</v>
      </c>
      <c r="CP119" s="1">
        <f t="shared" ca="1" si="64"/>
        <v>6.4017934803116711E-2</v>
      </c>
      <c r="CQ119" s="1">
        <f t="shared" ca="1" si="64"/>
        <v>2.5486660013034537E-2</v>
      </c>
      <c r="CR119" s="1">
        <f t="shared" ca="1" si="64"/>
        <v>1.9496678806442028E-2</v>
      </c>
      <c r="CS119" s="1">
        <f t="shared" ca="1" si="64"/>
        <v>-3.3776619311557135E-2</v>
      </c>
      <c r="CT119" s="1">
        <f t="shared" ca="1" si="64"/>
        <v>3.9169694584166345E-2</v>
      </c>
      <c r="CU119" s="1">
        <f t="shared" ca="1" si="64"/>
        <v>8.6468136210504885E-3</v>
      </c>
      <c r="CV119" s="1">
        <f t="shared" ca="1" si="64"/>
        <v>5.114213943401915E-2</v>
      </c>
      <c r="CW119" s="1">
        <f t="shared" ca="1" si="64"/>
        <v>1.7822537458147492E-2</v>
      </c>
      <c r="CX119" s="1">
        <f t="shared" ca="1" si="64"/>
        <v>1.4071589979796885E-2</v>
      </c>
      <c r="CY119" s="39">
        <f t="shared" ca="1" si="64"/>
        <v>-2.287356277598869E-2</v>
      </c>
    </row>
    <row r="120" spans="2:103" x14ac:dyDescent="0.25">
      <c r="B120" s="27">
        <v>48731</v>
      </c>
      <c r="C120" s="28">
        <v>10.4166666666667</v>
      </c>
      <c r="D120" s="1">
        <f t="shared" ca="1" si="59"/>
        <v>2.804409413257097E-2</v>
      </c>
      <c r="E120" s="1">
        <f t="shared" ca="1" si="59"/>
        <v>-3.8564803561881238E-2</v>
      </c>
      <c r="F120" s="1">
        <f t="shared" ca="1" si="59"/>
        <v>-8.5876324869026532E-3</v>
      </c>
      <c r="G120" s="1">
        <f t="shared" ca="1" si="59"/>
        <v>2.9023389976908769E-2</v>
      </c>
      <c r="H120" s="1">
        <f t="shared" ca="1" si="59"/>
        <v>-3.8786087991900649E-2</v>
      </c>
      <c r="I120" s="1">
        <f t="shared" ca="1" si="59"/>
        <v>-5.4305896909330874E-2</v>
      </c>
      <c r="J120" s="1">
        <f t="shared" ca="1" si="59"/>
        <v>6.1124161655568297E-2</v>
      </c>
      <c r="K120" s="1">
        <f t="shared" ca="1" si="59"/>
        <v>5.4529338908324418E-3</v>
      </c>
      <c r="L120" s="1">
        <f t="shared" ca="1" si="59"/>
        <v>8.4917053094903348E-3</v>
      </c>
      <c r="M120" s="1">
        <f t="shared" ca="1" si="59"/>
        <v>2.3447133459144329E-2</v>
      </c>
      <c r="N120" s="1">
        <f t="shared" ca="1" si="59"/>
        <v>-4.8681085190120585E-3</v>
      </c>
      <c r="O120" s="1">
        <f t="shared" ca="1" si="59"/>
        <v>9.9036448223155743E-2</v>
      </c>
      <c r="P120" s="1">
        <f t="shared" ca="1" si="59"/>
        <v>-1.9893760344898381E-2</v>
      </c>
      <c r="Q120" s="1">
        <f t="shared" ca="1" si="59"/>
        <v>-1.860289533493421E-2</v>
      </c>
      <c r="R120" s="1">
        <f t="shared" ca="1" si="59"/>
        <v>-1.1603367327192533E-2</v>
      </c>
      <c r="S120" s="1">
        <f t="shared" ca="1" si="59"/>
        <v>-2.6027996277060584E-3</v>
      </c>
      <c r="T120" s="1">
        <f t="shared" ref="T120:BO120" ca="1" si="67">_xlfn.NORM.INV(RAND(),$C$2,$C$3)</f>
        <v>-3.7182831060343882E-2</v>
      </c>
      <c r="U120" s="1">
        <f t="shared" ca="1" si="67"/>
        <v>-5.2810846354426386E-2</v>
      </c>
      <c r="V120" s="1">
        <f t="shared" ca="1" si="67"/>
        <v>-1.5034113504689986E-2</v>
      </c>
      <c r="W120" s="1">
        <f t="shared" ca="1" si="67"/>
        <v>-2.914642268315764E-2</v>
      </c>
      <c r="X120" s="1">
        <f t="shared" ca="1" si="67"/>
        <v>3.2913936988262657E-2</v>
      </c>
      <c r="Y120" s="1">
        <f t="shared" ca="1" si="67"/>
        <v>5.1627382721554552E-2</v>
      </c>
      <c r="Z120" s="1">
        <f t="shared" ca="1" si="67"/>
        <v>-9.6698568982346751E-3</v>
      </c>
      <c r="AA120" s="1">
        <f t="shared" ca="1" si="67"/>
        <v>-3.9588805428649627E-3</v>
      </c>
      <c r="AB120" s="1">
        <f t="shared" ca="1" si="67"/>
        <v>4.3659135505538391E-2</v>
      </c>
      <c r="AC120" s="1">
        <f t="shared" ca="1" si="67"/>
        <v>3.034598723045015E-2</v>
      </c>
      <c r="AD120" s="1">
        <f t="shared" ca="1" si="67"/>
        <v>2.4013703944992588E-2</v>
      </c>
      <c r="AE120" s="1">
        <f t="shared" ca="1" si="67"/>
        <v>-6.8723548179080909E-4</v>
      </c>
      <c r="AF120" s="1">
        <f t="shared" ca="1" si="67"/>
        <v>-6.5092016705124128E-2</v>
      </c>
      <c r="AG120" s="1">
        <f t="shared" ca="1" si="67"/>
        <v>4.8034617596613226E-2</v>
      </c>
      <c r="AH120" s="1">
        <f t="shared" ca="1" si="67"/>
        <v>-6.9472685479805257E-2</v>
      </c>
      <c r="AI120" s="1">
        <f t="shared" ca="1" si="67"/>
        <v>0.13362743471080402</v>
      </c>
      <c r="AJ120" s="1">
        <f t="shared" ca="1" si="67"/>
        <v>-8.6062439117001819E-3</v>
      </c>
      <c r="AK120" s="1">
        <f t="shared" ca="1" si="67"/>
        <v>-1.036470955158772E-2</v>
      </c>
      <c r="AL120" s="1">
        <f t="shared" ca="1" si="67"/>
        <v>-4.2399290074446608E-2</v>
      </c>
      <c r="AM120" s="1">
        <f t="shared" ca="1" si="67"/>
        <v>4.4144513070767277E-2</v>
      </c>
      <c r="AN120" s="1">
        <f t="shared" ca="1" si="67"/>
        <v>-2.915131984248874E-2</v>
      </c>
      <c r="AO120" s="1">
        <f t="shared" ca="1" si="67"/>
        <v>-5.6522324952085652E-2</v>
      </c>
      <c r="AP120" s="1">
        <f t="shared" ca="1" si="67"/>
        <v>-2.8551043499362716E-2</v>
      </c>
      <c r="AQ120" s="1">
        <f t="shared" ca="1" si="67"/>
        <v>-2.153750510502762E-2</v>
      </c>
      <c r="AR120" s="1">
        <f t="shared" ca="1" si="67"/>
        <v>-1.8443172524428748E-2</v>
      </c>
      <c r="AS120" s="1">
        <f t="shared" ca="1" si="67"/>
        <v>4.6303155835350482E-2</v>
      </c>
      <c r="AT120" s="1">
        <f t="shared" ca="1" si="67"/>
        <v>7.3523413172867147E-2</v>
      </c>
      <c r="AU120" s="1">
        <f t="shared" ca="1" si="67"/>
        <v>-3.9289952714071659E-2</v>
      </c>
      <c r="AV120" s="1">
        <f t="shared" ca="1" si="67"/>
        <v>-1.9972333154126248E-2</v>
      </c>
      <c r="AW120" s="1">
        <f t="shared" ca="1" si="67"/>
        <v>-8.3187804990842357E-2</v>
      </c>
      <c r="AX120" s="1">
        <f t="shared" ca="1" si="67"/>
        <v>-5.6379399248277662E-3</v>
      </c>
      <c r="AY120" s="1">
        <f t="shared" ca="1" si="67"/>
        <v>2.3833899679090855E-2</v>
      </c>
      <c r="AZ120" s="1">
        <f t="shared" ca="1" si="67"/>
        <v>-2.5475536040845737E-2</v>
      </c>
      <c r="BA120" s="1">
        <f t="shared" ca="1" si="67"/>
        <v>-1.3935840458607008E-2</v>
      </c>
      <c r="BB120" s="1">
        <f t="shared" ca="1" si="67"/>
        <v>8.0206248689655091E-2</v>
      </c>
      <c r="BC120" s="1">
        <f t="shared" ca="1" si="67"/>
        <v>-3.7701933081240861E-2</v>
      </c>
      <c r="BD120" s="1">
        <f t="shared" ca="1" si="67"/>
        <v>-5.0464687476486456E-2</v>
      </c>
      <c r="BE120" s="1">
        <f t="shared" ca="1" si="67"/>
        <v>8.6198531505952275E-2</v>
      </c>
      <c r="BF120" s="1">
        <f t="shared" ca="1" si="67"/>
        <v>0.11399068334752083</v>
      </c>
      <c r="BG120" s="1">
        <f t="shared" ca="1" si="67"/>
        <v>-4.1517981822527986E-2</v>
      </c>
      <c r="BH120" s="1">
        <f t="shared" ca="1" si="67"/>
        <v>1.0750803015856812E-2</v>
      </c>
      <c r="BI120" s="1">
        <f t="shared" ca="1" si="67"/>
        <v>2.1624273316279204E-2</v>
      </c>
      <c r="BJ120" s="1">
        <f t="shared" ca="1" si="67"/>
        <v>6.0719688469794794E-2</v>
      </c>
      <c r="BK120" s="1">
        <f t="shared" ca="1" si="67"/>
        <v>5.7220495604817463E-2</v>
      </c>
      <c r="BL120" s="1">
        <f t="shared" ca="1" si="67"/>
        <v>7.7902443709762681E-2</v>
      </c>
      <c r="BM120" s="1">
        <f t="shared" ca="1" si="67"/>
        <v>-4.6013344008652812E-2</v>
      </c>
      <c r="BN120" s="1">
        <f t="shared" ca="1" si="67"/>
        <v>3.2955822982860275E-2</v>
      </c>
      <c r="BO120" s="1">
        <f t="shared" ca="1" si="67"/>
        <v>-6.2400532155586948E-3</v>
      </c>
      <c r="BP120" s="1">
        <f t="shared" ca="1" si="66"/>
        <v>3.8798869622206682E-2</v>
      </c>
      <c r="BQ120" s="1">
        <f t="shared" ca="1" si="66"/>
        <v>3.4352196116195235E-2</v>
      </c>
      <c r="BR120" s="1">
        <f t="shared" ca="1" si="66"/>
        <v>5.2322210326620301E-2</v>
      </c>
      <c r="BS120" s="1">
        <f t="shared" ca="1" si="66"/>
        <v>4.7397809421198471E-2</v>
      </c>
      <c r="BT120" s="1">
        <f t="shared" ca="1" si="66"/>
        <v>3.5374227544017396E-3</v>
      </c>
      <c r="BU120" s="1">
        <f t="shared" ca="1" si="66"/>
        <v>5.7134921373435281E-2</v>
      </c>
      <c r="BV120" s="1">
        <f t="shared" ca="1" si="66"/>
        <v>-1.1618166453121286E-2</v>
      </c>
      <c r="BW120" s="1">
        <f t="shared" ca="1" si="66"/>
        <v>3.1360996648795075E-2</v>
      </c>
      <c r="BX120" s="1">
        <f t="shared" ca="1" si="66"/>
        <v>2.6525349672477466E-2</v>
      </c>
      <c r="BY120" s="1">
        <f t="shared" ca="1" si="66"/>
        <v>-5.7094864525441911E-3</v>
      </c>
      <c r="BZ120" s="1">
        <f t="shared" ca="1" si="66"/>
        <v>-5.2218786148803958E-2</v>
      </c>
      <c r="CA120" s="1">
        <f t="shared" ca="1" si="66"/>
        <v>6.7593284684350968E-2</v>
      </c>
      <c r="CB120" s="1">
        <f t="shared" ca="1" si="66"/>
        <v>1.467610708230125E-2</v>
      </c>
      <c r="CC120" s="1">
        <f t="shared" ca="1" si="66"/>
        <v>-1.5348792424826216E-2</v>
      </c>
      <c r="CD120" s="1">
        <f t="shared" ca="1" si="66"/>
        <v>3.117804290955585E-2</v>
      </c>
      <c r="CE120" s="1">
        <f t="shared" ca="1" si="66"/>
        <v>-1.8622539055006063E-3</v>
      </c>
      <c r="CF120" s="1">
        <f t="shared" ca="1" si="66"/>
        <v>-5.6438506832385014E-2</v>
      </c>
      <c r="CG120" s="1">
        <f t="shared" ca="1" si="66"/>
        <v>-3.2877341511207671E-2</v>
      </c>
      <c r="CH120" s="1">
        <f t="shared" ca="1" si="66"/>
        <v>-8.9754014694095524E-2</v>
      </c>
      <c r="CI120" s="1">
        <f t="shared" ca="1" si="66"/>
        <v>2.437970145458479E-2</v>
      </c>
      <c r="CJ120" s="1">
        <f t="shared" ca="1" si="66"/>
        <v>-8.4405129556159707E-3</v>
      </c>
      <c r="CK120" s="1">
        <f t="shared" ca="1" si="66"/>
        <v>-1.2301334114072738E-2</v>
      </c>
      <c r="CL120" s="1">
        <f t="shared" ca="1" si="66"/>
        <v>2.6298394202084817E-2</v>
      </c>
      <c r="CM120" s="1">
        <f t="shared" ca="1" si="66"/>
        <v>0.10371136636553682</v>
      </c>
      <c r="CN120" s="1">
        <f t="shared" ca="1" si="66"/>
        <v>4.829000017632698E-2</v>
      </c>
      <c r="CO120" s="1">
        <f t="shared" ca="1" si="66"/>
        <v>-6.3779104154964933E-2</v>
      </c>
      <c r="CP120" s="1">
        <f t="shared" ca="1" si="66"/>
        <v>-3.8727014496008648E-2</v>
      </c>
      <c r="CQ120" s="1">
        <f t="shared" ca="1" si="66"/>
        <v>9.7518858091963628E-3</v>
      </c>
      <c r="CR120" s="1">
        <f t="shared" ca="1" si="66"/>
        <v>0.10833153345699628</v>
      </c>
      <c r="CS120" s="1">
        <f t="shared" ca="1" si="66"/>
        <v>2.3415851927477149E-2</v>
      </c>
      <c r="CT120" s="1">
        <f t="shared" ca="1" si="66"/>
        <v>3.2333905542486663E-2</v>
      </c>
      <c r="CU120" s="1">
        <f t="shared" ca="1" si="66"/>
        <v>-6.7342853208493758E-2</v>
      </c>
      <c r="CV120" s="1">
        <f t="shared" ca="1" si="66"/>
        <v>-1.9534879094383988E-2</v>
      </c>
      <c r="CW120" s="1">
        <f t="shared" ca="1" si="66"/>
        <v>7.8378023606571812E-2</v>
      </c>
      <c r="CX120" s="1">
        <f t="shared" ca="1" si="66"/>
        <v>-6.4504887519063608E-2</v>
      </c>
      <c r="CY120" s="39">
        <f t="shared" ca="1" si="66"/>
        <v>-3.2740602438962561E-2</v>
      </c>
    </row>
    <row r="121" spans="2:103" x14ac:dyDescent="0.25">
      <c r="B121" s="27">
        <v>48761</v>
      </c>
      <c r="C121" s="28">
        <v>10.5</v>
      </c>
      <c r="D121" s="1">
        <f t="shared" ca="1" si="59"/>
        <v>4.7661544076149406E-2</v>
      </c>
      <c r="E121" s="1">
        <f t="shared" ca="1" si="59"/>
        <v>-0.12882729934602921</v>
      </c>
      <c r="F121" s="1">
        <f t="shared" ca="1" si="59"/>
        <v>4.5221237795564865E-3</v>
      </c>
      <c r="G121" s="1">
        <f t="shared" ca="1" si="59"/>
        <v>8.2871855300462816E-2</v>
      </c>
      <c r="H121" s="1">
        <f t="shared" ca="1" si="59"/>
        <v>-6.7109288477044324E-3</v>
      </c>
      <c r="I121" s="1">
        <f t="shared" ca="1" si="59"/>
        <v>-2.6894440480330295E-2</v>
      </c>
      <c r="J121" s="1">
        <f t="shared" ca="1" si="59"/>
        <v>2.7400807727045846E-2</v>
      </c>
      <c r="K121" s="1">
        <f t="shared" ca="1" si="59"/>
        <v>-2.0558329902280917E-2</v>
      </c>
      <c r="L121" s="1">
        <f t="shared" ca="1" si="59"/>
        <v>-4.2910965670081916E-2</v>
      </c>
      <c r="M121" s="1">
        <f t="shared" ca="1" si="59"/>
        <v>-1.1416378076473954E-2</v>
      </c>
      <c r="N121" s="1">
        <f t="shared" ca="1" si="59"/>
        <v>-5.2313120932283554E-2</v>
      </c>
      <c r="O121" s="1">
        <f t="shared" ca="1" si="59"/>
        <v>1.2105915336734177E-2</v>
      </c>
      <c r="P121" s="1">
        <f t="shared" ca="1" si="59"/>
        <v>-4.3079721335023018E-2</v>
      </c>
      <c r="Q121" s="1">
        <f t="shared" ca="1" si="59"/>
        <v>7.2553742686184905E-3</v>
      </c>
      <c r="R121" s="1">
        <f t="shared" ca="1" si="59"/>
        <v>-3.5087308840782691E-2</v>
      </c>
      <c r="S121" s="1">
        <f t="shared" ref="S121:CD125" ca="1" si="68">_xlfn.NORM.INV(RAND(),$C$2,$C$3)</f>
        <v>-3.4007055728944628E-2</v>
      </c>
      <c r="T121" s="1">
        <f t="shared" ca="1" si="68"/>
        <v>-5.5446631768476806E-2</v>
      </c>
      <c r="U121" s="1">
        <f t="shared" ca="1" si="68"/>
        <v>8.5114408951353554E-2</v>
      </c>
      <c r="V121" s="1">
        <f t="shared" ca="1" si="68"/>
        <v>-2.9143817033357979E-2</v>
      </c>
      <c r="W121" s="1">
        <f t="shared" ca="1" si="68"/>
        <v>-5.9613742290380752E-2</v>
      </c>
      <c r="X121" s="1">
        <f t="shared" ca="1" si="68"/>
        <v>-5.3119249052118716E-3</v>
      </c>
      <c r="Y121" s="1">
        <f t="shared" ca="1" si="68"/>
        <v>1.8218504431182621E-2</v>
      </c>
      <c r="Z121" s="1">
        <f t="shared" ca="1" si="68"/>
        <v>-1.2762610254599117E-2</v>
      </c>
      <c r="AA121" s="1">
        <f t="shared" ca="1" si="68"/>
        <v>1.2993578741705945E-2</v>
      </c>
      <c r="AB121" s="1">
        <f t="shared" ca="1" si="68"/>
        <v>2.0275955089878667E-3</v>
      </c>
      <c r="AC121" s="1">
        <f t="shared" ca="1" si="68"/>
        <v>-1.871051917244803E-2</v>
      </c>
      <c r="AD121" s="1">
        <f t="shared" ca="1" si="68"/>
        <v>-2.1001766146243467E-3</v>
      </c>
      <c r="AE121" s="1">
        <f t="shared" ca="1" si="68"/>
        <v>-5.5317539592311199E-2</v>
      </c>
      <c r="AF121" s="1">
        <f t="shared" ca="1" si="68"/>
        <v>0.10106412612797983</v>
      </c>
      <c r="AG121" s="1">
        <f t="shared" ca="1" si="68"/>
        <v>-5.4571056455580337E-2</v>
      </c>
      <c r="AH121" s="1">
        <f t="shared" ca="1" si="68"/>
        <v>2.1918623432288582E-2</v>
      </c>
      <c r="AI121" s="1">
        <f t="shared" ca="1" si="68"/>
        <v>5.1282703944857642E-2</v>
      </c>
      <c r="AJ121" s="1">
        <f t="shared" ca="1" si="68"/>
        <v>1.3851994996282591E-3</v>
      </c>
      <c r="AK121" s="1">
        <f t="shared" ca="1" si="68"/>
        <v>-2.8147705543088722E-2</v>
      </c>
      <c r="AL121" s="1">
        <f t="shared" ca="1" si="68"/>
        <v>4.6556062228844612E-2</v>
      </c>
      <c r="AM121" s="1">
        <f t="shared" ca="1" si="68"/>
        <v>0.11065652844110688</v>
      </c>
      <c r="AN121" s="1">
        <f t="shared" ca="1" si="68"/>
        <v>6.0017990702056191E-2</v>
      </c>
      <c r="AO121" s="1">
        <f t="shared" ca="1" si="68"/>
        <v>8.8015953535348097E-3</v>
      </c>
      <c r="AP121" s="1">
        <f t="shared" ca="1" si="68"/>
        <v>-6.2229846395795169E-3</v>
      </c>
      <c r="AQ121" s="1">
        <f t="shared" ca="1" si="68"/>
        <v>-0.11346425879927136</v>
      </c>
      <c r="AR121" s="1">
        <f t="shared" ca="1" si="68"/>
        <v>-1.1992748045549312E-2</v>
      </c>
      <c r="AS121" s="1">
        <f t="shared" ca="1" si="68"/>
        <v>-2.1390441879249721E-2</v>
      </c>
      <c r="AT121" s="1">
        <f t="shared" ca="1" si="68"/>
        <v>5.2787507723216408E-2</v>
      </c>
      <c r="AU121" s="1">
        <f t="shared" ca="1" si="68"/>
        <v>3.5846245747488292E-2</v>
      </c>
      <c r="AV121" s="1">
        <f t="shared" ca="1" si="68"/>
        <v>4.3625702449249563E-2</v>
      </c>
      <c r="AW121" s="1">
        <f t="shared" ca="1" si="68"/>
        <v>1.0989493677396905E-2</v>
      </c>
      <c r="AX121" s="1">
        <f t="shared" ca="1" si="68"/>
        <v>-1.8837189732451194E-3</v>
      </c>
      <c r="AY121" s="1">
        <f t="shared" ca="1" si="68"/>
        <v>8.5522285981209038E-3</v>
      </c>
      <c r="AZ121" s="1">
        <f t="shared" ca="1" si="68"/>
        <v>-4.3473630937083625E-2</v>
      </c>
      <c r="BA121" s="1">
        <f t="shared" ca="1" si="68"/>
        <v>-2.6594453857298667E-2</v>
      </c>
      <c r="BB121" s="1">
        <f t="shared" ca="1" si="68"/>
        <v>7.992075807907062E-2</v>
      </c>
      <c r="BC121" s="1">
        <f t="shared" ca="1" si="68"/>
        <v>-8.4751048715828864E-3</v>
      </c>
      <c r="BD121" s="1">
        <f t="shared" ca="1" si="68"/>
        <v>-2.8401089294883379E-2</v>
      </c>
      <c r="BE121" s="1">
        <f t="shared" ca="1" si="68"/>
        <v>6.9932294953821528E-2</v>
      </c>
      <c r="BF121" s="1">
        <f t="shared" ca="1" si="68"/>
        <v>7.6566940290010233E-3</v>
      </c>
      <c r="BG121" s="1">
        <f t="shared" ca="1" si="68"/>
        <v>8.25442655711702E-2</v>
      </c>
      <c r="BH121" s="1">
        <f t="shared" ca="1" si="68"/>
        <v>-2.9455015318409675E-2</v>
      </c>
      <c r="BI121" s="1">
        <f t="shared" ca="1" si="68"/>
        <v>-8.8923560323945702E-4</v>
      </c>
      <c r="BJ121" s="1">
        <f t="shared" ca="1" si="68"/>
        <v>4.2906405175242503E-2</v>
      </c>
      <c r="BK121" s="1">
        <f t="shared" ca="1" si="68"/>
        <v>4.2553295621002483E-2</v>
      </c>
      <c r="BL121" s="1">
        <f t="shared" ca="1" si="68"/>
        <v>9.3871041934425054E-3</v>
      </c>
      <c r="BM121" s="1">
        <f t="shared" ca="1" si="68"/>
        <v>-5.1824693345241549E-2</v>
      </c>
      <c r="BN121" s="1">
        <f t="shared" ca="1" si="68"/>
        <v>-7.6295030386390988E-2</v>
      </c>
      <c r="BO121" s="1">
        <f t="shared" ca="1" si="68"/>
        <v>-6.7082621529947605E-3</v>
      </c>
      <c r="BP121" s="1">
        <f t="shared" ca="1" si="68"/>
        <v>9.5770751605986307E-3</v>
      </c>
      <c r="BQ121" s="1">
        <f t="shared" ca="1" si="66"/>
        <v>8.3065347986058455E-3</v>
      </c>
      <c r="BR121" s="1">
        <f t="shared" ca="1" si="66"/>
        <v>-1.3259269091792286E-2</v>
      </c>
      <c r="BS121" s="1">
        <f t="shared" ca="1" si="66"/>
        <v>2.9726638044619502E-2</v>
      </c>
      <c r="BT121" s="1">
        <f t="shared" ca="1" si="66"/>
        <v>1.0941997751054304E-2</v>
      </c>
      <c r="BU121" s="1">
        <f t="shared" ca="1" si="66"/>
        <v>6.445617385430305E-2</v>
      </c>
      <c r="BV121" s="1">
        <f t="shared" ca="1" si="66"/>
        <v>3.2681481694132569E-2</v>
      </c>
      <c r="BW121" s="1">
        <f t="shared" ca="1" si="66"/>
        <v>8.1972951816686207E-2</v>
      </c>
      <c r="BX121" s="1">
        <f t="shared" ca="1" si="66"/>
        <v>-0.10924399627562725</v>
      </c>
      <c r="BY121" s="1">
        <f t="shared" ca="1" si="66"/>
        <v>1.4380828201833663E-2</v>
      </c>
      <c r="BZ121" s="1">
        <f t="shared" ca="1" si="66"/>
        <v>-2.3462107643637455E-2</v>
      </c>
      <c r="CA121" s="1">
        <f t="shared" ca="1" si="66"/>
        <v>-5.7048040671416285E-2</v>
      </c>
      <c r="CB121" s="1">
        <f t="shared" ca="1" si="66"/>
        <v>1.9292853560083666E-2</v>
      </c>
      <c r="CC121" s="1">
        <f t="shared" ca="1" si="66"/>
        <v>1.7526465218396146E-2</v>
      </c>
      <c r="CD121" s="1">
        <f t="shared" ca="1" si="66"/>
        <v>8.6898936212925354E-2</v>
      </c>
      <c r="CE121" s="1">
        <f t="shared" ca="1" si="66"/>
        <v>5.2748254184659817E-2</v>
      </c>
      <c r="CF121" s="1">
        <f t="shared" ca="1" si="66"/>
        <v>4.2607937106512013E-2</v>
      </c>
      <c r="CG121" s="1">
        <f t="shared" ca="1" si="66"/>
        <v>3.304509923938382E-2</v>
      </c>
      <c r="CH121" s="1">
        <f t="shared" ca="1" si="66"/>
        <v>3.2437243746604033E-2</v>
      </c>
      <c r="CI121" s="1">
        <f t="shared" ca="1" si="66"/>
        <v>-3.8742449739419149E-2</v>
      </c>
      <c r="CJ121" s="1">
        <f t="shared" ca="1" si="66"/>
        <v>-7.8984173832882532E-2</v>
      </c>
      <c r="CK121" s="1">
        <f t="shared" ca="1" si="66"/>
        <v>-2.1026514710951644E-2</v>
      </c>
      <c r="CL121" s="1">
        <f t="shared" ca="1" si="66"/>
        <v>-0.11927483576071174</v>
      </c>
      <c r="CM121" s="1">
        <f t="shared" ca="1" si="66"/>
        <v>-3.8651562938915064E-3</v>
      </c>
      <c r="CN121" s="1">
        <f t="shared" ca="1" si="66"/>
        <v>-9.7800109624634583E-3</v>
      </c>
      <c r="CO121" s="1">
        <f t="shared" ca="1" si="66"/>
        <v>-3.8968187156134031E-2</v>
      </c>
      <c r="CP121" s="1">
        <f t="shared" ca="1" si="66"/>
        <v>-7.7092640169444306E-3</v>
      </c>
      <c r="CQ121" s="1">
        <f t="shared" ca="1" si="66"/>
        <v>-5.8716644641808959E-2</v>
      </c>
      <c r="CR121" s="1">
        <f t="shared" ca="1" si="66"/>
        <v>-2.7335267930966779E-2</v>
      </c>
      <c r="CS121" s="1">
        <f t="shared" ca="1" si="66"/>
        <v>-7.6373859218837159E-2</v>
      </c>
      <c r="CT121" s="1">
        <f t="shared" ca="1" si="66"/>
        <v>-5.5003082083708021E-2</v>
      </c>
      <c r="CU121" s="1">
        <f t="shared" ca="1" si="66"/>
        <v>1.5299641684717324E-2</v>
      </c>
      <c r="CV121" s="1">
        <f t="shared" ca="1" si="66"/>
        <v>1.1873517770511755E-2</v>
      </c>
      <c r="CW121" s="1">
        <f t="shared" ca="1" si="66"/>
        <v>-6.958700003300175E-2</v>
      </c>
      <c r="CX121" s="1">
        <f t="shared" ca="1" si="66"/>
        <v>-9.5041912139265744E-2</v>
      </c>
      <c r="CY121" s="39">
        <f t="shared" ca="1" si="66"/>
        <v>-9.8608969536093882E-2</v>
      </c>
    </row>
    <row r="122" spans="2:103" x14ac:dyDescent="0.25">
      <c r="B122" s="27">
        <v>48792</v>
      </c>
      <c r="C122" s="28">
        <v>10.5833333333333</v>
      </c>
      <c r="D122" s="1">
        <f t="shared" ref="D122:S126" ca="1" si="69">_xlfn.NORM.INV(RAND(),$C$2,$C$3)</f>
        <v>1.5772522185680402E-2</v>
      </c>
      <c r="E122" s="1">
        <f t="shared" ca="1" si="69"/>
        <v>8.4537376948290027E-3</v>
      </c>
      <c r="F122" s="1">
        <f t="shared" ca="1" si="69"/>
        <v>5.4475173100133778E-2</v>
      </c>
      <c r="G122" s="1">
        <f t="shared" ca="1" si="69"/>
        <v>3.4522225427863984E-2</v>
      </c>
      <c r="H122" s="1">
        <f t="shared" ca="1" si="69"/>
        <v>1.296697453497452E-2</v>
      </c>
      <c r="I122" s="1">
        <f t="shared" ca="1" si="69"/>
        <v>5.1349196063727426E-2</v>
      </c>
      <c r="J122" s="1">
        <f t="shared" ca="1" si="69"/>
        <v>-2.2219571163741073E-2</v>
      </c>
      <c r="K122" s="1">
        <f t="shared" ca="1" si="69"/>
        <v>-7.9699100833125203E-2</v>
      </c>
      <c r="L122" s="1">
        <f t="shared" ca="1" si="69"/>
        <v>-4.1317586128382534E-3</v>
      </c>
      <c r="M122" s="1">
        <f t="shared" ca="1" si="69"/>
        <v>-9.7246563224528904E-2</v>
      </c>
      <c r="N122" s="1">
        <f t="shared" ca="1" si="69"/>
        <v>-3.8321060966762084E-2</v>
      </c>
      <c r="O122" s="1">
        <f t="shared" ca="1" si="69"/>
        <v>-4.4689252074542711E-2</v>
      </c>
      <c r="P122" s="1">
        <f t="shared" ca="1" si="69"/>
        <v>-0.10383662457073453</v>
      </c>
      <c r="Q122" s="1">
        <f t="shared" ca="1" si="69"/>
        <v>-1.0764382458445586E-2</v>
      </c>
      <c r="R122" s="1">
        <f t="shared" ca="1" si="69"/>
        <v>-4.1384266602084101E-2</v>
      </c>
      <c r="S122" s="1">
        <f t="shared" ca="1" si="69"/>
        <v>1.9766758535519735E-2</v>
      </c>
      <c r="T122" s="1">
        <f t="shared" ca="1" si="68"/>
        <v>-2.0379866583423868E-2</v>
      </c>
      <c r="U122" s="1">
        <f t="shared" ca="1" si="68"/>
        <v>6.4496868409169392E-2</v>
      </c>
      <c r="V122" s="1">
        <f t="shared" ca="1" si="68"/>
        <v>1.3608101313816488E-2</v>
      </c>
      <c r="W122" s="1">
        <f t="shared" ca="1" si="68"/>
        <v>0.11120007631256376</v>
      </c>
      <c r="X122" s="1">
        <f t="shared" ca="1" si="68"/>
        <v>3.1700281026594598E-2</v>
      </c>
      <c r="Y122" s="1">
        <f t="shared" ca="1" si="68"/>
        <v>3.831106533273014E-2</v>
      </c>
      <c r="Z122" s="1">
        <f t="shared" ca="1" si="68"/>
        <v>1.171466112229768E-2</v>
      </c>
      <c r="AA122" s="1">
        <f t="shared" ca="1" si="68"/>
        <v>-4.944701756610595E-2</v>
      </c>
      <c r="AB122" s="1">
        <f t="shared" ca="1" si="68"/>
        <v>-6.2415403943009005E-2</v>
      </c>
      <c r="AC122" s="1">
        <f t="shared" ca="1" si="68"/>
        <v>2.3890680672722826E-2</v>
      </c>
      <c r="AD122" s="1">
        <f t="shared" ca="1" si="68"/>
        <v>2.6750564333101121E-2</v>
      </c>
      <c r="AE122" s="1">
        <f t="shared" ca="1" si="68"/>
        <v>6.0275861139552515E-2</v>
      </c>
      <c r="AF122" s="1">
        <f t="shared" ca="1" si="68"/>
        <v>1.7689350643785254E-2</v>
      </c>
      <c r="AG122" s="1">
        <f t="shared" ca="1" si="68"/>
        <v>6.4134151276003637E-2</v>
      </c>
      <c r="AH122" s="1">
        <f t="shared" ca="1" si="68"/>
        <v>-3.8230843005673615E-2</v>
      </c>
      <c r="AI122" s="1">
        <f t="shared" ca="1" si="68"/>
        <v>7.9911243156274413E-3</v>
      </c>
      <c r="AJ122" s="1">
        <f t="shared" ca="1" si="68"/>
        <v>-3.3628940032256659E-2</v>
      </c>
      <c r="AK122" s="1">
        <f t="shared" ca="1" si="68"/>
        <v>2.6918193769504523E-2</v>
      </c>
      <c r="AL122" s="1">
        <f t="shared" ca="1" si="68"/>
        <v>-4.2260481229502156E-2</v>
      </c>
      <c r="AM122" s="1">
        <f t="shared" ca="1" si="68"/>
        <v>8.5205406106617254E-2</v>
      </c>
      <c r="AN122" s="1">
        <f t="shared" ca="1" si="68"/>
        <v>-3.7943792505148993E-3</v>
      </c>
      <c r="AO122" s="1">
        <f t="shared" ca="1" si="68"/>
        <v>-8.762898336206958E-3</v>
      </c>
      <c r="AP122" s="1">
        <f t="shared" ca="1" si="68"/>
        <v>-4.6545576706505422E-2</v>
      </c>
      <c r="AQ122" s="1">
        <f t="shared" ca="1" si="68"/>
        <v>2.6504216075090264E-2</v>
      </c>
      <c r="AR122" s="1">
        <f t="shared" ca="1" si="68"/>
        <v>3.8823597602343565E-2</v>
      </c>
      <c r="AS122" s="1">
        <f t="shared" ca="1" si="68"/>
        <v>-3.3243690076311054E-2</v>
      </c>
      <c r="AT122" s="1">
        <f t="shared" ca="1" si="68"/>
        <v>-8.6583256579501333E-2</v>
      </c>
      <c r="AU122" s="1">
        <f t="shared" ca="1" si="68"/>
        <v>-2.043581849268657E-2</v>
      </c>
      <c r="AV122" s="1">
        <f t="shared" ca="1" si="68"/>
        <v>8.5949513446793468E-2</v>
      </c>
      <c r="AW122" s="1">
        <f t="shared" ca="1" si="68"/>
        <v>1.8566447603386018E-2</v>
      </c>
      <c r="AX122" s="1">
        <f t="shared" ca="1" si="68"/>
        <v>-4.8076466213870322E-2</v>
      </c>
      <c r="AY122" s="1">
        <f t="shared" ca="1" si="68"/>
        <v>-3.1383255500269498E-2</v>
      </c>
      <c r="AZ122" s="1">
        <f t="shared" ca="1" si="68"/>
        <v>-6.3270482156299795E-2</v>
      </c>
      <c r="BA122" s="1">
        <f t="shared" ca="1" si="68"/>
        <v>1.5912975504340069E-2</v>
      </c>
      <c r="BB122" s="1">
        <f t="shared" ca="1" si="68"/>
        <v>-4.7695478763432331E-2</v>
      </c>
      <c r="BC122" s="1">
        <f t="shared" ca="1" si="68"/>
        <v>1.3190956970108856E-2</v>
      </c>
      <c r="BD122" s="1">
        <f t="shared" ca="1" si="68"/>
        <v>-2.8533759255950798E-3</v>
      </c>
      <c r="BE122" s="1">
        <f t="shared" ca="1" si="68"/>
        <v>-5.6878268956206936E-2</v>
      </c>
      <c r="BF122" s="1">
        <f t="shared" ca="1" si="68"/>
        <v>-6.8200278548446625E-2</v>
      </c>
      <c r="BG122" s="1">
        <f t="shared" ca="1" si="68"/>
        <v>-7.4499727030751778E-2</v>
      </c>
      <c r="BH122" s="1">
        <f t="shared" ca="1" si="68"/>
        <v>1.8206399176511217E-2</v>
      </c>
      <c r="BI122" s="1">
        <f t="shared" ca="1" si="68"/>
        <v>-2.2719365757403579E-2</v>
      </c>
      <c r="BJ122" s="1">
        <f t="shared" ca="1" si="68"/>
        <v>3.2101099345736642E-2</v>
      </c>
      <c r="BK122" s="1">
        <f t="shared" ca="1" si="68"/>
        <v>1.9980409621279234E-2</v>
      </c>
      <c r="BL122" s="1">
        <f t="shared" ca="1" si="68"/>
        <v>7.0654194447089924E-2</v>
      </c>
      <c r="BM122" s="1">
        <f t="shared" ca="1" si="68"/>
        <v>3.0709583495772037E-2</v>
      </c>
      <c r="BN122" s="1">
        <f t="shared" ca="1" si="68"/>
        <v>-4.9185683839519226E-2</v>
      </c>
      <c r="BO122" s="1">
        <f t="shared" ca="1" si="68"/>
        <v>5.058566190938326E-2</v>
      </c>
      <c r="BP122" s="1">
        <f t="shared" ca="1" si="68"/>
        <v>-3.0746332383527631E-4</v>
      </c>
      <c r="BQ122" s="1">
        <f t="shared" ca="1" si="66"/>
        <v>6.4114070411404295E-2</v>
      </c>
      <c r="BR122" s="1">
        <f t="shared" ca="1" si="66"/>
        <v>0.1319181375120014</v>
      </c>
      <c r="BS122" s="1">
        <f t="shared" ca="1" si="66"/>
        <v>3.1490306779187616E-3</v>
      </c>
      <c r="BT122" s="1">
        <f t="shared" ca="1" si="66"/>
        <v>5.7175548181737465E-2</v>
      </c>
      <c r="BU122" s="1">
        <f t="shared" ca="1" si="66"/>
        <v>1.1345892706152239E-2</v>
      </c>
      <c r="BV122" s="1">
        <f t="shared" ca="1" si="66"/>
        <v>-1.5650442939906074E-2</v>
      </c>
      <c r="BW122" s="1">
        <f t="shared" ca="1" si="66"/>
        <v>7.6749564958297706E-3</v>
      </c>
      <c r="BX122" s="1">
        <f t="shared" ca="1" si="66"/>
        <v>4.5874483201811665E-2</v>
      </c>
      <c r="BY122" s="1">
        <f t="shared" ca="1" si="66"/>
        <v>3.6410212587731708E-2</v>
      </c>
      <c r="BZ122" s="1">
        <f t="shared" ca="1" si="66"/>
        <v>5.3514918402557142E-2</v>
      </c>
      <c r="CA122" s="1">
        <f t="shared" ca="1" si="66"/>
        <v>2.865198640868924E-2</v>
      </c>
      <c r="CB122" s="1">
        <f t="shared" ca="1" si="66"/>
        <v>4.0298287690990461E-2</v>
      </c>
      <c r="CC122" s="1">
        <f t="shared" ca="1" si="66"/>
        <v>3.1378218521034174E-2</v>
      </c>
      <c r="CD122" s="1">
        <f t="shared" ca="1" si="66"/>
        <v>5.1204419838064397E-2</v>
      </c>
      <c r="CE122" s="1">
        <f t="shared" ca="1" si="66"/>
        <v>-1.4838828235805419E-2</v>
      </c>
      <c r="CF122" s="1">
        <f t="shared" ca="1" si="66"/>
        <v>-1.9390415865607653E-2</v>
      </c>
      <c r="CG122" s="1">
        <f t="shared" ca="1" si="66"/>
        <v>1.0952236075182304E-3</v>
      </c>
      <c r="CH122" s="1">
        <f t="shared" ca="1" si="66"/>
        <v>1.7812321135038618E-2</v>
      </c>
      <c r="CI122" s="1">
        <f t="shared" ca="1" si="66"/>
        <v>0.10321154091891932</v>
      </c>
      <c r="CJ122" s="1">
        <f t="shared" ca="1" si="66"/>
        <v>-4.6915150472890424E-2</v>
      </c>
      <c r="CK122" s="1">
        <f t="shared" ca="1" si="66"/>
        <v>4.4518486633293997E-2</v>
      </c>
      <c r="CL122" s="1">
        <f t="shared" ca="1" si="66"/>
        <v>2.3654758400669953E-2</v>
      </c>
      <c r="CM122" s="1">
        <f t="shared" ca="1" si="66"/>
        <v>6.3401536165003464E-2</v>
      </c>
      <c r="CN122" s="1">
        <f t="shared" ca="1" si="66"/>
        <v>1.5946786176436523E-2</v>
      </c>
      <c r="CO122" s="1">
        <f t="shared" ca="1" si="66"/>
        <v>-0.1308651639797799</v>
      </c>
      <c r="CP122" s="1">
        <f t="shared" ca="1" si="66"/>
        <v>-2.4824117536394727E-2</v>
      </c>
      <c r="CQ122" s="1">
        <f t="shared" ca="1" si="66"/>
        <v>-3.7652807307760897E-2</v>
      </c>
      <c r="CR122" s="1">
        <f t="shared" ca="1" si="66"/>
        <v>3.4666001045336181E-2</v>
      </c>
      <c r="CS122" s="1">
        <f t="shared" ca="1" si="66"/>
        <v>2.9083405374966613E-2</v>
      </c>
      <c r="CT122" s="1">
        <f t="shared" ca="1" si="66"/>
        <v>3.7984935899763414E-2</v>
      </c>
      <c r="CU122" s="1">
        <f t="shared" ca="1" si="66"/>
        <v>1.7950207580101032E-2</v>
      </c>
      <c r="CV122" s="1">
        <f t="shared" ca="1" si="66"/>
        <v>1.1303299512560178E-2</v>
      </c>
      <c r="CW122" s="1">
        <f t="shared" ca="1" si="66"/>
        <v>2.9394067308619501E-2</v>
      </c>
      <c r="CX122" s="1">
        <f t="shared" ca="1" si="66"/>
        <v>3.6716604883466911E-2</v>
      </c>
      <c r="CY122" s="39">
        <f t="shared" ca="1" si="66"/>
        <v>-1.4740116493682034E-2</v>
      </c>
    </row>
    <row r="123" spans="2:103" x14ac:dyDescent="0.25">
      <c r="B123" s="27">
        <v>48823</v>
      </c>
      <c r="C123" s="28">
        <v>10.6666666666667</v>
      </c>
      <c r="D123" s="1">
        <f t="shared" ca="1" si="69"/>
        <v>-2.3388850375214546E-2</v>
      </c>
      <c r="E123" s="1">
        <f t="shared" ca="1" si="69"/>
        <v>0.10976091634208773</v>
      </c>
      <c r="F123" s="1">
        <f t="shared" ca="1" si="69"/>
        <v>-1.9519285005774947E-2</v>
      </c>
      <c r="G123" s="1">
        <f t="shared" ca="1" si="69"/>
        <v>8.7327721857155205E-2</v>
      </c>
      <c r="H123" s="1">
        <f t="shared" ca="1" si="69"/>
        <v>3.3253920237784007E-2</v>
      </c>
      <c r="I123" s="1">
        <f t="shared" ca="1" si="69"/>
        <v>0.12489323340336619</v>
      </c>
      <c r="J123" s="1">
        <f t="shared" ca="1" si="69"/>
        <v>3.8720553867132107E-2</v>
      </c>
      <c r="K123" s="1">
        <f t="shared" ca="1" si="69"/>
        <v>7.3061888011823894E-2</v>
      </c>
      <c r="L123" s="1">
        <f t="shared" ca="1" si="69"/>
        <v>-0.10925063671639992</v>
      </c>
      <c r="M123" s="1">
        <f t="shared" ca="1" si="69"/>
        <v>3.8711418449566104E-2</v>
      </c>
      <c r="N123" s="1">
        <f t="shared" ca="1" si="69"/>
        <v>-5.1750981472706958E-2</v>
      </c>
      <c r="O123" s="1">
        <f t="shared" ca="1" si="69"/>
        <v>-9.0789608142648637E-2</v>
      </c>
      <c r="P123" s="1">
        <f t="shared" ca="1" si="69"/>
        <v>1.2575804905301311E-2</v>
      </c>
      <c r="Q123" s="1">
        <f t="shared" ca="1" si="69"/>
        <v>-7.3130885863874839E-2</v>
      </c>
      <c r="R123" s="1">
        <f t="shared" ca="1" si="69"/>
        <v>7.0708588077780354E-2</v>
      </c>
      <c r="S123" s="1">
        <f t="shared" ca="1" si="69"/>
        <v>-7.3130603710609161E-3</v>
      </c>
      <c r="T123" s="1">
        <f t="shared" ca="1" si="68"/>
        <v>-4.496362506778985E-2</v>
      </c>
      <c r="U123" s="1">
        <f t="shared" ca="1" si="68"/>
        <v>-1.6853222688443529E-2</v>
      </c>
      <c r="V123" s="1">
        <f t="shared" ca="1" si="68"/>
        <v>-8.089173401249633E-2</v>
      </c>
      <c r="W123" s="1">
        <f t="shared" ca="1" si="68"/>
        <v>2.8909966533150262E-2</v>
      </c>
      <c r="X123" s="1">
        <f t="shared" ca="1" si="68"/>
        <v>-8.2673597851229463E-2</v>
      </c>
      <c r="Y123" s="1">
        <f t="shared" ca="1" si="68"/>
        <v>2.1676639316618021E-2</v>
      </c>
      <c r="Z123" s="1">
        <f t="shared" ca="1" si="68"/>
        <v>-2.5023019972444341E-2</v>
      </c>
      <c r="AA123" s="1">
        <f t="shared" ca="1" si="68"/>
        <v>3.4751173825714049E-2</v>
      </c>
      <c r="AB123" s="1">
        <f t="shared" ca="1" si="68"/>
        <v>1.3692854587114662E-2</v>
      </c>
      <c r="AC123" s="1">
        <f t="shared" ca="1" si="68"/>
        <v>6.3514458322895383E-3</v>
      </c>
      <c r="AD123" s="1">
        <f t="shared" ca="1" si="68"/>
        <v>7.9733605187328804E-2</v>
      </c>
      <c r="AE123" s="1">
        <f t="shared" ca="1" si="68"/>
        <v>-7.9415997233659746E-2</v>
      </c>
      <c r="AF123" s="1">
        <f t="shared" ca="1" si="68"/>
        <v>3.005806301265887E-2</v>
      </c>
      <c r="AG123" s="1">
        <f t="shared" ca="1" si="68"/>
        <v>1.9343146559446314E-2</v>
      </c>
      <c r="AH123" s="1">
        <f t="shared" ca="1" si="68"/>
        <v>3.8477967236479532E-2</v>
      </c>
      <c r="AI123" s="1">
        <f t="shared" ca="1" si="68"/>
        <v>6.9044671675843577E-2</v>
      </c>
      <c r="AJ123" s="1">
        <f t="shared" ca="1" si="68"/>
        <v>5.8656606064476542E-2</v>
      </c>
      <c r="AK123" s="1">
        <f t="shared" ca="1" si="68"/>
        <v>-4.5062464127373358E-2</v>
      </c>
      <c r="AL123" s="1">
        <f t="shared" ca="1" si="68"/>
        <v>1.9605481004529614E-2</v>
      </c>
      <c r="AM123" s="1">
        <f t="shared" ca="1" si="68"/>
        <v>2.9211256606152466E-2</v>
      </c>
      <c r="AN123" s="1">
        <f t="shared" ca="1" si="68"/>
        <v>1.5277496302225866E-2</v>
      </c>
      <c r="AO123" s="1">
        <f t="shared" ca="1" si="68"/>
        <v>0.1070508454429136</v>
      </c>
      <c r="AP123" s="1">
        <f t="shared" ca="1" si="68"/>
        <v>-4.1658909195365947E-2</v>
      </c>
      <c r="AQ123" s="1">
        <f t="shared" ca="1" si="68"/>
        <v>1.081831975135719E-2</v>
      </c>
      <c r="AR123" s="1">
        <f t="shared" ca="1" si="68"/>
        <v>3.3064962761761685E-2</v>
      </c>
      <c r="AS123" s="1">
        <f t="shared" ca="1" si="68"/>
        <v>6.5857101416652214E-2</v>
      </c>
      <c r="AT123" s="1">
        <f t="shared" ca="1" si="68"/>
        <v>6.5344407941217347E-2</v>
      </c>
      <c r="AU123" s="1">
        <f t="shared" ca="1" si="68"/>
        <v>1.5384790499514397E-2</v>
      </c>
      <c r="AV123" s="1">
        <f t="shared" ca="1" si="68"/>
        <v>4.5597620708384058E-2</v>
      </c>
      <c r="AW123" s="1">
        <f t="shared" ca="1" si="68"/>
        <v>-9.0759130471558987E-3</v>
      </c>
      <c r="AX123" s="1">
        <f t="shared" ca="1" si="68"/>
        <v>4.9988602353037911E-2</v>
      </c>
      <c r="AY123" s="1">
        <f t="shared" ca="1" si="68"/>
        <v>1.9874625461266011E-2</v>
      </c>
      <c r="AZ123" s="1">
        <f t="shared" ca="1" si="68"/>
        <v>3.7715068625780557E-2</v>
      </c>
      <c r="BA123" s="1">
        <f t="shared" ca="1" si="68"/>
        <v>1.6267134849462697E-2</v>
      </c>
      <c r="BB123" s="1">
        <f t="shared" ca="1" si="68"/>
        <v>2.0090448874612116E-2</v>
      </c>
      <c r="BC123" s="1">
        <f t="shared" ca="1" si="68"/>
        <v>4.806628704844302E-2</v>
      </c>
      <c r="BD123" s="1">
        <f t="shared" ca="1" si="68"/>
        <v>-7.3785321315679192E-2</v>
      </c>
      <c r="BE123" s="1">
        <f t="shared" ca="1" si="68"/>
        <v>5.9535121193123302E-3</v>
      </c>
      <c r="BF123" s="1">
        <f t="shared" ca="1" si="68"/>
        <v>3.8230205217336395E-2</v>
      </c>
      <c r="BG123" s="1">
        <f t="shared" ca="1" si="68"/>
        <v>-2.6065842563130458E-2</v>
      </c>
      <c r="BH123" s="1">
        <f t="shared" ca="1" si="68"/>
        <v>3.4631354976949774E-2</v>
      </c>
      <c r="BI123" s="1">
        <f t="shared" ca="1" si="68"/>
        <v>4.8547535123349084E-2</v>
      </c>
      <c r="BJ123" s="1">
        <f t="shared" ca="1" si="68"/>
        <v>-1.9895757483639701E-3</v>
      </c>
      <c r="BK123" s="1">
        <f t="shared" ca="1" si="68"/>
        <v>4.3435215604004207E-2</v>
      </c>
      <c r="BL123" s="1">
        <f t="shared" ca="1" si="68"/>
        <v>4.6943995418911075E-2</v>
      </c>
      <c r="BM123" s="1">
        <f t="shared" ca="1" si="68"/>
        <v>-3.2838637931062731E-2</v>
      </c>
      <c r="BN123" s="1">
        <f t="shared" ca="1" si="68"/>
        <v>-7.5174843321038659E-2</v>
      </c>
      <c r="BO123" s="1">
        <f t="shared" ca="1" si="68"/>
        <v>-5.6589222835134005E-3</v>
      </c>
      <c r="BP123" s="1">
        <f t="shared" ca="1" si="68"/>
        <v>3.3837093419589362E-2</v>
      </c>
      <c r="BQ123" s="1">
        <f t="shared" ca="1" si="66"/>
        <v>1.6781982402007699E-2</v>
      </c>
      <c r="BR123" s="1">
        <f t="shared" ca="1" si="66"/>
        <v>4.5247238396606985E-2</v>
      </c>
      <c r="BS123" s="1">
        <f t="shared" ca="1" si="66"/>
        <v>-5.3988869534962302E-4</v>
      </c>
      <c r="BT123" s="1">
        <f t="shared" ca="1" si="66"/>
        <v>-4.943878148648357E-2</v>
      </c>
      <c r="BU123" s="1">
        <f t="shared" ca="1" si="66"/>
        <v>-4.5632234113305914E-2</v>
      </c>
      <c r="BV123" s="1">
        <f t="shared" ca="1" si="66"/>
        <v>-1.5987140771249641E-2</v>
      </c>
      <c r="BW123" s="1">
        <f t="shared" ca="1" si="66"/>
        <v>2.2421565013012415E-2</v>
      </c>
      <c r="BX123" s="1">
        <f t="shared" ca="1" si="66"/>
        <v>-5.8151320781729132E-3</v>
      </c>
      <c r="BY123" s="1">
        <f t="shared" ca="1" si="66"/>
        <v>8.556496761915855E-2</v>
      </c>
      <c r="BZ123" s="1">
        <f t="shared" ca="1" si="66"/>
        <v>-7.4376733815359058E-2</v>
      </c>
      <c r="CA123" s="1">
        <f t="shared" ca="1" si="66"/>
        <v>-9.3532909417038922E-3</v>
      </c>
      <c r="CB123" s="1">
        <f t="shared" ca="1" si="66"/>
        <v>-7.9908097676029716E-2</v>
      </c>
      <c r="CC123" s="1">
        <f t="shared" ca="1" si="66"/>
        <v>-9.6581753056612547E-3</v>
      </c>
      <c r="CD123" s="1">
        <f t="shared" ca="1" si="66"/>
        <v>2.8991646068480807E-2</v>
      </c>
      <c r="CE123" s="1">
        <f t="shared" ca="1" si="66"/>
        <v>5.0901173043577441E-2</v>
      </c>
      <c r="CF123" s="1">
        <f t="shared" ca="1" si="66"/>
        <v>-5.1975541453597444E-2</v>
      </c>
      <c r="CG123" s="1">
        <f t="shared" ca="1" si="66"/>
        <v>4.0049617527661294E-3</v>
      </c>
      <c r="CH123" s="1">
        <f t="shared" ca="1" si="66"/>
        <v>-2.8096105157687443E-3</v>
      </c>
      <c r="CI123" s="1">
        <f t="shared" ca="1" si="66"/>
        <v>-2.4549751955881521E-2</v>
      </c>
      <c r="CJ123" s="1">
        <f t="shared" ca="1" si="66"/>
        <v>1.0106589500392636E-3</v>
      </c>
      <c r="CK123" s="1">
        <f t="shared" ca="1" si="66"/>
        <v>-0.13690638506242614</v>
      </c>
      <c r="CL123" s="1">
        <f t="shared" ca="1" si="66"/>
        <v>4.6842143345453509E-2</v>
      </c>
      <c r="CM123" s="1">
        <f t="shared" ca="1" si="66"/>
        <v>-4.4692390068090677E-2</v>
      </c>
      <c r="CN123" s="1">
        <f t="shared" ca="1" si="66"/>
        <v>-3.3411332964340755E-2</v>
      </c>
      <c r="CO123" s="1">
        <f t="shared" ca="1" si="66"/>
        <v>-3.4843173370219992E-2</v>
      </c>
      <c r="CP123" s="1">
        <f t="shared" ca="1" si="66"/>
        <v>7.0151534548647575E-3</v>
      </c>
      <c r="CQ123" s="1">
        <f t="shared" ca="1" si="66"/>
        <v>2.0664239241134287E-2</v>
      </c>
      <c r="CR123" s="1">
        <f t="shared" ca="1" si="66"/>
        <v>4.727535378944623E-2</v>
      </c>
      <c r="CS123" s="1">
        <f t="shared" ca="1" si="66"/>
        <v>5.0435595233262159E-2</v>
      </c>
      <c r="CT123" s="1">
        <f t="shared" ca="1" si="66"/>
        <v>2.7230807452994468E-2</v>
      </c>
      <c r="CU123" s="1">
        <f t="shared" ca="1" si="66"/>
        <v>6.5664448498585493E-2</v>
      </c>
      <c r="CV123" s="1">
        <f t="shared" ca="1" si="66"/>
        <v>1.2342743800723484E-2</v>
      </c>
      <c r="CW123" s="1">
        <f t="shared" ca="1" si="66"/>
        <v>5.1109278677266952E-2</v>
      </c>
      <c r="CX123" s="1">
        <f t="shared" ca="1" si="66"/>
        <v>3.4643207036813312E-2</v>
      </c>
      <c r="CY123" s="39">
        <f t="shared" ca="1" si="66"/>
        <v>2.1110472202309173E-3</v>
      </c>
    </row>
    <row r="124" spans="2:103" x14ac:dyDescent="0.25">
      <c r="B124" s="27">
        <v>48853</v>
      </c>
      <c r="C124" s="28">
        <v>10.75</v>
      </c>
      <c r="D124" s="1">
        <f t="shared" ca="1" si="69"/>
        <v>-1.8975691977626805E-2</v>
      </c>
      <c r="E124" s="1">
        <f t="shared" ca="1" si="69"/>
        <v>-1.2359871182392301E-2</v>
      </c>
      <c r="F124" s="1">
        <f t="shared" ca="1" si="69"/>
        <v>9.681766565524963E-2</v>
      </c>
      <c r="G124" s="1">
        <f t="shared" ca="1" si="69"/>
        <v>3.1484948765865592E-2</v>
      </c>
      <c r="H124" s="1">
        <f t="shared" ca="1" si="69"/>
        <v>2.4857714367736445E-3</v>
      </c>
      <c r="I124" s="1">
        <f t="shared" ca="1" si="69"/>
        <v>-1.4822025087932206E-2</v>
      </c>
      <c r="J124" s="1">
        <f t="shared" ca="1" si="69"/>
        <v>7.5118277627975238E-2</v>
      </c>
      <c r="K124" s="1">
        <f t="shared" ca="1" si="69"/>
        <v>1.0873617761585489E-2</v>
      </c>
      <c r="L124" s="1">
        <f t="shared" ca="1" si="69"/>
        <v>-2.8789155127260893E-2</v>
      </c>
      <c r="M124" s="1">
        <f t="shared" ca="1" si="69"/>
        <v>0.13537797581086733</v>
      </c>
      <c r="N124" s="1">
        <f t="shared" ca="1" si="69"/>
        <v>-1.3187647575720846E-2</v>
      </c>
      <c r="O124" s="1">
        <f t="shared" ca="1" si="69"/>
        <v>1.7225421596256403E-2</v>
      </c>
      <c r="P124" s="1">
        <f t="shared" ca="1" si="69"/>
        <v>7.7772331132328815E-2</v>
      </c>
      <c r="Q124" s="1">
        <f t="shared" ca="1" si="69"/>
        <v>-1.5031274545699899E-2</v>
      </c>
      <c r="R124" s="1">
        <f t="shared" ca="1" si="69"/>
        <v>-6.2332994116624664E-2</v>
      </c>
      <c r="S124" s="1">
        <f t="shared" ca="1" si="69"/>
        <v>0.10819522678888352</v>
      </c>
      <c r="T124" s="1">
        <f t="shared" ca="1" si="68"/>
        <v>-2.8499237582967678E-2</v>
      </c>
      <c r="U124" s="1">
        <f t="shared" ca="1" si="68"/>
        <v>-8.5672925317448356E-2</v>
      </c>
      <c r="V124" s="1">
        <f t="shared" ca="1" si="68"/>
        <v>2.8091882380225686E-2</v>
      </c>
      <c r="W124" s="1">
        <f t="shared" ca="1" si="68"/>
        <v>-3.759197579752744E-2</v>
      </c>
      <c r="X124" s="1">
        <f t="shared" ca="1" si="68"/>
        <v>2.4807930151986877E-2</v>
      </c>
      <c r="Y124" s="1">
        <f t="shared" ca="1" si="68"/>
        <v>2.9112644432114268E-2</v>
      </c>
      <c r="Z124" s="1">
        <f t="shared" ca="1" si="68"/>
        <v>1.9648450396948285E-2</v>
      </c>
      <c r="AA124" s="1">
        <f t="shared" ca="1" si="68"/>
        <v>7.3460114090535766E-2</v>
      </c>
      <c r="AB124" s="1">
        <f t="shared" ca="1" si="68"/>
        <v>-3.5466718816102825E-3</v>
      </c>
      <c r="AC124" s="1">
        <f t="shared" ca="1" si="68"/>
        <v>1.4519964415806511E-2</v>
      </c>
      <c r="AD124" s="1">
        <f t="shared" ca="1" si="68"/>
        <v>1.3116719865633807E-2</v>
      </c>
      <c r="AE124" s="1">
        <f t="shared" ca="1" si="68"/>
        <v>2.8424083687605864E-2</v>
      </c>
      <c r="AF124" s="1">
        <f t="shared" ca="1" si="68"/>
        <v>-4.5948787457228253E-2</v>
      </c>
      <c r="AG124" s="1">
        <f t="shared" ca="1" si="68"/>
        <v>3.038260458358958E-2</v>
      </c>
      <c r="AH124" s="1">
        <f t="shared" ca="1" si="68"/>
        <v>3.8053773468505869E-4</v>
      </c>
      <c r="AI124" s="1">
        <f t="shared" ca="1" si="68"/>
        <v>6.3964467648870205E-2</v>
      </c>
      <c r="AJ124" s="1">
        <f t="shared" ca="1" si="68"/>
        <v>-7.8305350852279944E-3</v>
      </c>
      <c r="AK124" s="1">
        <f t="shared" ca="1" si="68"/>
        <v>9.438875236340516E-2</v>
      </c>
      <c r="AL124" s="1">
        <f t="shared" ca="1" si="68"/>
        <v>4.2917579286704671E-2</v>
      </c>
      <c r="AM124" s="1">
        <f t="shared" ca="1" si="68"/>
        <v>7.8315615104270885E-3</v>
      </c>
      <c r="AN124" s="1">
        <f t="shared" ca="1" si="68"/>
        <v>-2.7814908030657913E-2</v>
      </c>
      <c r="AO124" s="1">
        <f t="shared" ca="1" si="68"/>
        <v>0.13723444219172123</v>
      </c>
      <c r="AP124" s="1">
        <f t="shared" ca="1" si="68"/>
        <v>1.6754317068662251E-2</v>
      </c>
      <c r="AQ124" s="1">
        <f t="shared" ca="1" si="68"/>
        <v>5.5600298395702331E-2</v>
      </c>
      <c r="AR124" s="1">
        <f t="shared" ca="1" si="68"/>
        <v>5.3479883305699152E-2</v>
      </c>
      <c r="AS124" s="1">
        <f t="shared" ca="1" si="68"/>
        <v>-9.8209351424585478E-2</v>
      </c>
      <c r="AT124" s="1">
        <f t="shared" ca="1" si="68"/>
        <v>-8.3048641463297126E-3</v>
      </c>
      <c r="AU124" s="1">
        <f t="shared" ca="1" si="68"/>
        <v>-3.9028999443184824E-3</v>
      </c>
      <c r="AV124" s="1">
        <f t="shared" ca="1" si="68"/>
        <v>9.3471975983212469E-2</v>
      </c>
      <c r="AW124" s="1">
        <f t="shared" ca="1" si="68"/>
        <v>-6.070296533754448E-3</v>
      </c>
      <c r="AX124" s="1">
        <f t="shared" ca="1" si="68"/>
        <v>2.8501637199629206E-3</v>
      </c>
      <c r="AY124" s="1">
        <f t="shared" ca="1" si="68"/>
        <v>1.3022884289446809E-2</v>
      </c>
      <c r="AZ124" s="1">
        <f t="shared" ca="1" si="68"/>
        <v>4.1858200408190285E-2</v>
      </c>
      <c r="BA124" s="1">
        <f t="shared" ca="1" si="68"/>
        <v>3.4307185865488449E-2</v>
      </c>
      <c r="BB124" s="1">
        <f t="shared" ca="1" si="68"/>
        <v>8.0296775963792765E-3</v>
      </c>
      <c r="BC124" s="1">
        <f t="shared" ca="1" si="68"/>
        <v>1.4913075020774647E-2</v>
      </c>
      <c r="BD124" s="1">
        <f t="shared" ca="1" si="68"/>
        <v>4.3163312148541959E-2</v>
      </c>
      <c r="BE124" s="1">
        <f t="shared" ca="1" si="68"/>
        <v>4.0685769682776797E-2</v>
      </c>
      <c r="BF124" s="1">
        <f t="shared" ca="1" si="68"/>
        <v>6.8564481444302258E-3</v>
      </c>
      <c r="BG124" s="1">
        <f t="shared" ca="1" si="68"/>
        <v>-4.1091419779096194E-2</v>
      </c>
      <c r="BH124" s="1">
        <f t="shared" ca="1" si="68"/>
        <v>0.15100553277114906</v>
      </c>
      <c r="BI124" s="1">
        <f t="shared" ca="1" si="68"/>
        <v>2.3884715378924117E-3</v>
      </c>
      <c r="BJ124" s="1">
        <f t="shared" ca="1" si="68"/>
        <v>7.2683601347530186E-2</v>
      </c>
      <c r="BK124" s="1">
        <f t="shared" ca="1" si="68"/>
        <v>3.8082327437910972E-3</v>
      </c>
      <c r="BL124" s="1">
        <f t="shared" ca="1" si="68"/>
        <v>-6.0987466545349846E-2</v>
      </c>
      <c r="BM124" s="1">
        <f t="shared" ca="1" si="68"/>
        <v>4.7202838371855932E-2</v>
      </c>
      <c r="BN124" s="1">
        <f t="shared" ca="1" si="68"/>
        <v>5.35302019096165E-2</v>
      </c>
      <c r="BO124" s="1">
        <f t="shared" ca="1" si="68"/>
        <v>-3.7458744800638093E-2</v>
      </c>
      <c r="BP124" s="1">
        <f t="shared" ca="1" si="68"/>
        <v>5.1254182077130908E-2</v>
      </c>
      <c r="BQ124" s="1">
        <f t="shared" ca="1" si="68"/>
        <v>-2.6480530273233965E-2</v>
      </c>
      <c r="BR124" s="1">
        <f t="shared" ca="1" si="68"/>
        <v>-6.6916857465558494E-3</v>
      </c>
      <c r="BS124" s="1">
        <f t="shared" ca="1" si="68"/>
        <v>1.2788688655724431E-2</v>
      </c>
      <c r="BT124" s="1">
        <f t="shared" ca="1" si="68"/>
        <v>-2.35234459404993E-3</v>
      </c>
      <c r="BU124" s="1">
        <f t="shared" ca="1" si="68"/>
        <v>9.2758792536969309E-2</v>
      </c>
      <c r="BV124" s="1">
        <f t="shared" ca="1" si="68"/>
        <v>1.9576104900367382E-2</v>
      </c>
      <c r="BW124" s="1">
        <f t="shared" ca="1" si="68"/>
        <v>-1.1154909179212393E-3</v>
      </c>
      <c r="BX124" s="1">
        <f t="shared" ca="1" si="68"/>
        <v>6.1611673198002544E-3</v>
      </c>
      <c r="BY124" s="1">
        <f t="shared" ca="1" si="68"/>
        <v>2.4697601685387142E-2</v>
      </c>
      <c r="BZ124" s="1">
        <f t="shared" ca="1" si="68"/>
        <v>-5.997216468082809E-2</v>
      </c>
      <c r="CA124" s="1">
        <f t="shared" ca="1" si="68"/>
        <v>1.4022856107686523E-3</v>
      </c>
      <c r="CB124" s="1">
        <f t="shared" ca="1" si="68"/>
        <v>-5.4983265629487625E-2</v>
      </c>
      <c r="CC124" s="1">
        <f t="shared" ca="1" si="68"/>
        <v>4.6009072914040147E-2</v>
      </c>
      <c r="CD124" s="1">
        <f t="shared" ca="1" si="68"/>
        <v>1.9598615137504174E-2</v>
      </c>
      <c r="CE124" s="1">
        <f t="shared" ca="1" si="66"/>
        <v>2.0131245362660567E-2</v>
      </c>
      <c r="CF124" s="1">
        <f t="shared" ca="1" si="66"/>
        <v>6.6351660401835766E-2</v>
      </c>
      <c r="CG124" s="1">
        <f t="shared" ca="1" si="66"/>
        <v>-2.7988619378312804E-2</v>
      </c>
      <c r="CH124" s="1">
        <f t="shared" ca="1" si="66"/>
        <v>-2.4101916220915478E-2</v>
      </c>
      <c r="CI124" s="1">
        <f t="shared" ca="1" si="66"/>
        <v>7.4262954905046946E-2</v>
      </c>
      <c r="CJ124" s="1">
        <f t="shared" ca="1" si="66"/>
        <v>3.3715751290825822E-3</v>
      </c>
      <c r="CK124" s="1">
        <f t="shared" ca="1" si="66"/>
        <v>1.9589291074454306E-2</v>
      </c>
      <c r="CL124" s="1">
        <f t="shared" ca="1" si="66"/>
        <v>-9.722409068426946E-2</v>
      </c>
      <c r="CM124" s="1">
        <f t="shared" ca="1" si="66"/>
        <v>4.2595842561250631E-2</v>
      </c>
      <c r="CN124" s="1">
        <f t="shared" ca="1" si="66"/>
        <v>-2.1324767612621216E-2</v>
      </c>
      <c r="CO124" s="1">
        <f t="shared" ca="1" si="66"/>
        <v>1.5474963565004657E-2</v>
      </c>
      <c r="CP124" s="1">
        <f t="shared" ca="1" si="66"/>
        <v>-2.4454893634225598E-3</v>
      </c>
      <c r="CQ124" s="1">
        <f t="shared" ca="1" si="66"/>
        <v>-1.7698293691071437E-2</v>
      </c>
      <c r="CR124" s="1">
        <f t="shared" ca="1" si="66"/>
        <v>7.6072675142816543E-2</v>
      </c>
      <c r="CS124" s="1">
        <f t="shared" ca="1" si="66"/>
        <v>-3.9277638040075134E-2</v>
      </c>
      <c r="CT124" s="1">
        <f t="shared" ca="1" si="66"/>
        <v>-8.2085190442909295E-3</v>
      </c>
      <c r="CU124" s="1">
        <f t="shared" ca="1" si="66"/>
        <v>5.2951322473110948E-2</v>
      </c>
      <c r="CV124" s="1">
        <f t="shared" ca="1" si="66"/>
        <v>-1.4252414420316207E-2</v>
      </c>
      <c r="CW124" s="1">
        <f t="shared" ca="1" si="66"/>
        <v>7.0254047999341984E-2</v>
      </c>
      <c r="CX124" s="1">
        <f t="shared" ca="1" si="66"/>
        <v>2.8727845750940867E-2</v>
      </c>
      <c r="CY124" s="39">
        <f t="shared" ca="1" si="66"/>
        <v>2.2940103533482033E-2</v>
      </c>
    </row>
    <row r="125" spans="2:103" x14ac:dyDescent="0.25">
      <c r="B125" s="27">
        <v>48884</v>
      </c>
      <c r="C125" s="28">
        <v>10.8333333333333</v>
      </c>
      <c r="D125" s="1">
        <f t="shared" ca="1" si="69"/>
        <v>3.6962857270007206E-2</v>
      </c>
      <c r="E125" s="1">
        <f t="shared" ca="1" si="69"/>
        <v>6.7478162249428337E-3</v>
      </c>
      <c r="F125" s="1">
        <f t="shared" ca="1" si="69"/>
        <v>-6.2786131984027632E-2</v>
      </c>
      <c r="G125" s="1">
        <f t="shared" ca="1" si="69"/>
        <v>-2.6945442377736668E-2</v>
      </c>
      <c r="H125" s="1">
        <f t="shared" ca="1" si="69"/>
        <v>3.5075108048138882E-2</v>
      </c>
      <c r="I125" s="1">
        <f t="shared" ca="1" si="69"/>
        <v>1.2416153953269596E-2</v>
      </c>
      <c r="J125" s="1">
        <f t="shared" ca="1" si="69"/>
        <v>-4.3953423239455856E-4</v>
      </c>
      <c r="K125" s="1">
        <f t="shared" ca="1" si="69"/>
        <v>6.6121942874205641E-2</v>
      </c>
      <c r="L125" s="1">
        <f t="shared" ca="1" si="69"/>
        <v>-4.8935228243941038E-2</v>
      </c>
      <c r="M125" s="1">
        <f t="shared" ca="1" si="69"/>
        <v>-7.0762090729712318E-2</v>
      </c>
      <c r="N125" s="1">
        <f t="shared" ca="1" si="69"/>
        <v>1.2857388155897615E-2</v>
      </c>
      <c r="O125" s="1">
        <f t="shared" ca="1" si="69"/>
        <v>9.75372992890432E-2</v>
      </c>
      <c r="P125" s="1">
        <f t="shared" ca="1" si="69"/>
        <v>3.372946183551765E-2</v>
      </c>
      <c r="Q125" s="1">
        <f t="shared" ca="1" si="69"/>
        <v>8.9954611090558273E-2</v>
      </c>
      <c r="R125" s="1">
        <f t="shared" ca="1" si="69"/>
        <v>-5.4663720563258696E-2</v>
      </c>
      <c r="S125" s="1">
        <f t="shared" ca="1" si="69"/>
        <v>-0.11368494139295351</v>
      </c>
      <c r="T125" s="1">
        <f t="shared" ca="1" si="68"/>
        <v>-3.9471440954946896E-2</v>
      </c>
      <c r="U125" s="1">
        <f t="shared" ca="1" si="68"/>
        <v>-2.0839923912221413E-3</v>
      </c>
      <c r="V125" s="1">
        <f t="shared" ca="1" si="68"/>
        <v>4.8789870900540711E-2</v>
      </c>
      <c r="W125" s="1">
        <f t="shared" ca="1" si="68"/>
        <v>-6.2293974420318303E-2</v>
      </c>
      <c r="X125" s="1">
        <f t="shared" ca="1" si="68"/>
        <v>0.1004234149252316</v>
      </c>
      <c r="Y125" s="1">
        <f t="shared" ca="1" si="68"/>
        <v>-2.4198702968154812E-2</v>
      </c>
      <c r="Z125" s="1">
        <f t="shared" ca="1" si="68"/>
        <v>-3.5816641702093449E-2</v>
      </c>
      <c r="AA125" s="1">
        <f t="shared" ca="1" si="68"/>
        <v>2.6927876460614356E-2</v>
      </c>
      <c r="AB125" s="1">
        <f t="shared" ca="1" si="68"/>
        <v>-1.7855430282927562E-2</v>
      </c>
      <c r="AC125" s="1">
        <f t="shared" ca="1" si="68"/>
        <v>2.258766716212763E-2</v>
      </c>
      <c r="AD125" s="1">
        <f t="shared" ca="1" si="68"/>
        <v>0.10586087069359795</v>
      </c>
      <c r="AE125" s="1">
        <f t="shared" ca="1" si="68"/>
        <v>-3.9730659417248848E-2</v>
      </c>
      <c r="AF125" s="1">
        <f t="shared" ca="1" si="68"/>
        <v>0.11769420772668068</v>
      </c>
      <c r="AG125" s="1">
        <f t="shared" ca="1" si="68"/>
        <v>8.3952047667615659E-2</v>
      </c>
      <c r="AH125" s="1">
        <f t="shared" ca="1" si="68"/>
        <v>1.6594718310725003E-2</v>
      </c>
      <c r="AI125" s="1">
        <f t="shared" ca="1" si="68"/>
        <v>6.1598942125029518E-3</v>
      </c>
      <c r="AJ125" s="1">
        <f t="shared" ca="1" si="68"/>
        <v>-1.7291102011612356E-2</v>
      </c>
      <c r="AK125" s="1">
        <f t="shared" ca="1" si="68"/>
        <v>-2.1397372217198767E-2</v>
      </c>
      <c r="AL125" s="1">
        <f t="shared" ca="1" si="68"/>
        <v>9.8036358519290767E-2</v>
      </c>
      <c r="AM125" s="1">
        <f t="shared" ca="1" si="68"/>
        <v>1.7555382464742548E-2</v>
      </c>
      <c r="AN125" s="1">
        <f t="shared" ca="1" si="68"/>
        <v>-2.3616996624416197E-2</v>
      </c>
      <c r="AO125" s="1">
        <f t="shared" ca="1" si="68"/>
        <v>7.773845147973929E-2</v>
      </c>
      <c r="AP125" s="1">
        <f t="shared" ca="1" si="68"/>
        <v>-5.2383813173247591E-2</v>
      </c>
      <c r="AQ125" s="1">
        <f t="shared" ca="1" si="68"/>
        <v>2.8071410741830657E-2</v>
      </c>
      <c r="AR125" s="1">
        <f t="shared" ca="1" si="68"/>
        <v>3.8524060116078035E-2</v>
      </c>
      <c r="AS125" s="1">
        <f t="shared" ca="1" si="68"/>
        <v>-1.3660134364094269E-2</v>
      </c>
      <c r="AT125" s="1">
        <f t="shared" ca="1" si="68"/>
        <v>-0.11451795654655056</v>
      </c>
      <c r="AU125" s="1">
        <f t="shared" ca="1" si="68"/>
        <v>1.694637506365694E-2</v>
      </c>
      <c r="AV125" s="1">
        <f t="shared" ca="1" si="68"/>
        <v>7.0284015709099843E-3</v>
      </c>
      <c r="AW125" s="1">
        <f t="shared" ca="1" si="68"/>
        <v>-8.9422187489443139E-2</v>
      </c>
      <c r="AX125" s="1">
        <f t="shared" ca="1" si="68"/>
        <v>-1.6594038662682116E-2</v>
      </c>
      <c r="AY125" s="1">
        <f t="shared" ca="1" si="68"/>
        <v>-2.5386651262372287E-2</v>
      </c>
      <c r="AZ125" s="1">
        <f t="shared" ca="1" si="68"/>
        <v>2.6129985919477707E-2</v>
      </c>
      <c r="BA125" s="1">
        <f t="shared" ca="1" si="68"/>
        <v>-2.6542727945416955E-2</v>
      </c>
      <c r="BB125" s="1">
        <f t="shared" ca="1" si="68"/>
        <v>3.5999918259280103E-2</v>
      </c>
      <c r="BC125" s="1">
        <f t="shared" ca="1" si="68"/>
        <v>1.7062393350879425E-2</v>
      </c>
      <c r="BD125" s="1">
        <f t="shared" ca="1" si="68"/>
        <v>5.4677807283189654E-2</v>
      </c>
      <c r="BE125" s="1">
        <f t="shared" ca="1" si="68"/>
        <v>0.13054245417906588</v>
      </c>
      <c r="BF125" s="1">
        <f t="shared" ca="1" si="68"/>
        <v>-4.365873937556683E-2</v>
      </c>
      <c r="BG125" s="1">
        <f t="shared" ca="1" si="68"/>
        <v>0.10927623026896335</v>
      </c>
      <c r="BH125" s="1">
        <f t="shared" ca="1" si="68"/>
        <v>-5.5314109779704933E-2</v>
      </c>
      <c r="BI125" s="1">
        <f t="shared" ca="1" si="68"/>
        <v>7.2035507260711201E-2</v>
      </c>
      <c r="BJ125" s="1">
        <f t="shared" ca="1" si="68"/>
        <v>-3.8148796128868553E-2</v>
      </c>
      <c r="BK125" s="1">
        <f t="shared" ca="1" si="68"/>
        <v>6.0280208846703688E-2</v>
      </c>
      <c r="BL125" s="1">
        <f t="shared" ref="BL125:BP125" ca="1" si="70">_xlfn.NORM.INV(RAND(),$C$2,$C$3)</f>
        <v>1.6656654066490436E-3</v>
      </c>
      <c r="BM125" s="1">
        <f t="shared" ca="1" si="70"/>
        <v>-8.3405940089977287E-2</v>
      </c>
      <c r="BN125" s="1">
        <f t="shared" ca="1" si="70"/>
        <v>8.159384920223775E-2</v>
      </c>
      <c r="BO125" s="1">
        <f t="shared" ca="1" si="70"/>
        <v>3.5928544809875868E-2</v>
      </c>
      <c r="BP125" s="1">
        <f t="shared" ca="1" si="70"/>
        <v>3.8399830687858402E-3</v>
      </c>
      <c r="BQ125" s="1">
        <f t="shared" ca="1" si="66"/>
        <v>-1.0366996841196716E-2</v>
      </c>
      <c r="BR125" s="1">
        <f t="shared" ca="1" si="66"/>
        <v>-2.8622142437558479E-2</v>
      </c>
      <c r="BS125" s="1">
        <f t="shared" ca="1" si="66"/>
        <v>4.4946372108750306E-2</v>
      </c>
      <c r="BT125" s="1">
        <f t="shared" ca="1" si="66"/>
        <v>6.0234606543345989E-2</v>
      </c>
      <c r="BU125" s="1">
        <f t="shared" ca="1" si="66"/>
        <v>5.7224706621446676E-4</v>
      </c>
      <c r="BV125" s="1">
        <f t="shared" ca="1" si="66"/>
        <v>-3.241932464949817E-2</v>
      </c>
      <c r="BW125" s="1">
        <f t="shared" ca="1" si="66"/>
        <v>-4.0046606224923988E-2</v>
      </c>
      <c r="BX125" s="1">
        <f t="shared" ca="1" si="66"/>
        <v>2.9779899788951816E-2</v>
      </c>
      <c r="BY125" s="1">
        <f t="shared" ca="1" si="66"/>
        <v>-4.2228494189971488E-2</v>
      </c>
      <c r="BZ125" s="1">
        <f t="shared" ca="1" si="66"/>
        <v>1.8628918883757846E-2</v>
      </c>
      <c r="CA125" s="1">
        <f t="shared" ca="1" si="66"/>
        <v>7.5032967928970212E-2</v>
      </c>
      <c r="CB125" s="1">
        <f t="shared" ca="1" si="66"/>
        <v>3.4119621110812716E-2</v>
      </c>
      <c r="CC125" s="1">
        <f t="shared" ca="1" si="66"/>
        <v>-4.4391496893076456E-3</v>
      </c>
      <c r="CD125" s="1">
        <f t="shared" ca="1" si="66"/>
        <v>3.1143855813270702E-2</v>
      </c>
      <c r="CE125" s="1">
        <f t="shared" ca="1" si="66"/>
        <v>7.5063599442319953E-4</v>
      </c>
      <c r="CF125" s="1">
        <f t="shared" ca="1" si="66"/>
        <v>7.8550886917571949E-2</v>
      </c>
      <c r="CG125" s="1">
        <f t="shared" ca="1" si="66"/>
        <v>-1.4016763577183362E-2</v>
      </c>
      <c r="CH125" s="1">
        <f t="shared" ca="1" si="66"/>
        <v>7.5852866066638491E-2</v>
      </c>
      <c r="CI125" s="1">
        <f t="shared" ca="1" si="66"/>
        <v>3.0747930199968708E-2</v>
      </c>
      <c r="CJ125" s="1">
        <f t="shared" ca="1" si="66"/>
        <v>0.11028312239385504</v>
      </c>
      <c r="CK125" s="1">
        <f t="shared" ca="1" si="66"/>
        <v>-7.6098968032354414E-2</v>
      </c>
      <c r="CL125" s="1">
        <f t="shared" ca="1" si="66"/>
        <v>6.4577658071979072E-2</v>
      </c>
      <c r="CM125" s="1">
        <f t="shared" ca="1" si="66"/>
        <v>-2.6672394786446049E-2</v>
      </c>
      <c r="CN125" s="1">
        <f t="shared" ca="1" si="66"/>
        <v>5.0183143285574813E-2</v>
      </c>
      <c r="CO125" s="1">
        <f t="shared" ca="1" si="66"/>
        <v>4.4472205691865642E-2</v>
      </c>
      <c r="CP125" s="1">
        <f t="shared" ca="1" si="66"/>
        <v>-3.8681484887350903E-2</v>
      </c>
      <c r="CQ125" s="1">
        <f t="shared" ca="1" si="66"/>
        <v>-6.1606916743150809E-2</v>
      </c>
      <c r="CR125" s="1">
        <f t="shared" ca="1" si="66"/>
        <v>6.6750098393976984E-2</v>
      </c>
      <c r="CS125" s="1">
        <f t="shared" ca="1" si="66"/>
        <v>2.9509356429677613E-2</v>
      </c>
      <c r="CT125" s="1">
        <f t="shared" ca="1" si="66"/>
        <v>4.2087712758461758E-2</v>
      </c>
      <c r="CU125" s="1">
        <f t="shared" ca="1" si="66"/>
        <v>6.6295734534816853E-2</v>
      </c>
      <c r="CV125" s="1">
        <f t="shared" ca="1" si="66"/>
        <v>3.4828551165431383E-2</v>
      </c>
      <c r="CW125" s="1">
        <f t="shared" ca="1" si="66"/>
        <v>2.9162035115073676E-2</v>
      </c>
      <c r="CX125" s="1">
        <f t="shared" ca="1" si="66"/>
        <v>-3.9557512558079447E-2</v>
      </c>
      <c r="CY125" s="39">
        <f t="shared" ca="1" si="66"/>
        <v>-7.7714813941601128E-3</v>
      </c>
    </row>
    <row r="126" spans="2:103" ht="15.75" thickBot="1" x14ac:dyDescent="0.3">
      <c r="B126" s="33">
        <v>48914</v>
      </c>
      <c r="C126" s="34">
        <v>10.9166666666667</v>
      </c>
      <c r="D126" s="36">
        <f t="shared" ca="1" si="69"/>
        <v>9.3721495569285117E-3</v>
      </c>
      <c r="E126" s="36">
        <f t="shared" ca="1" si="69"/>
        <v>8.372658916425546E-2</v>
      </c>
      <c r="F126" s="36">
        <f t="shared" ca="1" si="69"/>
        <v>7.0222453926969713E-2</v>
      </c>
      <c r="G126" s="36">
        <f t="shared" ca="1" si="69"/>
        <v>-2.8051397443176848E-2</v>
      </c>
      <c r="H126" s="36">
        <f t="shared" ca="1" si="69"/>
        <v>-4.8951266805510082E-2</v>
      </c>
      <c r="I126" s="36">
        <f t="shared" ca="1" si="69"/>
        <v>-2.8638948117698987E-2</v>
      </c>
      <c r="J126" s="36">
        <f t="shared" ca="1" si="69"/>
        <v>-3.3556555274901704E-3</v>
      </c>
      <c r="K126" s="36">
        <f t="shared" ca="1" si="69"/>
        <v>-2.9839701678284425E-2</v>
      </c>
      <c r="L126" s="36">
        <f t="shared" ca="1" si="69"/>
        <v>-1.3915621470738288E-2</v>
      </c>
      <c r="M126" s="36">
        <f t="shared" ca="1" si="69"/>
        <v>4.0828176949209288E-2</v>
      </c>
      <c r="N126" s="36">
        <f t="shared" ca="1" si="69"/>
        <v>1.2348537546340976E-3</v>
      </c>
      <c r="O126" s="36">
        <f t="shared" ca="1" si="69"/>
        <v>-2.2054005642316157E-2</v>
      </c>
      <c r="P126" s="36">
        <f t="shared" ca="1" si="69"/>
        <v>-6.8943561468599712E-3</v>
      </c>
      <c r="Q126" s="36">
        <f t="shared" ca="1" si="69"/>
        <v>1.320169220704933E-2</v>
      </c>
      <c r="R126" s="36">
        <f t="shared" ca="1" si="69"/>
        <v>1.3012227651549184E-2</v>
      </c>
      <c r="S126" s="36">
        <f t="shared" ca="1" si="69"/>
        <v>3.4351720217907708E-2</v>
      </c>
      <c r="T126" s="36">
        <f t="shared" ref="T126:BP126" ca="1" si="71">_xlfn.NORM.INV(RAND(),$C$2,$C$3)</f>
        <v>3.0018996673759936E-2</v>
      </c>
      <c r="U126" s="36">
        <f t="shared" ca="1" si="71"/>
        <v>-5.7607636339063045E-3</v>
      </c>
      <c r="V126" s="36">
        <f t="shared" ca="1" si="71"/>
        <v>6.6423849923722467E-2</v>
      </c>
      <c r="W126" s="36">
        <f t="shared" ca="1" si="71"/>
        <v>1.9286884164908182E-2</v>
      </c>
      <c r="X126" s="36">
        <f t="shared" ca="1" si="71"/>
        <v>2.8270981552068183E-2</v>
      </c>
      <c r="Y126" s="36">
        <f t="shared" ca="1" si="71"/>
        <v>1.6721731674676318E-2</v>
      </c>
      <c r="Z126" s="36">
        <f t="shared" ca="1" si="71"/>
        <v>2.5116881359101399E-2</v>
      </c>
      <c r="AA126" s="36">
        <f t="shared" ca="1" si="71"/>
        <v>6.306204485311416E-2</v>
      </c>
      <c r="AB126" s="36">
        <f t="shared" ca="1" si="71"/>
        <v>-6.7547007069827785E-3</v>
      </c>
      <c r="AC126" s="36">
        <f t="shared" ca="1" si="71"/>
        <v>-2.0207126153160882E-2</v>
      </c>
      <c r="AD126" s="36">
        <f t="shared" ca="1" si="71"/>
        <v>1.5261791406459524E-2</v>
      </c>
      <c r="AE126" s="36">
        <f t="shared" ca="1" si="71"/>
        <v>6.1456375280379151E-2</v>
      </c>
      <c r="AF126" s="36">
        <f t="shared" ca="1" si="71"/>
        <v>2.5545744668012405E-2</v>
      </c>
      <c r="AG126" s="36">
        <f t="shared" ca="1" si="71"/>
        <v>3.4716335465296524E-2</v>
      </c>
      <c r="AH126" s="36">
        <f t="shared" ca="1" si="71"/>
        <v>8.9436249283235292E-2</v>
      </c>
      <c r="AI126" s="36">
        <f t="shared" ca="1" si="71"/>
        <v>5.5678311705023679E-2</v>
      </c>
      <c r="AJ126" s="36">
        <f t="shared" ca="1" si="71"/>
        <v>-1.3578538385956282E-2</v>
      </c>
      <c r="AK126" s="36">
        <f t="shared" ca="1" si="71"/>
        <v>-5.6081822432997246E-2</v>
      </c>
      <c r="AL126" s="36">
        <f t="shared" ca="1" si="71"/>
        <v>2.2014417735000437E-2</v>
      </c>
      <c r="AM126" s="36">
        <f t="shared" ca="1" si="71"/>
        <v>-0.10880916337161758</v>
      </c>
      <c r="AN126" s="36">
        <f t="shared" ca="1" si="71"/>
        <v>3.4246355386034807E-2</v>
      </c>
      <c r="AO126" s="36">
        <f t="shared" ca="1" si="71"/>
        <v>3.3683687497745779E-2</v>
      </c>
      <c r="AP126" s="36">
        <f t="shared" ca="1" si="71"/>
        <v>2.0508067710603508E-2</v>
      </c>
      <c r="AQ126" s="36">
        <f t="shared" ca="1" si="71"/>
        <v>-6.1353970243922883E-2</v>
      </c>
      <c r="AR126" s="36">
        <f t="shared" ca="1" si="71"/>
        <v>-2.3115755819807814E-2</v>
      </c>
      <c r="AS126" s="36">
        <f t="shared" ca="1" si="71"/>
        <v>7.1306158208381792E-2</v>
      </c>
      <c r="AT126" s="36">
        <f t="shared" ca="1" si="71"/>
        <v>8.3488031118701733E-2</v>
      </c>
      <c r="AU126" s="36">
        <f t="shared" ca="1" si="71"/>
        <v>9.144145562684089E-2</v>
      </c>
      <c r="AV126" s="36">
        <f t="shared" ca="1" si="71"/>
        <v>4.5220959808181645E-2</v>
      </c>
      <c r="AW126" s="36">
        <f t="shared" ca="1" si="71"/>
        <v>3.6616256629674826E-2</v>
      </c>
      <c r="AX126" s="36">
        <f t="shared" ca="1" si="71"/>
        <v>6.3014869405633084E-2</v>
      </c>
      <c r="AY126" s="36">
        <f t="shared" ca="1" si="71"/>
        <v>5.5482060850743982E-2</v>
      </c>
      <c r="AZ126" s="36">
        <f t="shared" ca="1" si="71"/>
        <v>-3.7132734666397327E-2</v>
      </c>
      <c r="BA126" s="36">
        <f t="shared" ca="1" si="71"/>
        <v>6.939821001354976E-2</v>
      </c>
      <c r="BB126" s="36">
        <f t="shared" ca="1" si="71"/>
        <v>-0.11274552019024914</v>
      </c>
      <c r="BC126" s="36">
        <f t="shared" ca="1" si="71"/>
        <v>-6.5229206285146279E-2</v>
      </c>
      <c r="BD126" s="36">
        <f t="shared" ca="1" si="71"/>
        <v>-3.3071450693084967E-2</v>
      </c>
      <c r="BE126" s="36">
        <f t="shared" ca="1" si="71"/>
        <v>4.6147208050414772E-2</v>
      </c>
      <c r="BF126" s="36">
        <f t="shared" ca="1" si="71"/>
        <v>-4.5537189957647696E-2</v>
      </c>
      <c r="BG126" s="36">
        <f t="shared" ca="1" si="71"/>
        <v>-2.022936643688724E-2</v>
      </c>
      <c r="BH126" s="36">
        <f t="shared" ca="1" si="71"/>
        <v>8.3057909836384697E-2</v>
      </c>
      <c r="BI126" s="36">
        <f t="shared" ca="1" si="71"/>
        <v>3.2272424424251253E-2</v>
      </c>
      <c r="BJ126" s="36">
        <f t="shared" ca="1" si="71"/>
        <v>-2.6685160555384536E-2</v>
      </c>
      <c r="BK126" s="36">
        <f t="shared" ca="1" si="71"/>
        <v>-4.0422087541290425E-2</v>
      </c>
      <c r="BL126" s="36">
        <f t="shared" ca="1" si="71"/>
        <v>-6.1946704041168012E-2</v>
      </c>
      <c r="BM126" s="36">
        <f t="shared" ca="1" si="71"/>
        <v>2.3440203118739452E-2</v>
      </c>
      <c r="BN126" s="36">
        <f t="shared" ca="1" si="71"/>
        <v>3.6560483322578163E-2</v>
      </c>
      <c r="BO126" s="36">
        <f t="shared" ca="1" si="71"/>
        <v>-3.841968522906565E-2</v>
      </c>
      <c r="BP126" s="36">
        <f t="shared" ca="1" si="71"/>
        <v>1.0487068750395321E-2</v>
      </c>
      <c r="BQ126" s="36">
        <f t="shared" ca="1" si="66"/>
        <v>-2.9531379286030911E-2</v>
      </c>
      <c r="BR126" s="36">
        <f t="shared" ca="1" si="66"/>
        <v>-0.16538192974763616</v>
      </c>
      <c r="BS126" s="36">
        <f t="shared" ca="1" si="66"/>
        <v>4.4697954968353916E-2</v>
      </c>
      <c r="BT126" s="36">
        <f t="shared" ca="1" si="66"/>
        <v>6.9580322738025382E-3</v>
      </c>
      <c r="BU126" s="36">
        <f t="shared" ca="1" si="66"/>
        <v>-1.4658403620481368E-2</v>
      </c>
      <c r="BV126" s="36">
        <f t="shared" ca="1" si="66"/>
        <v>3.2211990918930761E-2</v>
      </c>
      <c r="BW126" s="36">
        <f t="shared" ca="1" si="66"/>
        <v>-3.9293464965348336E-2</v>
      </c>
      <c r="BX126" s="36">
        <f t="shared" ca="1" si="66"/>
        <v>-2.1713766643183571E-2</v>
      </c>
      <c r="BY126" s="36">
        <f t="shared" ca="1" si="66"/>
        <v>-3.9640077203717976E-2</v>
      </c>
      <c r="BZ126" s="36">
        <f t="shared" ca="1" si="66"/>
        <v>-2.2298028616503564E-2</v>
      </c>
      <c r="CA126" s="36">
        <f t="shared" ca="1" si="66"/>
        <v>-4.3129375957176197E-2</v>
      </c>
      <c r="CB126" s="36">
        <f t="shared" ca="1" si="66"/>
        <v>4.9930462276654791E-2</v>
      </c>
      <c r="CC126" s="36">
        <f t="shared" ca="1" si="66"/>
        <v>3.1506696127758416E-2</v>
      </c>
      <c r="CD126" s="36">
        <f t="shared" ca="1" si="66"/>
        <v>3.9645455553388977E-2</v>
      </c>
      <c r="CE126" s="36">
        <f t="shared" ca="1" si="66"/>
        <v>1.1160451722632556E-2</v>
      </c>
      <c r="CF126" s="36">
        <f t="shared" ca="1" si="66"/>
        <v>3.0609919211480575E-2</v>
      </c>
      <c r="CG126" s="36">
        <f t="shared" ca="1" si="66"/>
        <v>-3.1607449347467724E-2</v>
      </c>
      <c r="CH126" s="36">
        <f t="shared" ca="1" si="66"/>
        <v>-8.4243820550519183E-2</v>
      </c>
      <c r="CI126" s="36">
        <f t="shared" ca="1" si="66"/>
        <v>4.6822458027690965E-2</v>
      </c>
      <c r="CJ126" s="36">
        <f t="shared" ca="1" si="66"/>
        <v>-7.3270430958580934E-2</v>
      </c>
      <c r="CK126" s="36">
        <f t="shared" ca="1" si="66"/>
        <v>-1.4494992097455483E-2</v>
      </c>
      <c r="CL126" s="36">
        <f t="shared" ca="1" si="66"/>
        <v>-4.7164270458303133E-2</v>
      </c>
      <c r="CM126" s="36">
        <f t="shared" ca="1" si="66"/>
        <v>1.3921124685695228E-2</v>
      </c>
      <c r="CN126" s="36">
        <f t="shared" ca="1" si="66"/>
        <v>9.9020396349806361E-2</v>
      </c>
      <c r="CO126" s="36">
        <f t="shared" ca="1" si="66"/>
        <v>0.11328590320051604</v>
      </c>
      <c r="CP126" s="36">
        <f t="shared" ca="1" si="66"/>
        <v>4.1344792032044199E-2</v>
      </c>
      <c r="CQ126" s="36">
        <f t="shared" ca="1" si="66"/>
        <v>0.1030635346087749</v>
      </c>
      <c r="CR126" s="36">
        <f t="shared" ca="1" si="66"/>
        <v>-1.3003679679023512E-2</v>
      </c>
      <c r="CS126" s="36">
        <f t="shared" ca="1" si="66"/>
        <v>-6.8392139686509722E-3</v>
      </c>
      <c r="CT126" s="36">
        <f t="shared" ca="1" si="66"/>
        <v>-1.7409948502923194E-2</v>
      </c>
      <c r="CU126" s="36">
        <f t="shared" ca="1" si="66"/>
        <v>4.9139437395082246E-2</v>
      </c>
      <c r="CV126" s="36">
        <f t="shared" ca="1" si="66"/>
        <v>7.5312415300149066E-2</v>
      </c>
      <c r="CW126" s="36">
        <f t="shared" ca="1" si="66"/>
        <v>-7.113015799959696E-2</v>
      </c>
      <c r="CX126" s="36">
        <f t="shared" ca="1" si="66"/>
        <v>5.7518934429119942E-2</v>
      </c>
      <c r="CY126" s="38">
        <f t="shared" ca="1" si="66"/>
        <v>2.1968262026047035E-2</v>
      </c>
    </row>
  </sheetData>
  <mergeCells count="1">
    <mergeCell ref="B5:C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EC256-5C46-4813-95E6-C57DC044A818}">
  <dimension ref="B2:U123"/>
  <sheetViews>
    <sheetView workbookViewId="0">
      <pane xSplit="3" ySplit="3" topLeftCell="D97" activePane="bottomRight" state="frozen"/>
      <selection pane="topRight" activeCell="D1" sqref="D1"/>
      <selection pane="bottomLeft" activeCell="A4" sqref="A4"/>
      <selection pane="bottomRight" activeCell="F24" sqref="F24"/>
    </sheetView>
  </sheetViews>
  <sheetFormatPr defaultRowHeight="15" x14ac:dyDescent="0.25"/>
  <cols>
    <col min="1" max="1" width="2.7109375" customWidth="1"/>
    <col min="2" max="2" width="11.85546875" customWidth="1"/>
    <col min="3" max="3" width="13.28515625" customWidth="1"/>
    <col min="4" max="4" width="19" style="41" bestFit="1" customWidth="1"/>
    <col min="5" max="5" width="12.7109375" customWidth="1"/>
    <col min="6" max="6" width="13.85546875" customWidth="1"/>
    <col min="7" max="7" width="22.5703125" customWidth="1"/>
    <col min="8" max="8" width="25.5703125" bestFit="1" customWidth="1"/>
    <col min="9" max="9" width="5.140625" customWidth="1"/>
    <col min="10" max="10" width="18" style="42" customWidth="1"/>
    <col min="11" max="11" width="18.42578125" bestFit="1" customWidth="1"/>
    <col min="12" max="12" width="10.140625" customWidth="1"/>
    <col min="14" max="14" width="12.42578125" customWidth="1"/>
    <col min="15" max="15" width="17.5703125" customWidth="1"/>
    <col min="17" max="17" width="12" customWidth="1"/>
    <col min="18" max="18" width="14.42578125" customWidth="1"/>
    <col min="20" max="20" width="12.7109375" customWidth="1"/>
    <col min="21" max="21" width="16.42578125" customWidth="1"/>
  </cols>
  <sheetData>
    <row r="2" spans="2:21" ht="15.75" thickBot="1" x14ac:dyDescent="0.3">
      <c r="B2" s="40" t="s">
        <v>118</v>
      </c>
    </row>
    <row r="3" spans="2:21" x14ac:dyDescent="0.25">
      <c r="B3" s="43" t="s">
        <v>30</v>
      </c>
      <c r="C3" s="44" t="s">
        <v>66</v>
      </c>
      <c r="D3" s="45" t="s">
        <v>67</v>
      </c>
      <c r="E3" s="44" t="s">
        <v>76</v>
      </c>
      <c r="F3" s="44" t="s">
        <v>77</v>
      </c>
      <c r="G3" s="44" t="s">
        <v>78</v>
      </c>
      <c r="H3" s="46" t="s">
        <v>79</v>
      </c>
      <c r="I3" s="40"/>
      <c r="J3" s="47" t="s">
        <v>69</v>
      </c>
      <c r="K3" s="46" t="s">
        <v>70</v>
      </c>
      <c r="N3" s="48"/>
    </row>
    <row r="4" spans="2:21" x14ac:dyDescent="0.25">
      <c r="B4" s="27">
        <v>45292</v>
      </c>
      <c r="C4" s="162">
        <v>1</v>
      </c>
      <c r="D4" s="163">
        <v>0</v>
      </c>
      <c r="E4" s="164" t="s">
        <v>80</v>
      </c>
      <c r="F4" s="163">
        <v>0</v>
      </c>
      <c r="G4" s="163">
        <v>0</v>
      </c>
      <c r="H4" s="19">
        <v>0</v>
      </c>
      <c r="I4" s="41"/>
      <c r="J4" s="49">
        <v>0</v>
      </c>
      <c r="K4" s="19">
        <f ca="1">H123</f>
        <v>6229915.2763307942</v>
      </c>
      <c r="N4" s="40"/>
      <c r="O4" s="41"/>
      <c r="Q4" s="50"/>
      <c r="R4" s="41"/>
      <c r="T4" s="40"/>
      <c r="U4" s="41"/>
    </row>
    <row r="5" spans="2:21" x14ac:dyDescent="0.25">
      <c r="B5" s="27">
        <v>45323</v>
      </c>
      <c r="C5" s="162">
        <v>1.0833333333333333</v>
      </c>
      <c r="D5" s="163">
        <f>'Q2 Investment Amounts'!H3</f>
        <v>7500</v>
      </c>
      <c r="E5" s="164">
        <v>1</v>
      </c>
      <c r="F5" s="163">
        <f>IF(E5=3,0.3*F4,1.06*(0.6*D5+F4))</f>
        <v>4770</v>
      </c>
      <c r="G5" s="163">
        <f ca="1">EXP(_xlfn.NORM.INV(RAND(),'Q7 VAS Trajectories'!$C$2,'Q7 VAS Trajectories'!$C$3))*(0.4*D5+G4)</f>
        <v>2961.9077502222322</v>
      </c>
      <c r="H5" s="19">
        <f ca="1">G5+F5</f>
        <v>7731.9077502222317</v>
      </c>
      <c r="I5" s="41"/>
      <c r="J5" s="49">
        <v>1</v>
      </c>
      <c r="K5" s="19">
        <f t="dataTable" ref="K5:K104" dt2D="0" dtr="0" r1="M82" ca="1"/>
        <v>2447314.4793548267</v>
      </c>
      <c r="N5" s="40"/>
      <c r="O5" s="41"/>
      <c r="Q5" s="50"/>
      <c r="R5" s="41"/>
      <c r="T5" s="40"/>
      <c r="U5" s="41"/>
    </row>
    <row r="6" spans="2:21" x14ac:dyDescent="0.25">
      <c r="B6" s="27">
        <v>45352</v>
      </c>
      <c r="C6" s="162">
        <v>1.1666666666666701</v>
      </c>
      <c r="D6" s="163">
        <f>'Q2 Investment Amounts'!H4</f>
        <v>1500</v>
      </c>
      <c r="E6" s="164">
        <f ca="1">IF(E5=1,LOOKUP(RAND(),{0,0.97},{1,2}),IF(E5=2,LOOKUP(RAND(),{0,0.98},{2,3}),1))</f>
        <v>1</v>
      </c>
      <c r="F6" s="163">
        <f t="shared" ref="F6:F69" ca="1" si="0">IF(E6=3,0.3*F5,1.06*(0.6*D6+F5))</f>
        <v>6010.2000000000007</v>
      </c>
      <c r="G6" s="163">
        <f ca="1">EXP(_xlfn.NORM.INV(RAND(),'Q7 VAS Trajectories'!$C$2,'Q7 VAS Trajectories'!$C$3))*(0.4*D6+G5)</f>
        <v>3533.5713083794744</v>
      </c>
      <c r="H6" s="19">
        <f t="shared" ref="H6:H69" ca="1" si="1">G6+F6</f>
        <v>9543.7713083794752</v>
      </c>
      <c r="I6" s="41"/>
      <c r="J6" s="49">
        <v>2</v>
      </c>
      <c r="K6" s="19">
        <v>6374619.5119895274</v>
      </c>
      <c r="N6" s="40"/>
      <c r="O6" s="41"/>
      <c r="Q6" s="50"/>
      <c r="R6" s="41"/>
      <c r="T6" s="40"/>
      <c r="U6" s="41"/>
    </row>
    <row r="7" spans="2:21" x14ac:dyDescent="0.25">
      <c r="B7" s="27">
        <v>45383</v>
      </c>
      <c r="C7" s="162">
        <v>1.25</v>
      </c>
      <c r="D7" s="163">
        <f>'Q2 Investment Amounts'!H5</f>
        <v>1500</v>
      </c>
      <c r="E7" s="164">
        <f ca="1">IF(E6=1,LOOKUP(RAND(),{0,0.97},{1,2}),IF(E6=2,LOOKUP(RAND(),{0,0.98},{2,3}),1))</f>
        <v>1</v>
      </c>
      <c r="F7" s="163">
        <f t="shared" ca="1" si="0"/>
        <v>7324.8120000000008</v>
      </c>
      <c r="G7" s="163">
        <f ca="1">EXP(_xlfn.NORM.INV(RAND(),'Q7 VAS Trajectories'!$C$2,'Q7 VAS Trajectories'!$C$3))*(0.4*D7+G6)</f>
        <v>4280.646819796546</v>
      </c>
      <c r="H7" s="19">
        <f t="shared" ca="1" si="1"/>
        <v>11605.458819796546</v>
      </c>
      <c r="I7" s="41"/>
      <c r="J7" s="49">
        <v>3</v>
      </c>
      <c r="K7" s="19">
        <v>6389921.5220244415</v>
      </c>
      <c r="Q7" s="50"/>
      <c r="R7" s="41"/>
    </row>
    <row r="8" spans="2:21" x14ac:dyDescent="0.25">
      <c r="B8" s="27">
        <v>45413</v>
      </c>
      <c r="C8" s="162">
        <v>1.3333333333333299</v>
      </c>
      <c r="D8" s="163">
        <f>'Q2 Investment Amounts'!H6</f>
        <v>1500</v>
      </c>
      <c r="E8" s="164">
        <f ca="1">IF(E7=1,LOOKUP(RAND(),{0,0.97},{1,2}),IF(E7=2,LOOKUP(RAND(),{0,0.98},{2,3}),1))</f>
        <v>1</v>
      </c>
      <c r="F8" s="163">
        <f t="shared" ca="1" si="0"/>
        <v>8718.3007200000029</v>
      </c>
      <c r="G8" s="163">
        <f ca="1">EXP(_xlfn.NORM.INV(RAND(),'Q7 VAS Trajectories'!$C$2,'Q7 VAS Trajectories'!$C$3))*(0.4*D8+G7)</f>
        <v>5251.7837366223175</v>
      </c>
      <c r="H8" s="19">
        <f t="shared" ca="1" si="1"/>
        <v>13970.08445662232</v>
      </c>
      <c r="I8" s="41"/>
      <c r="J8" s="49">
        <v>4</v>
      </c>
      <c r="K8" s="19">
        <v>1996012.1539612503</v>
      </c>
    </row>
    <row r="9" spans="2:21" x14ac:dyDescent="0.25">
      <c r="B9" s="27">
        <v>45444</v>
      </c>
      <c r="C9" s="162">
        <v>1.4166666666666701</v>
      </c>
      <c r="D9" s="163">
        <f>'Q2 Investment Amounts'!H7</f>
        <v>1500</v>
      </c>
      <c r="E9" s="164">
        <f ca="1">IF(E8=1,LOOKUP(RAND(),{0,0.97},{1,2}),IF(E8=2,LOOKUP(RAND(),{0,0.98},{2,3}),1))</f>
        <v>1</v>
      </c>
      <c r="F9" s="163">
        <f t="shared" ca="1" si="0"/>
        <v>10195.398763200004</v>
      </c>
      <c r="G9" s="163">
        <f ca="1">EXP(_xlfn.NORM.INV(RAND(),'Q7 VAS Trajectories'!$C$2,'Q7 VAS Trajectories'!$C$3))*(0.4*D9+G8)</f>
        <v>6223.2178323681956</v>
      </c>
      <c r="H9" s="19">
        <f t="shared" ca="1" si="1"/>
        <v>16418.616595568201</v>
      </c>
      <c r="I9" s="41"/>
      <c r="J9" s="49">
        <v>5</v>
      </c>
      <c r="K9" s="19">
        <v>6741698.7610220192</v>
      </c>
    </row>
    <row r="10" spans="2:21" x14ac:dyDescent="0.25">
      <c r="B10" s="27">
        <v>45474</v>
      </c>
      <c r="C10" s="162">
        <v>1.5</v>
      </c>
      <c r="D10" s="163">
        <f>'Q2 Investment Amounts'!H8</f>
        <v>1500</v>
      </c>
      <c r="E10" s="164">
        <f ca="1">IF(E9=1,LOOKUP(RAND(),{0,0.97},{1,2}),IF(E9=2,LOOKUP(RAND(),{0,0.98},{2,3}),1))</f>
        <v>1</v>
      </c>
      <c r="F10" s="163">
        <f t="shared" ca="1" si="0"/>
        <v>11761.122688992005</v>
      </c>
      <c r="G10" s="163">
        <f ca="1">EXP(_xlfn.NORM.INV(RAND(),'Q7 VAS Trajectories'!$C$2,'Q7 VAS Trajectories'!$C$3))*(0.4*D10+G9)</f>
        <v>7331.5943873866318</v>
      </c>
      <c r="H10" s="19">
        <f t="shared" ca="1" si="1"/>
        <v>19092.717076378638</v>
      </c>
      <c r="I10" s="41"/>
      <c r="J10" s="49">
        <v>6</v>
      </c>
      <c r="K10" s="19">
        <v>6237078.0906919083</v>
      </c>
    </row>
    <row r="11" spans="2:21" x14ac:dyDescent="0.25">
      <c r="B11" s="27">
        <v>45505</v>
      </c>
      <c r="C11" s="162">
        <v>1.5833333333333299</v>
      </c>
      <c r="D11" s="163">
        <f>'Q2 Investment Amounts'!H9</f>
        <v>1500</v>
      </c>
      <c r="E11" s="164">
        <f ca="1">IF(E10=1,LOOKUP(RAND(),{0,0.97},{1,2}),IF(E10=2,LOOKUP(RAND(),{0,0.98},{2,3}),1))</f>
        <v>1</v>
      </c>
      <c r="F11" s="163">
        <f t="shared" ca="1" si="0"/>
        <v>13420.790050331527</v>
      </c>
      <c r="G11" s="163">
        <f ca="1">EXP(_xlfn.NORM.INV(RAND(),'Q7 VAS Trajectories'!$C$2,'Q7 VAS Trajectories'!$C$3))*(0.4*D11+G10)</f>
        <v>8771.1486223215597</v>
      </c>
      <c r="H11" s="19">
        <f t="shared" ca="1" si="1"/>
        <v>22191.938672653087</v>
      </c>
      <c r="I11" s="41"/>
      <c r="J11" s="49">
        <v>7</v>
      </c>
      <c r="K11" s="19">
        <v>6172535.5207108222</v>
      </c>
    </row>
    <row r="12" spans="2:21" x14ac:dyDescent="0.25">
      <c r="B12" s="27">
        <v>45536</v>
      </c>
      <c r="C12" s="162">
        <v>1.6666666666666701</v>
      </c>
      <c r="D12" s="163">
        <f>'Q2 Investment Amounts'!H10</f>
        <v>1500</v>
      </c>
      <c r="E12" s="164">
        <f ca="1">IF(E11=1,LOOKUP(RAND(),{0,0.97},{1,2}),IF(E11=2,LOOKUP(RAND(),{0,0.98},{2,3}),1))</f>
        <v>1</v>
      </c>
      <c r="F12" s="163">
        <f t="shared" ca="1" si="0"/>
        <v>15180.037453351419</v>
      </c>
      <c r="G12" s="163">
        <f ca="1">EXP(_xlfn.NORM.INV(RAND(),'Q7 VAS Trajectories'!$C$2,'Q7 VAS Trajectories'!$C$3))*(0.4*D12+G11)</f>
        <v>9391.1033160773186</v>
      </c>
      <c r="H12" s="19">
        <f t="shared" ca="1" si="1"/>
        <v>24571.140769428737</v>
      </c>
      <c r="I12" s="41"/>
      <c r="J12" s="49">
        <v>8</v>
      </c>
      <c r="K12" s="19">
        <v>6598725.6346355621</v>
      </c>
    </row>
    <row r="13" spans="2:21" x14ac:dyDescent="0.25">
      <c r="B13" s="27">
        <v>45566</v>
      </c>
      <c r="C13" s="162">
        <v>1.75</v>
      </c>
      <c r="D13" s="163">
        <f>'Q2 Investment Amounts'!H11</f>
        <v>1500</v>
      </c>
      <c r="E13" s="164">
        <f ca="1">IF(E12=1,LOOKUP(RAND(),{0,0.97},{1,2}),IF(E12=2,LOOKUP(RAND(),{0,0.98},{2,3}),1))</f>
        <v>1</v>
      </c>
      <c r="F13" s="163">
        <f t="shared" ca="1" si="0"/>
        <v>17044.839700552504</v>
      </c>
      <c r="G13" s="163">
        <f ca="1">EXP(_xlfn.NORM.INV(RAND(),'Q7 VAS Trajectories'!$C$2,'Q7 VAS Trajectories'!$C$3))*(0.4*D13+G12)</f>
        <v>10915.309983577194</v>
      </c>
      <c r="H13" s="19">
        <f t="shared" ca="1" si="1"/>
        <v>27960.149684129698</v>
      </c>
      <c r="I13" s="41"/>
      <c r="J13" s="49">
        <v>9</v>
      </c>
      <c r="K13" s="19">
        <v>6237547.3723946018</v>
      </c>
    </row>
    <row r="14" spans="2:21" x14ac:dyDescent="0.25">
      <c r="B14" s="27">
        <v>45597</v>
      </c>
      <c r="C14" s="162">
        <v>1.8333333333333299</v>
      </c>
      <c r="D14" s="163">
        <f>'Q2 Investment Amounts'!H12</f>
        <v>1500</v>
      </c>
      <c r="E14" s="164">
        <f ca="1">IF(E13=1,LOOKUP(RAND(),{0,0.97},{1,2}),IF(E13=2,LOOKUP(RAND(),{0,0.98},{2,3}),1))</f>
        <v>1</v>
      </c>
      <c r="F14" s="163">
        <f t="shared" ca="1" si="0"/>
        <v>19021.530082585654</v>
      </c>
      <c r="G14" s="163">
        <f ca="1">EXP(_xlfn.NORM.INV(RAND(),'Q7 VAS Trajectories'!$C$2,'Q7 VAS Trajectories'!$C$3))*(0.4*D14+G13)</f>
        <v>11577.318941820935</v>
      </c>
      <c r="H14" s="19">
        <f t="shared" ca="1" si="1"/>
        <v>30598.849024406591</v>
      </c>
      <c r="I14" s="41"/>
      <c r="J14" s="49">
        <v>10</v>
      </c>
      <c r="K14" s="19">
        <v>8710624.5474640615</v>
      </c>
    </row>
    <row r="15" spans="2:21" x14ac:dyDescent="0.25">
      <c r="B15" s="27">
        <v>45627</v>
      </c>
      <c r="C15" s="162">
        <v>1.9166666666666701</v>
      </c>
      <c r="D15" s="163">
        <f>'Q2 Investment Amounts'!H13</f>
        <v>1500</v>
      </c>
      <c r="E15" s="164">
        <f ca="1">IF(E14=1,LOOKUP(RAND(),{0,0.97},{1,2}),IF(E14=2,LOOKUP(RAND(),{0,0.98},{2,3}),1))</f>
        <v>1</v>
      </c>
      <c r="F15" s="163">
        <f t="shared" ca="1" si="0"/>
        <v>21116.821887540795</v>
      </c>
      <c r="G15" s="163">
        <f ca="1">EXP(_xlfn.NORM.INV(RAND(),'Q7 VAS Trajectories'!$C$2,'Q7 VAS Trajectories'!$C$3))*(0.4*D15+G14)</f>
        <v>12856.847073058476</v>
      </c>
      <c r="H15" s="19">
        <f t="shared" ca="1" si="1"/>
        <v>33973.668960599272</v>
      </c>
      <c r="I15" s="41"/>
      <c r="J15" s="49">
        <v>11</v>
      </c>
      <c r="K15" s="19">
        <v>21619236.609755356</v>
      </c>
    </row>
    <row r="16" spans="2:21" x14ac:dyDescent="0.25">
      <c r="B16" s="27">
        <v>45658</v>
      </c>
      <c r="C16" s="162">
        <v>2</v>
      </c>
      <c r="D16" s="163">
        <f>'Q2 Investment Amounts'!H14</f>
        <v>1500</v>
      </c>
      <c r="E16" s="164">
        <f ca="1">IF(E15=1,LOOKUP(RAND(),{0,0.97},{1,2}),IF(E15=2,LOOKUP(RAND(),{0,0.98},{2,3}),1))</f>
        <v>1</v>
      </c>
      <c r="F16" s="163">
        <f t="shared" ca="1" si="0"/>
        <v>23337.831200793244</v>
      </c>
      <c r="G16" s="163">
        <f ca="1">EXP(_xlfn.NORM.INV(RAND(),'Q7 VAS Trajectories'!$C$2,'Q7 VAS Trajectories'!$C$3))*(0.4*D16+G15)</f>
        <v>13990.805882238717</v>
      </c>
      <c r="H16" s="19">
        <f t="shared" ca="1" si="1"/>
        <v>37328.637083031965</v>
      </c>
      <c r="I16" s="41"/>
      <c r="J16" s="49">
        <v>12</v>
      </c>
      <c r="K16" s="19">
        <v>21641312.819680072</v>
      </c>
    </row>
    <row r="17" spans="2:11" x14ac:dyDescent="0.25">
      <c r="B17" s="27">
        <v>45689</v>
      </c>
      <c r="C17" s="162">
        <v>2.0833333333333299</v>
      </c>
      <c r="D17" s="163">
        <f>'Q2 Investment Amounts'!H15</f>
        <v>1590</v>
      </c>
      <c r="E17" s="164">
        <f ca="1">IF(E16=1,LOOKUP(RAND(),{0,0.97},{1,2}),IF(E16=2,LOOKUP(RAND(),{0,0.98},{2,3}),1))</f>
        <v>1</v>
      </c>
      <c r="F17" s="163">
        <f t="shared" ca="1" si="0"/>
        <v>25749.341072840838</v>
      </c>
      <c r="G17" s="163">
        <f ca="1">EXP(_xlfn.NORM.INV(RAND(),'Q7 VAS Trajectories'!$C$2,'Q7 VAS Trajectories'!$C$3))*(0.4*D17+G16)</f>
        <v>15408.727589183976</v>
      </c>
      <c r="H17" s="19">
        <f t="shared" ca="1" si="1"/>
        <v>41158.068662024816</v>
      </c>
      <c r="I17" s="41"/>
      <c r="J17" s="49">
        <v>13</v>
      </c>
      <c r="K17" s="19">
        <v>21556176.976399403</v>
      </c>
    </row>
    <row r="18" spans="2:11" x14ac:dyDescent="0.25">
      <c r="B18" s="27">
        <v>45717</v>
      </c>
      <c r="C18" s="162">
        <v>2.1666666666666701</v>
      </c>
      <c r="D18" s="163">
        <f>'Q2 Investment Amounts'!H16</f>
        <v>1590</v>
      </c>
      <c r="E18" s="164">
        <f ca="1">IF(E17=1,LOOKUP(RAND(),{0,0.97},{1,2}),IF(E17=2,LOOKUP(RAND(),{0,0.98},{2,3}),1))</f>
        <v>1</v>
      </c>
      <c r="F18" s="163">
        <f t="shared" ca="1" si="0"/>
        <v>28305.541537211291</v>
      </c>
      <c r="G18" s="163">
        <f ca="1">EXP(_xlfn.NORM.INV(RAND(),'Q7 VAS Trajectories'!$C$2,'Q7 VAS Trajectories'!$C$3))*(0.4*D18+G17)</f>
        <v>18025.636579361202</v>
      </c>
      <c r="H18" s="19">
        <f t="shared" ca="1" si="1"/>
        <v>46331.178116572497</v>
      </c>
      <c r="I18" s="41"/>
      <c r="J18" s="49">
        <v>14</v>
      </c>
      <c r="K18" s="19">
        <v>21582178.297873739</v>
      </c>
    </row>
    <row r="19" spans="2:11" x14ac:dyDescent="0.25">
      <c r="B19" s="27">
        <v>45748</v>
      </c>
      <c r="C19" s="162">
        <v>2.25</v>
      </c>
      <c r="D19" s="163">
        <f>'Q2 Investment Amounts'!H17</f>
        <v>1590</v>
      </c>
      <c r="E19" s="164">
        <f ca="1">IF(E18=1,LOOKUP(RAND(),{0,0.97},{1,2}),IF(E18=2,LOOKUP(RAND(),{0,0.98},{2,3}),1))</f>
        <v>1</v>
      </c>
      <c r="F19" s="163">
        <f t="shared" ca="1" si="0"/>
        <v>31015.114029443972</v>
      </c>
      <c r="G19" s="163">
        <f ca="1">EXP(_xlfn.NORM.INV(RAND(),'Q7 VAS Trajectories'!$C$2,'Q7 VAS Trajectories'!$C$3))*(0.4*D19+G18)</f>
        <v>17079.081255197747</v>
      </c>
      <c r="H19" s="19">
        <f t="shared" ca="1" si="1"/>
        <v>48094.195284641719</v>
      </c>
      <c r="I19" s="41"/>
      <c r="J19" s="49">
        <v>15</v>
      </c>
      <c r="K19" s="19">
        <v>2486590.7623203886</v>
      </c>
    </row>
    <row r="20" spans="2:11" x14ac:dyDescent="0.25">
      <c r="B20" s="27">
        <v>45778</v>
      </c>
      <c r="C20" s="162">
        <v>2.3333333333333299</v>
      </c>
      <c r="D20" s="163">
        <f>'Q2 Investment Amounts'!H18</f>
        <v>1590</v>
      </c>
      <c r="E20" s="164">
        <f ca="1">IF(E19=1,LOOKUP(RAND(),{0,0.97},{1,2}),IF(E19=2,LOOKUP(RAND(),{0,0.98},{2,3}),1))</f>
        <v>1</v>
      </c>
      <c r="F20" s="163">
        <f t="shared" ca="1" si="0"/>
        <v>33887.260871210608</v>
      </c>
      <c r="G20" s="163">
        <f ca="1">EXP(_xlfn.NORM.INV(RAND(),'Q7 VAS Trajectories'!$C$2,'Q7 VAS Trajectories'!$C$3))*(0.4*D20+G19)</f>
        <v>17362.03632113996</v>
      </c>
      <c r="H20" s="19">
        <f t="shared" ca="1" si="1"/>
        <v>51249.297192350568</v>
      </c>
      <c r="I20" s="41"/>
      <c r="J20" s="49">
        <v>16</v>
      </c>
      <c r="K20" s="19">
        <v>21705376.54020869</v>
      </c>
    </row>
    <row r="21" spans="2:11" x14ac:dyDescent="0.25">
      <c r="B21" s="27">
        <v>45809</v>
      </c>
      <c r="C21" s="162">
        <v>2.4166666666666701</v>
      </c>
      <c r="D21" s="163">
        <f>'Q2 Investment Amounts'!H19</f>
        <v>1590</v>
      </c>
      <c r="E21" s="164">
        <f ca="1">IF(E20=1,LOOKUP(RAND(),{0,0.97},{1,2}),IF(E20=2,LOOKUP(RAND(),{0,0.98},{2,3}),1))</f>
        <v>1</v>
      </c>
      <c r="F21" s="163">
        <f t="shared" ca="1" si="0"/>
        <v>36931.736523483247</v>
      </c>
      <c r="G21" s="163">
        <f ca="1">EXP(_xlfn.NORM.INV(RAND(),'Q7 VAS Trajectories'!$C$2,'Q7 VAS Trajectories'!$C$3))*(0.4*D21+G20)</f>
        <v>18633.440154300319</v>
      </c>
      <c r="H21" s="19">
        <f t="shared" ca="1" si="1"/>
        <v>55565.176677783566</v>
      </c>
      <c r="I21" s="41"/>
      <c r="J21" s="49">
        <v>17</v>
      </c>
      <c r="K21" s="19">
        <v>7178093.2013869872</v>
      </c>
    </row>
    <row r="22" spans="2:11" x14ac:dyDescent="0.25">
      <c r="B22" s="27">
        <v>45839</v>
      </c>
      <c r="C22" s="162">
        <v>2.5</v>
      </c>
      <c r="D22" s="163">
        <f>'Q2 Investment Amounts'!H20</f>
        <v>1590</v>
      </c>
      <c r="E22" s="164">
        <f ca="1">IF(E21=1,LOOKUP(RAND(),{0,0.97},{1,2}),IF(E21=2,LOOKUP(RAND(),{0,0.98},{2,3}),1))</f>
        <v>1</v>
      </c>
      <c r="F22" s="163">
        <f t="shared" ca="1" si="0"/>
        <v>40158.880714892242</v>
      </c>
      <c r="G22" s="163">
        <f ca="1">EXP(_xlfn.NORM.INV(RAND(),'Q7 VAS Trajectories'!$C$2,'Q7 VAS Trajectories'!$C$3))*(0.4*D22+G21)</f>
        <v>20600.276021691097</v>
      </c>
      <c r="H22" s="19">
        <f t="shared" ca="1" si="1"/>
        <v>60759.15673658334</v>
      </c>
      <c r="I22" s="41"/>
      <c r="J22" s="49">
        <v>18</v>
      </c>
      <c r="K22" s="19">
        <v>21548041.137317792</v>
      </c>
    </row>
    <row r="23" spans="2:11" x14ac:dyDescent="0.25">
      <c r="B23" s="27">
        <v>45870</v>
      </c>
      <c r="C23" s="162">
        <v>2.5833333333333299</v>
      </c>
      <c r="D23" s="163">
        <f>'Q2 Investment Amounts'!H21</f>
        <v>1590</v>
      </c>
      <c r="E23" s="164">
        <f ca="1">IF(E22=1,LOOKUP(RAND(),{0,0.97},{1,2}),IF(E22=2,LOOKUP(RAND(),{0,0.98},{2,3}),1))</f>
        <v>2</v>
      </c>
      <c r="F23" s="163">
        <f t="shared" ca="1" si="0"/>
        <v>43579.653557785779</v>
      </c>
      <c r="G23" s="163">
        <f ca="1">EXP(_xlfn.NORM.INV(RAND(),'Q7 VAS Trajectories'!$C$2,'Q7 VAS Trajectories'!$C$3))*(0.4*D23+G22)</f>
        <v>19011.202272939696</v>
      </c>
      <c r="H23" s="19">
        <f t="shared" ca="1" si="1"/>
        <v>62590.855830725472</v>
      </c>
      <c r="I23" s="41"/>
      <c r="J23" s="49">
        <v>19</v>
      </c>
      <c r="K23" s="19">
        <v>6811411.018665731</v>
      </c>
    </row>
    <row r="24" spans="2:11" x14ac:dyDescent="0.25">
      <c r="B24" s="27">
        <v>45901</v>
      </c>
      <c r="C24" s="162">
        <v>2.6666666666666701</v>
      </c>
      <c r="D24" s="163">
        <f>'Q2 Investment Amounts'!H22</f>
        <v>1590</v>
      </c>
      <c r="E24" s="164">
        <f ca="1">IF(E23=1,LOOKUP(RAND(),{0,0.97},{1,2}),IF(E23=2,LOOKUP(RAND(),{0,0.98},{2,3}),1))</f>
        <v>2</v>
      </c>
      <c r="F24" s="163">
        <f t="shared" ca="1" si="0"/>
        <v>47205.672771252932</v>
      </c>
      <c r="G24" s="163">
        <f ca="1">EXP(_xlfn.NORM.INV(RAND(),'Q7 VAS Trajectories'!$C$2,'Q7 VAS Trajectories'!$C$3))*(0.4*D24+G23)</f>
        <v>19606.742030338817</v>
      </c>
      <c r="H24" s="19">
        <f t="shared" ca="1" si="1"/>
        <v>66812.414801591745</v>
      </c>
      <c r="I24" s="41"/>
      <c r="J24" s="49">
        <v>20</v>
      </c>
      <c r="K24" s="19">
        <v>1811276.0436710522</v>
      </c>
    </row>
    <row r="25" spans="2:11" x14ac:dyDescent="0.25">
      <c r="B25" s="27">
        <v>45931</v>
      </c>
      <c r="C25" s="162">
        <v>2.75</v>
      </c>
      <c r="D25" s="163">
        <f>'Q2 Investment Amounts'!H23</f>
        <v>1590</v>
      </c>
      <c r="E25" s="164">
        <f ca="1">IF(E24=1,LOOKUP(RAND(),{0,0.97},{1,2}),IF(E24=2,LOOKUP(RAND(),{0,0.98},{2,3}),1))</f>
        <v>2</v>
      </c>
      <c r="F25" s="163">
        <f t="shared" ca="1" si="0"/>
        <v>51049.253137528111</v>
      </c>
      <c r="G25" s="163">
        <f ca="1">EXP(_xlfn.NORM.INV(RAND(),'Q7 VAS Trajectories'!$C$2,'Q7 VAS Trajectories'!$C$3))*(0.4*D25+G24)</f>
        <v>19856.277828611041</v>
      </c>
      <c r="H25" s="19">
        <f t="shared" ca="1" si="1"/>
        <v>70905.530966139151</v>
      </c>
      <c r="I25" s="41"/>
      <c r="J25" s="49">
        <v>21</v>
      </c>
      <c r="K25" s="19">
        <v>6296299.8048854442</v>
      </c>
    </row>
    <row r="26" spans="2:11" x14ac:dyDescent="0.25">
      <c r="B26" s="27">
        <v>45962</v>
      </c>
      <c r="C26" s="162">
        <v>2.8333333333333299</v>
      </c>
      <c r="D26" s="163">
        <f>'Q2 Investment Amounts'!H24</f>
        <v>1590</v>
      </c>
      <c r="E26" s="164">
        <f ca="1">IF(E25=1,LOOKUP(RAND(),{0,0.97},{1,2}),IF(E25=2,LOOKUP(RAND(),{0,0.98},{2,3}),1))</f>
        <v>2</v>
      </c>
      <c r="F26" s="163">
        <f t="shared" ca="1" si="0"/>
        <v>55123.448325779798</v>
      </c>
      <c r="G26" s="163">
        <f ca="1">EXP(_xlfn.NORM.INV(RAND(),'Q7 VAS Trajectories'!$C$2,'Q7 VAS Trajectories'!$C$3))*(0.4*D26+G25)</f>
        <v>19781.445825575975</v>
      </c>
      <c r="H26" s="19">
        <f t="shared" ca="1" si="1"/>
        <v>74904.89415135578</v>
      </c>
      <c r="I26" s="41"/>
      <c r="J26" s="49">
        <v>22</v>
      </c>
      <c r="K26" s="19">
        <v>4895644.854526924</v>
      </c>
    </row>
    <row r="27" spans="2:11" x14ac:dyDescent="0.25">
      <c r="B27" s="27">
        <v>45992</v>
      </c>
      <c r="C27" s="162">
        <v>2.9166666666666599</v>
      </c>
      <c r="D27" s="163">
        <f>'Q2 Investment Amounts'!H25</f>
        <v>1590</v>
      </c>
      <c r="E27" s="164">
        <f ca="1">IF(E26=1,LOOKUP(RAND(),{0,0.97},{1,2}),IF(E26=2,LOOKUP(RAND(),{0,0.98},{2,3}),1))</f>
        <v>2</v>
      </c>
      <c r="F27" s="163">
        <f t="shared" ca="1" si="0"/>
        <v>59442.095225326586</v>
      </c>
      <c r="G27" s="163">
        <f ca="1">EXP(_xlfn.NORM.INV(RAND(),'Q7 VAS Trajectories'!$C$2,'Q7 VAS Trajectories'!$C$3))*(0.4*D27+G26)</f>
        <v>21426.08420314714</v>
      </c>
      <c r="H27" s="19">
        <f t="shared" ca="1" si="1"/>
        <v>80868.179428473726</v>
      </c>
      <c r="I27" s="41"/>
      <c r="J27" s="49">
        <v>23</v>
      </c>
      <c r="K27" s="19">
        <v>21605525.255495179</v>
      </c>
    </row>
    <row r="28" spans="2:11" x14ac:dyDescent="0.25">
      <c r="B28" s="27">
        <v>46023</v>
      </c>
      <c r="C28" s="162">
        <v>3</v>
      </c>
      <c r="D28" s="163">
        <f>'Q2 Investment Amounts'!H26</f>
        <v>3325.8907480975572</v>
      </c>
      <c r="E28" s="164">
        <f ca="1">IF(E27=1,LOOKUP(RAND(),{0,0.97},{1,2}),IF(E27=2,LOOKUP(RAND(),{0,0.98},{2,3}),1))</f>
        <v>2</v>
      </c>
      <c r="F28" s="163">
        <f t="shared" ca="1" si="0"/>
        <v>65123.887454636228</v>
      </c>
      <c r="G28" s="163">
        <f ca="1">EXP(_xlfn.NORM.INV(RAND(),'Q7 VAS Trajectories'!$C$2,'Q7 VAS Trajectories'!$C$3))*(0.4*D28+G27)</f>
        <v>22182.370402731478</v>
      </c>
      <c r="H28" s="19">
        <f t="shared" ca="1" si="1"/>
        <v>87306.257857367702</v>
      </c>
      <c r="I28" s="41"/>
      <c r="J28" s="49">
        <v>24</v>
      </c>
      <c r="K28" s="19">
        <v>21569619.427872032</v>
      </c>
    </row>
    <row r="29" spans="2:11" x14ac:dyDescent="0.25">
      <c r="B29" s="27">
        <v>46054</v>
      </c>
      <c r="C29" s="162">
        <v>3.0833333333333299</v>
      </c>
      <c r="D29" s="163">
        <f>'Q2 Investment Amounts'!H27</f>
        <v>1685.4000000000003</v>
      </c>
      <c r="E29" s="164">
        <f ca="1">IF(E28=1,LOOKUP(RAND(),{0,0.97},{1,2}),IF(E28=2,LOOKUP(RAND(),{0,0.98},{2,3}),1))</f>
        <v>2</v>
      </c>
      <c r="F29" s="163">
        <f t="shared" ca="1" si="0"/>
        <v>70103.235101914397</v>
      </c>
      <c r="G29" s="163">
        <f ca="1">EXP(_xlfn.NORM.INV(RAND(),'Q7 VAS Trajectories'!$C$2,'Q7 VAS Trajectories'!$C$3))*(0.4*D29+G28)</f>
        <v>23321.004391658727</v>
      </c>
      <c r="H29" s="19">
        <f t="shared" ca="1" si="1"/>
        <v>93424.239493573128</v>
      </c>
      <c r="I29" s="41"/>
      <c r="J29" s="49">
        <v>25</v>
      </c>
      <c r="K29" s="19">
        <v>6496951.0639949646</v>
      </c>
    </row>
    <row r="30" spans="2:11" x14ac:dyDescent="0.25">
      <c r="B30" s="27">
        <v>46082</v>
      </c>
      <c r="C30" s="162">
        <v>3.1666666666666599</v>
      </c>
      <c r="D30" s="163">
        <f>'Q2 Investment Amounts'!H28</f>
        <v>1685.4000000000003</v>
      </c>
      <c r="E30" s="164">
        <f ca="1">IF(E29=1,LOOKUP(RAND(),{0,0.97},{1,2}),IF(E29=2,LOOKUP(RAND(),{0,0.98},{2,3}),1))</f>
        <v>2</v>
      </c>
      <c r="F30" s="163">
        <f t="shared" ca="1" si="0"/>
        <v>75381.343608029274</v>
      </c>
      <c r="G30" s="163">
        <f ca="1">EXP(_xlfn.NORM.INV(RAND(),'Q7 VAS Trajectories'!$C$2,'Q7 VAS Trajectories'!$C$3))*(0.4*D30+G29)</f>
        <v>24343.741431745842</v>
      </c>
      <c r="H30" s="19">
        <f t="shared" ca="1" si="1"/>
        <v>99725.08503977512</v>
      </c>
      <c r="I30" s="41"/>
      <c r="J30" s="49">
        <v>26</v>
      </c>
      <c r="K30" s="19">
        <v>21542702.042302668</v>
      </c>
    </row>
    <row r="31" spans="2:11" x14ac:dyDescent="0.25">
      <c r="B31" s="27">
        <v>46113</v>
      </c>
      <c r="C31" s="162">
        <v>3.25</v>
      </c>
      <c r="D31" s="163">
        <f>'Q2 Investment Amounts'!H29</f>
        <v>1685.4000000000003</v>
      </c>
      <c r="E31" s="164">
        <f ca="1">IF(E30=1,LOOKUP(RAND(),{0,0.97},{1,2}),IF(E30=2,LOOKUP(RAND(),{0,0.98},{2,3}),1))</f>
        <v>2</v>
      </c>
      <c r="F31" s="163">
        <f t="shared" ca="1" si="0"/>
        <v>80976.138624511033</v>
      </c>
      <c r="G31" s="163">
        <f ca="1">EXP(_xlfn.NORM.INV(RAND(),'Q7 VAS Trajectories'!$C$2,'Q7 VAS Trajectories'!$C$3))*(0.4*D31+G30)</f>
        <v>24749.057732662142</v>
      </c>
      <c r="H31" s="19">
        <f t="shared" ca="1" si="1"/>
        <v>105725.19635717318</v>
      </c>
      <c r="I31" s="41"/>
      <c r="J31" s="49">
        <v>27</v>
      </c>
      <c r="K31" s="19">
        <v>21556956.688562948</v>
      </c>
    </row>
    <row r="32" spans="2:11" x14ac:dyDescent="0.25">
      <c r="B32" s="27">
        <v>46143</v>
      </c>
      <c r="C32" s="162">
        <v>3.3333333333333299</v>
      </c>
      <c r="D32" s="163">
        <f>'Q2 Investment Amounts'!H30</f>
        <v>1685.4000000000003</v>
      </c>
      <c r="E32" s="164">
        <f ca="1">IF(E31=1,LOOKUP(RAND(),{0,0.97},{1,2}),IF(E31=2,LOOKUP(RAND(),{0,0.98},{2,3}),1))</f>
        <v>2</v>
      </c>
      <c r="F32" s="163">
        <f t="shared" ca="1" si="0"/>
        <v>86906.621341981707</v>
      </c>
      <c r="G32" s="163">
        <f ca="1">EXP(_xlfn.NORM.INV(RAND(),'Q7 VAS Trajectories'!$C$2,'Q7 VAS Trajectories'!$C$3))*(0.4*D32+G31)</f>
        <v>26761.168571183243</v>
      </c>
      <c r="H32" s="19">
        <f t="shared" ca="1" si="1"/>
        <v>113667.78991316495</v>
      </c>
      <c r="I32" s="41"/>
      <c r="J32" s="49">
        <v>28</v>
      </c>
      <c r="K32" s="19">
        <v>6778214.8791420758</v>
      </c>
    </row>
    <row r="33" spans="2:11" x14ac:dyDescent="0.25">
      <c r="B33" s="27">
        <v>46174</v>
      </c>
      <c r="C33" s="162">
        <v>3.4166666666666599</v>
      </c>
      <c r="D33" s="163">
        <f>'Q2 Investment Amounts'!H31</f>
        <v>1685.4000000000003</v>
      </c>
      <c r="E33" s="164">
        <f ca="1">IF(E32=1,LOOKUP(RAND(),{0,0.97},{1,2}),IF(E32=2,LOOKUP(RAND(),{0,0.98},{2,3}),1))</f>
        <v>2</v>
      </c>
      <c r="F33" s="163">
        <f t="shared" ca="1" si="0"/>
        <v>93192.933022500612</v>
      </c>
      <c r="G33" s="163">
        <f ca="1">EXP(_xlfn.NORM.INV(RAND(),'Q7 VAS Trajectories'!$C$2,'Q7 VAS Trajectories'!$C$3))*(0.4*D33+G32)</f>
        <v>26877.43311830418</v>
      </c>
      <c r="H33" s="19">
        <f t="shared" ca="1" si="1"/>
        <v>120070.36614080479</v>
      </c>
      <c r="I33" s="41"/>
      <c r="J33" s="49">
        <v>29</v>
      </c>
      <c r="K33" s="19">
        <v>6388164.1437169248</v>
      </c>
    </row>
    <row r="34" spans="2:11" x14ac:dyDescent="0.25">
      <c r="B34" s="27">
        <v>46204</v>
      </c>
      <c r="C34" s="162">
        <v>3.5</v>
      </c>
      <c r="D34" s="163">
        <f>'Q2 Investment Amounts'!H32</f>
        <v>1685.4000000000003</v>
      </c>
      <c r="E34" s="164">
        <f ca="1">IF(E33=1,LOOKUP(RAND(),{0,0.97},{1,2}),IF(E33=2,LOOKUP(RAND(),{0,0.98},{2,3}),1))</f>
        <v>2</v>
      </c>
      <c r="F34" s="163">
        <f t="shared" ca="1" si="0"/>
        <v>99856.423403850655</v>
      </c>
      <c r="G34" s="163">
        <f ca="1">EXP(_xlfn.NORM.INV(RAND(),'Q7 VAS Trajectories'!$C$2,'Q7 VAS Trajectories'!$C$3))*(0.4*D34+G33)</f>
        <v>26525.768775195269</v>
      </c>
      <c r="H34" s="19">
        <f t="shared" ca="1" si="1"/>
        <v>126382.19217904593</v>
      </c>
      <c r="I34" s="41"/>
      <c r="J34" s="49">
        <v>30</v>
      </c>
      <c r="K34" s="19">
        <v>2977038.9365061428</v>
      </c>
    </row>
    <row r="35" spans="2:11" x14ac:dyDescent="0.25">
      <c r="B35" s="27">
        <v>46235</v>
      </c>
      <c r="C35" s="162">
        <v>3.5833333333333299</v>
      </c>
      <c r="D35" s="163">
        <f>'Q2 Investment Amounts'!H33</f>
        <v>1685.4000000000003</v>
      </c>
      <c r="E35" s="164">
        <f ca="1">IF(E34=1,LOOKUP(RAND(),{0,0.97},{1,2}),IF(E34=2,LOOKUP(RAND(),{0,0.98},{2,3}),1))</f>
        <v>2</v>
      </c>
      <c r="F35" s="163">
        <f t="shared" ca="1" si="0"/>
        <v>106919.7232080817</v>
      </c>
      <c r="G35" s="163">
        <f ca="1">EXP(_xlfn.NORM.INV(RAND(),'Q7 VAS Trajectories'!$C$2,'Q7 VAS Trajectories'!$C$3))*(0.4*D35+G34)</f>
        <v>29634.557235205186</v>
      </c>
      <c r="H35" s="19">
        <f t="shared" ca="1" si="1"/>
        <v>136554.2804432869</v>
      </c>
      <c r="I35" s="41"/>
      <c r="J35" s="49">
        <v>31</v>
      </c>
      <c r="K35" s="19">
        <v>7997389.4216648666</v>
      </c>
    </row>
    <row r="36" spans="2:11" x14ac:dyDescent="0.25">
      <c r="B36" s="27">
        <v>46266</v>
      </c>
      <c r="C36" s="162">
        <v>3.6666666666666599</v>
      </c>
      <c r="D36" s="163">
        <f>'Q2 Investment Amounts'!H34</f>
        <v>1685.4000000000003</v>
      </c>
      <c r="E36" s="164">
        <f ca="1">IF(E35=1,LOOKUP(RAND(),{0,0.97},{1,2}),IF(E35=2,LOOKUP(RAND(),{0,0.98},{2,3}),1))</f>
        <v>2</v>
      </c>
      <c r="F36" s="163">
        <f t="shared" ca="1" si="0"/>
        <v>114406.82100056662</v>
      </c>
      <c r="G36" s="163">
        <f ca="1">EXP(_xlfn.NORM.INV(RAND(),'Q7 VAS Trajectories'!$C$2,'Q7 VAS Trajectories'!$C$3))*(0.4*D36+G35)</f>
        <v>28771.11281405525</v>
      </c>
      <c r="H36" s="19">
        <f t="shared" ca="1" si="1"/>
        <v>143177.93381462188</v>
      </c>
      <c r="I36" s="41"/>
      <c r="J36" s="49">
        <v>32</v>
      </c>
      <c r="K36" s="19">
        <v>6303187.4184710439</v>
      </c>
    </row>
    <row r="37" spans="2:11" x14ac:dyDescent="0.25">
      <c r="B37" s="27">
        <v>46296</v>
      </c>
      <c r="C37" s="162">
        <v>3.75</v>
      </c>
      <c r="D37" s="163">
        <f>'Q2 Investment Amounts'!H35</f>
        <v>1685.4000000000003</v>
      </c>
      <c r="E37" s="164">
        <f ca="1">IF(E36=1,LOOKUP(RAND(),{0,0.97},{1,2}),IF(E36=2,LOOKUP(RAND(),{0,0.98},{2,3}),1))</f>
        <v>2</v>
      </c>
      <c r="F37" s="163">
        <f t="shared" ca="1" si="0"/>
        <v>122343.14466060062</v>
      </c>
      <c r="G37" s="163">
        <f ca="1">EXP(_xlfn.NORM.INV(RAND(),'Q7 VAS Trajectories'!$C$2,'Q7 VAS Trajectories'!$C$3))*(0.4*D37+G36)</f>
        <v>28865.108058809496</v>
      </c>
      <c r="H37" s="19">
        <f t="shared" ca="1" si="1"/>
        <v>151208.25271941011</v>
      </c>
      <c r="I37" s="41"/>
      <c r="J37" s="49">
        <v>33</v>
      </c>
      <c r="K37" s="19">
        <v>1931666.9873002998</v>
      </c>
    </row>
    <row r="38" spans="2:11" x14ac:dyDescent="0.25">
      <c r="B38" s="27">
        <v>46327</v>
      </c>
      <c r="C38" s="162">
        <v>3.8333333333333299</v>
      </c>
      <c r="D38" s="163">
        <f>'Q2 Investment Amounts'!H36</f>
        <v>1685.4000000000003</v>
      </c>
      <c r="E38" s="164">
        <f ca="1">IF(E37=1,LOOKUP(RAND(),{0,0.97},{1,2}),IF(E37=2,LOOKUP(RAND(),{0,0.98},{2,3}),1))</f>
        <v>2</v>
      </c>
      <c r="F38" s="163">
        <f t="shared" ca="1" si="0"/>
        <v>130755.64774023667</v>
      </c>
      <c r="G38" s="163">
        <f ca="1">EXP(_xlfn.NORM.INV(RAND(),'Q7 VAS Trajectories'!$C$2,'Q7 VAS Trajectories'!$C$3))*(0.4*D38+G37)</f>
        <v>28880.26695161824</v>
      </c>
      <c r="H38" s="19">
        <f t="shared" ca="1" si="1"/>
        <v>159635.91469185491</v>
      </c>
      <c r="I38" s="41"/>
      <c r="J38" s="49">
        <v>34</v>
      </c>
      <c r="K38" s="19">
        <v>8542310.8600311764</v>
      </c>
    </row>
    <row r="39" spans="2:11" x14ac:dyDescent="0.25">
      <c r="B39" s="27">
        <v>46357</v>
      </c>
      <c r="C39" s="162">
        <v>3.9166666666666599</v>
      </c>
      <c r="D39" s="163">
        <f>'Q2 Investment Amounts'!H37</f>
        <v>1685.4000000000003</v>
      </c>
      <c r="E39" s="164">
        <f ca="1">IF(E38=1,LOOKUP(RAND(),{0,0.97},{1,2}),IF(E38=2,LOOKUP(RAND(),{0,0.98},{2,3}),1))</f>
        <v>2</v>
      </c>
      <c r="F39" s="163">
        <f t="shared" ca="1" si="0"/>
        <v>139672.90100465089</v>
      </c>
      <c r="G39" s="163">
        <f ca="1">EXP(_xlfn.NORM.INV(RAND(),'Q7 VAS Trajectories'!$C$2,'Q7 VAS Trajectories'!$C$3))*(0.4*D39+G38)</f>
        <v>29967.568988435443</v>
      </c>
      <c r="H39" s="19">
        <f t="shared" ca="1" si="1"/>
        <v>169640.46999308633</v>
      </c>
      <c r="I39" s="41"/>
      <c r="J39" s="49">
        <v>35</v>
      </c>
      <c r="K39" s="19">
        <v>6201193.6278252127</v>
      </c>
    </row>
    <row r="40" spans="2:11" x14ac:dyDescent="0.25">
      <c r="B40" s="27">
        <v>46388</v>
      </c>
      <c r="C40" s="162">
        <v>4</v>
      </c>
      <c r="D40" s="163">
        <f>'Q2 Investment Amounts'!H38</f>
        <v>1685.4000000000003</v>
      </c>
      <c r="E40" s="164">
        <f ca="1">IF(E39=1,LOOKUP(RAND(),{0,0.97},{1,2}),IF(E39=2,LOOKUP(RAND(),{0,0.98},{2,3}),1))</f>
        <v>2</v>
      </c>
      <c r="F40" s="163">
        <f t="shared" ca="1" si="0"/>
        <v>149125.18946492995</v>
      </c>
      <c r="G40" s="163">
        <f ca="1">EXP(_xlfn.NORM.INV(RAND(),'Q7 VAS Trajectories'!$C$2,'Q7 VAS Trajectories'!$C$3))*(0.4*D40+G39)</f>
        <v>30663.748180742077</v>
      </c>
      <c r="H40" s="19">
        <f t="shared" ca="1" si="1"/>
        <v>179788.93764567203</v>
      </c>
      <c r="I40" s="41"/>
      <c r="J40" s="49">
        <v>36</v>
      </c>
      <c r="K40" s="19">
        <v>1298396.1144294073</v>
      </c>
    </row>
    <row r="41" spans="2:11" x14ac:dyDescent="0.25">
      <c r="B41" s="27">
        <v>46419</v>
      </c>
      <c r="C41" s="162">
        <v>4.0833333333333304</v>
      </c>
      <c r="D41" s="163">
        <f>'Q2 Investment Amounts'!H39</f>
        <v>1786.5240000000006</v>
      </c>
      <c r="E41" s="164">
        <f ca="1">IF(E40=1,LOOKUP(RAND(),{0,0.97},{1,2}),IF(E40=2,LOOKUP(RAND(),{0,0.98},{2,3}),1))</f>
        <v>2</v>
      </c>
      <c r="F41" s="163">
        <f t="shared" ca="1" si="0"/>
        <v>159208.93009682576</v>
      </c>
      <c r="G41" s="163">
        <f ca="1">EXP(_xlfn.NORM.INV(RAND(),'Q7 VAS Trajectories'!$C$2,'Q7 VAS Trajectories'!$C$3))*(0.4*D41+G40)</f>
        <v>35235.103238675118</v>
      </c>
      <c r="H41" s="19">
        <f t="shared" ca="1" si="1"/>
        <v>194444.03333550086</v>
      </c>
      <c r="I41" s="41"/>
      <c r="J41" s="49">
        <v>37</v>
      </c>
      <c r="K41" s="19">
        <v>6245998.2057951363</v>
      </c>
    </row>
    <row r="42" spans="2:11" x14ac:dyDescent="0.25">
      <c r="B42" s="27">
        <v>46447</v>
      </c>
      <c r="C42" s="162">
        <v>4.1666666666666599</v>
      </c>
      <c r="D42" s="163">
        <f>'Q2 Investment Amounts'!H40</f>
        <v>1786.5240000000006</v>
      </c>
      <c r="E42" s="164">
        <f ca="1">IF(E41=1,LOOKUP(RAND(),{0,0.97},{1,2}),IF(E41=2,LOOKUP(RAND(),{0,0.98},{2,3}),1))</f>
        <v>2</v>
      </c>
      <c r="F42" s="163">
        <f t="shared" ca="1" si="0"/>
        <v>169897.69516663533</v>
      </c>
      <c r="G42" s="163">
        <f ca="1">EXP(_xlfn.NORM.INV(RAND(),'Q7 VAS Trajectories'!$C$2,'Q7 VAS Trajectories'!$C$3))*(0.4*D42+G41)</f>
        <v>35703.001792994095</v>
      </c>
      <c r="H42" s="19">
        <f t="shared" ca="1" si="1"/>
        <v>205600.69695962942</v>
      </c>
      <c r="I42" s="41"/>
      <c r="J42" s="49">
        <v>38</v>
      </c>
      <c r="K42" s="19">
        <v>6760666.237540815</v>
      </c>
    </row>
    <row r="43" spans="2:11" x14ac:dyDescent="0.25">
      <c r="B43" s="27">
        <v>46478</v>
      </c>
      <c r="C43" s="162">
        <v>4.25</v>
      </c>
      <c r="D43" s="163">
        <f>'Q2 Investment Amounts'!H41</f>
        <v>1786.5240000000006</v>
      </c>
      <c r="E43" s="164">
        <f ca="1">IF(E42=1,LOOKUP(RAND(),{0,0.97},{1,2}),IF(E42=2,LOOKUP(RAND(),{0,0.98},{2,3}),1))</f>
        <v>2</v>
      </c>
      <c r="F43" s="163">
        <f t="shared" ca="1" si="0"/>
        <v>181227.78614063346</v>
      </c>
      <c r="G43" s="163">
        <f ca="1">EXP(_xlfn.NORM.INV(RAND(),'Q7 VAS Trajectories'!$C$2,'Q7 VAS Trajectories'!$C$3))*(0.4*D43+G42)</f>
        <v>36753.527130742768</v>
      </c>
      <c r="H43" s="19">
        <f t="shared" ca="1" si="1"/>
        <v>217981.31327137622</v>
      </c>
      <c r="I43" s="41"/>
      <c r="J43" s="49">
        <v>39</v>
      </c>
      <c r="K43" s="19">
        <v>2255428.5522635332</v>
      </c>
    </row>
    <row r="44" spans="2:11" x14ac:dyDescent="0.25">
      <c r="B44" s="27">
        <v>46508</v>
      </c>
      <c r="C44" s="162">
        <v>4.3333333333333304</v>
      </c>
      <c r="D44" s="163">
        <f>'Q2 Investment Amounts'!H42</f>
        <v>1786.5240000000006</v>
      </c>
      <c r="E44" s="164">
        <f ca="1">IF(E43=1,LOOKUP(RAND(),{0,0.97},{1,2}),IF(E43=2,LOOKUP(RAND(),{0,0.98},{2,3}),1))</f>
        <v>2</v>
      </c>
      <c r="F44" s="163">
        <f t="shared" ca="1" si="0"/>
        <v>193237.68257307148</v>
      </c>
      <c r="G44" s="163">
        <f ca="1">EXP(_xlfn.NORM.INV(RAND(),'Q7 VAS Trajectories'!$C$2,'Q7 VAS Trajectories'!$C$3))*(0.4*D44+G43)</f>
        <v>38151.485866690928</v>
      </c>
      <c r="H44" s="19">
        <f t="shared" ca="1" si="1"/>
        <v>231389.1684397624</v>
      </c>
      <c r="I44" s="41"/>
      <c r="J44" s="49">
        <v>40</v>
      </c>
      <c r="K44" s="19">
        <v>6298345.2823603274</v>
      </c>
    </row>
    <row r="45" spans="2:11" x14ac:dyDescent="0.25">
      <c r="B45" s="27">
        <v>46539</v>
      </c>
      <c r="C45" s="162">
        <v>4.4166666666666599</v>
      </c>
      <c r="D45" s="163">
        <f>'Q2 Investment Amounts'!H43</f>
        <v>1786.5240000000006</v>
      </c>
      <c r="E45" s="164">
        <f ca="1">IF(E44=1,LOOKUP(RAND(),{0,0.97},{1,2}),IF(E44=2,LOOKUP(RAND(),{0,0.98},{2,3}),1))</f>
        <v>2</v>
      </c>
      <c r="F45" s="163">
        <f t="shared" ca="1" si="0"/>
        <v>205968.17279145579</v>
      </c>
      <c r="G45" s="163">
        <f ca="1">EXP(_xlfn.NORM.INV(RAND(),'Q7 VAS Trajectories'!$C$2,'Q7 VAS Trajectories'!$C$3))*(0.4*D45+G44)</f>
        <v>38383.049483776165</v>
      </c>
      <c r="H45" s="19">
        <f t="shared" ca="1" si="1"/>
        <v>244351.22227523196</v>
      </c>
      <c r="I45" s="41"/>
      <c r="J45" s="49">
        <v>41</v>
      </c>
      <c r="K45" s="19">
        <v>21542484.019806024</v>
      </c>
    </row>
    <row r="46" spans="2:11" x14ac:dyDescent="0.25">
      <c r="B46" s="27">
        <v>46569</v>
      </c>
      <c r="C46" s="162">
        <v>4.5</v>
      </c>
      <c r="D46" s="163">
        <f>'Q2 Investment Amounts'!H44</f>
        <v>1786.5240000000006</v>
      </c>
      <c r="E46" s="164">
        <f ca="1">IF(E45=1,LOOKUP(RAND(),{0,0.97},{1,2}),IF(E45=2,LOOKUP(RAND(),{0,0.98},{2,3}),1))</f>
        <v>2</v>
      </c>
      <c r="F46" s="163">
        <f t="shared" ca="1" si="0"/>
        <v>219462.49242294315</v>
      </c>
      <c r="G46" s="163">
        <f ca="1">EXP(_xlfn.NORM.INV(RAND(),'Q7 VAS Trajectories'!$C$2,'Q7 VAS Trajectories'!$C$3))*(0.4*D46+G45)</f>
        <v>38244.585104057718</v>
      </c>
      <c r="H46" s="19">
        <f t="shared" ca="1" si="1"/>
        <v>257707.07752700086</v>
      </c>
      <c r="I46" s="41"/>
      <c r="J46" s="49">
        <v>42</v>
      </c>
      <c r="K46" s="19">
        <v>4425390.5593025414</v>
      </c>
    </row>
    <row r="47" spans="2:11" x14ac:dyDescent="0.25">
      <c r="B47" s="27">
        <v>46600</v>
      </c>
      <c r="C47" s="162">
        <v>4.5833333333333304</v>
      </c>
      <c r="D47" s="163">
        <f>'Q2 Investment Amounts'!H45</f>
        <v>1786.5240000000006</v>
      </c>
      <c r="E47" s="164">
        <f ca="1">IF(E46=1,LOOKUP(RAND(),{0,0.97},{1,2}),IF(E46=2,LOOKUP(RAND(),{0,0.98},{2,3}),1))</f>
        <v>2</v>
      </c>
      <c r="F47" s="163">
        <f t="shared" ca="1" si="0"/>
        <v>233766.47123231975</v>
      </c>
      <c r="G47" s="163">
        <f ca="1">EXP(_xlfn.NORM.INV(RAND(),'Q7 VAS Trajectories'!$C$2,'Q7 VAS Trajectories'!$C$3))*(0.4*D47+G46)</f>
        <v>36921.093538739457</v>
      </c>
      <c r="H47" s="19">
        <f t="shared" ca="1" si="1"/>
        <v>270687.5647710592</v>
      </c>
      <c r="I47" s="41"/>
      <c r="J47" s="49">
        <v>43</v>
      </c>
      <c r="K47" s="19">
        <v>11482601.699967435</v>
      </c>
    </row>
    <row r="48" spans="2:11" x14ac:dyDescent="0.25">
      <c r="B48" s="27">
        <v>46631</v>
      </c>
      <c r="C48" s="162">
        <v>4.6666666666666599</v>
      </c>
      <c r="D48" s="163">
        <f>'Q2 Investment Amounts'!H46</f>
        <v>1786.5240000000006</v>
      </c>
      <c r="E48" s="164">
        <f ca="1">IF(E47=1,LOOKUP(RAND(),{0,0.97},{1,2}),IF(E47=2,LOOKUP(RAND(),{0,0.98},{2,3}),1))</f>
        <v>2</v>
      </c>
      <c r="F48" s="163">
        <f t="shared" ca="1" si="0"/>
        <v>248928.68877025894</v>
      </c>
      <c r="G48" s="163">
        <f ca="1">EXP(_xlfn.NORM.INV(RAND(),'Q7 VAS Trajectories'!$C$2,'Q7 VAS Trajectories'!$C$3))*(0.4*D48+G47)</f>
        <v>39269.17742935929</v>
      </c>
      <c r="H48" s="19">
        <f t="shared" ca="1" si="1"/>
        <v>288197.86619961821</v>
      </c>
      <c r="I48" s="41"/>
      <c r="J48" s="49">
        <v>44</v>
      </c>
      <c r="K48" s="19">
        <v>21580186.836962026</v>
      </c>
    </row>
    <row r="49" spans="2:11" x14ac:dyDescent="0.25">
      <c r="B49" s="27">
        <v>46661</v>
      </c>
      <c r="C49" s="162">
        <v>4.75</v>
      </c>
      <c r="D49" s="163">
        <f>'Q2 Investment Amounts'!H47</f>
        <v>1786.5240000000006</v>
      </c>
      <c r="E49" s="164">
        <f ca="1">IF(E48=1,LOOKUP(RAND(),{0,0.97},{1,2}),IF(E48=2,LOOKUP(RAND(),{0,0.98},{2,3}),1))</f>
        <v>2</v>
      </c>
      <c r="F49" s="163">
        <f t="shared" ca="1" si="0"/>
        <v>265000.63936047448</v>
      </c>
      <c r="G49" s="163">
        <f ca="1">EXP(_xlfn.NORM.INV(RAND(),'Q7 VAS Trajectories'!$C$2,'Q7 VAS Trajectories'!$C$3))*(0.4*D49+G48)</f>
        <v>38019.262505896717</v>
      </c>
      <c r="H49" s="19">
        <f t="shared" ca="1" si="1"/>
        <v>303019.90186637122</v>
      </c>
      <c r="I49" s="41"/>
      <c r="J49" s="49">
        <v>45</v>
      </c>
      <c r="K49" s="19">
        <v>6233178.126399247</v>
      </c>
    </row>
    <row r="50" spans="2:11" x14ac:dyDescent="0.25">
      <c r="B50" s="27">
        <v>46692</v>
      </c>
      <c r="C50" s="162">
        <v>4.8333333333333304</v>
      </c>
      <c r="D50" s="163">
        <f>'Q2 Investment Amounts'!H48</f>
        <v>1786.5240000000006</v>
      </c>
      <c r="E50" s="164">
        <f ca="1">IF(E49=1,LOOKUP(RAND(),{0,0.97},{1,2}),IF(E49=2,LOOKUP(RAND(),{0,0.98},{2,3}),1))</f>
        <v>2</v>
      </c>
      <c r="F50" s="163">
        <f t="shared" ca="1" si="0"/>
        <v>282036.90698610299</v>
      </c>
      <c r="G50" s="163">
        <f ca="1">EXP(_xlfn.NORM.INV(RAND(),'Q7 VAS Trajectories'!$C$2,'Q7 VAS Trajectories'!$C$3))*(0.4*D50+G49)</f>
        <v>40331.7983007437</v>
      </c>
      <c r="H50" s="19">
        <f t="shared" ca="1" si="1"/>
        <v>322368.70528684667</v>
      </c>
      <c r="I50" s="41"/>
      <c r="J50" s="49">
        <v>46</v>
      </c>
      <c r="K50" s="19">
        <v>7204683.5147898216</v>
      </c>
    </row>
    <row r="51" spans="2:11" x14ac:dyDescent="0.25">
      <c r="B51" s="27">
        <v>46722</v>
      </c>
      <c r="C51" s="162">
        <v>4.9166666666666599</v>
      </c>
      <c r="D51" s="163">
        <f>'Q2 Investment Amounts'!H49</f>
        <v>1786.5240000000006</v>
      </c>
      <c r="E51" s="164">
        <f ca="1">IF(E50=1,LOOKUP(RAND(),{0,0.97},{1,2}),IF(E50=2,LOOKUP(RAND(),{0,0.98},{2,3}),1))</f>
        <v>2</v>
      </c>
      <c r="F51" s="163">
        <f t="shared" ca="1" si="0"/>
        <v>300095.35066926922</v>
      </c>
      <c r="G51" s="163">
        <f ca="1">EXP(_xlfn.NORM.INV(RAND(),'Q7 VAS Trajectories'!$C$2,'Q7 VAS Trajectories'!$C$3))*(0.4*D51+G50)</f>
        <v>42086.022456551327</v>
      </c>
      <c r="H51" s="19">
        <f t="shared" ca="1" si="1"/>
        <v>342181.37312582054</v>
      </c>
      <c r="I51" s="41"/>
      <c r="J51" s="49">
        <v>47</v>
      </c>
      <c r="K51" s="19">
        <v>6351265.8339941604</v>
      </c>
    </row>
    <row r="52" spans="2:11" x14ac:dyDescent="0.25">
      <c r="B52" s="27">
        <v>46753</v>
      </c>
      <c r="C52" s="162">
        <v>5</v>
      </c>
      <c r="D52" s="163">
        <f>'Q2 Investment Amounts'!H50</f>
        <v>4290.947322316546</v>
      </c>
      <c r="E52" s="164">
        <f ca="1">IF(E51=1,LOOKUP(RAND(),{0,0.97},{1,2}),IF(E51=2,LOOKUP(RAND(),{0,0.98},{2,3}),1))</f>
        <v>2</v>
      </c>
      <c r="F52" s="163">
        <f t="shared" ca="1" si="0"/>
        <v>320830.11420641869</v>
      </c>
      <c r="G52" s="163">
        <f ca="1">EXP(_xlfn.NORM.INV(RAND(),'Q7 VAS Trajectories'!$C$2,'Q7 VAS Trajectories'!$C$3))*(0.4*D52+G51)</f>
        <v>39424.428768330392</v>
      </c>
      <c r="H52" s="19">
        <f t="shared" ca="1" si="1"/>
        <v>360254.54297474906</v>
      </c>
      <c r="I52" s="41"/>
      <c r="J52" s="49">
        <v>48</v>
      </c>
      <c r="K52" s="19">
        <v>21591144.583314199</v>
      </c>
    </row>
    <row r="53" spans="2:11" x14ac:dyDescent="0.25">
      <c r="B53" s="27">
        <v>46784</v>
      </c>
      <c r="C53" s="162">
        <v>5.0833333333333304</v>
      </c>
      <c r="D53" s="163">
        <f>'Q2 Investment Amounts'!H51</f>
        <v>1893.7154400000004</v>
      </c>
      <c r="E53" s="164">
        <f ca="1">IF(E52=1,LOOKUP(RAND(),{0,0.97},{1,2}),IF(E52=2,LOOKUP(RAND(),{0,0.98},{2,3}),1))</f>
        <v>2</v>
      </c>
      <c r="F53" s="163">
        <f t="shared" ca="1" si="0"/>
        <v>341284.32407864387</v>
      </c>
      <c r="G53" s="163">
        <f ca="1">EXP(_xlfn.NORM.INV(RAND(),'Q7 VAS Trajectories'!$C$2,'Q7 VAS Trajectories'!$C$3))*(0.4*D53+G52)</f>
        <v>40924.963826346262</v>
      </c>
      <c r="H53" s="19">
        <f t="shared" ca="1" si="1"/>
        <v>382209.28790499014</v>
      </c>
      <c r="I53" s="41"/>
      <c r="J53" s="49">
        <v>49</v>
      </c>
      <c r="K53" s="19">
        <v>2579971.2667892571</v>
      </c>
    </row>
    <row r="54" spans="2:11" x14ac:dyDescent="0.25">
      <c r="B54" s="27">
        <v>46813</v>
      </c>
      <c r="C54" s="162">
        <v>5.1666666666666599</v>
      </c>
      <c r="D54" s="163">
        <f>'Q2 Investment Amounts'!H52</f>
        <v>1893.7154400000004</v>
      </c>
      <c r="E54" s="164">
        <f ca="1">IF(E53=1,LOOKUP(RAND(),{0,0.97},{1,2}),IF(E53=2,LOOKUP(RAND(),{0,0.98},{2,3}),1))</f>
        <v>2</v>
      </c>
      <c r="F54" s="163">
        <f t="shared" ca="1" si="0"/>
        <v>362965.78654320253</v>
      </c>
      <c r="G54" s="163">
        <f ca="1">EXP(_xlfn.NORM.INV(RAND(),'Q7 VAS Trajectories'!$C$2,'Q7 VAS Trajectories'!$C$3))*(0.4*D54+G53)</f>
        <v>38659.4567283387</v>
      </c>
      <c r="H54" s="19">
        <f t="shared" ca="1" si="1"/>
        <v>401625.2432715412</v>
      </c>
      <c r="I54" s="41"/>
      <c r="J54" s="49">
        <v>50</v>
      </c>
      <c r="K54" s="19">
        <v>6341205.8368380368</v>
      </c>
    </row>
    <row r="55" spans="2:11" x14ac:dyDescent="0.25">
      <c r="B55" s="27">
        <v>46844</v>
      </c>
      <c r="C55" s="162">
        <v>5.25</v>
      </c>
      <c r="D55" s="163">
        <f>'Q2 Investment Amounts'!H53</f>
        <v>1893.7154400000004</v>
      </c>
      <c r="E55" s="164">
        <f ca="1">IF(E54=1,LOOKUP(RAND(),{0,0.97},{1,2}),IF(E54=2,LOOKUP(RAND(),{0,0.98},{2,3}),1))</f>
        <v>2</v>
      </c>
      <c r="F55" s="163">
        <f t="shared" ca="1" si="0"/>
        <v>385948.13675563474</v>
      </c>
      <c r="G55" s="163">
        <f ca="1">EXP(_xlfn.NORM.INV(RAND(),'Q7 VAS Trajectories'!$C$2,'Q7 VAS Trajectories'!$C$3))*(0.4*D55+G54)</f>
        <v>43048.51002561488</v>
      </c>
      <c r="H55" s="19">
        <f t="shared" ca="1" si="1"/>
        <v>428996.64678124961</v>
      </c>
      <c r="I55" s="41"/>
      <c r="J55" s="49">
        <v>51</v>
      </c>
      <c r="K55" s="19">
        <v>7375575.690470553</v>
      </c>
    </row>
    <row r="56" spans="2:11" x14ac:dyDescent="0.25">
      <c r="B56" s="27">
        <v>46874</v>
      </c>
      <c r="C56" s="162">
        <v>5.3333333333333304</v>
      </c>
      <c r="D56" s="163">
        <f>'Q2 Investment Amounts'!H54</f>
        <v>1893.7154400000004</v>
      </c>
      <c r="E56" s="164">
        <f ca="1">IF(E55=1,LOOKUP(RAND(),{0,0.97},{1,2}),IF(E55=2,LOOKUP(RAND(),{0,0.98},{2,3}),1))</f>
        <v>2</v>
      </c>
      <c r="F56" s="163">
        <f t="shared" ca="1" si="0"/>
        <v>410309.42798081285</v>
      </c>
      <c r="G56" s="163">
        <f ca="1">EXP(_xlfn.NORM.INV(RAND(),'Q7 VAS Trajectories'!$C$2,'Q7 VAS Trajectories'!$C$3))*(0.4*D56+G55)</f>
        <v>45559.011655457536</v>
      </c>
      <c r="H56" s="19">
        <f t="shared" ca="1" si="1"/>
        <v>455868.4396362704</v>
      </c>
      <c r="I56" s="41"/>
      <c r="J56" s="49">
        <v>52</v>
      </c>
      <c r="K56" s="19">
        <v>2152903.6997003453</v>
      </c>
    </row>
    <row r="57" spans="2:11" x14ac:dyDescent="0.25">
      <c r="B57" s="27">
        <v>46905</v>
      </c>
      <c r="C57" s="162">
        <v>5.4166666666666599</v>
      </c>
      <c r="D57" s="163">
        <f>'Q2 Investment Amounts'!H55</f>
        <v>1893.7154400000004</v>
      </c>
      <c r="E57" s="164">
        <f ca="1">IF(E56=1,LOOKUP(RAND(),{0,0.97},{1,2}),IF(E56=2,LOOKUP(RAND(),{0,0.98},{2,3}),1))</f>
        <v>2</v>
      </c>
      <c r="F57" s="163">
        <f t="shared" ca="1" si="0"/>
        <v>436132.39667950169</v>
      </c>
      <c r="G57" s="163">
        <f ca="1">EXP(_xlfn.NORM.INV(RAND(),'Q7 VAS Trajectories'!$C$2,'Q7 VAS Trajectories'!$C$3))*(0.4*D57+G56)</f>
        <v>46672.526935621936</v>
      </c>
      <c r="H57" s="19">
        <f t="shared" ca="1" si="1"/>
        <v>482804.92361512361</v>
      </c>
      <c r="I57" s="41"/>
      <c r="J57" s="49">
        <v>53</v>
      </c>
      <c r="K57" s="19">
        <v>1313664.4714146496</v>
      </c>
    </row>
    <row r="58" spans="2:11" x14ac:dyDescent="0.25">
      <c r="B58" s="27">
        <v>46935</v>
      </c>
      <c r="C58" s="162">
        <v>5.5</v>
      </c>
      <c r="D58" s="163">
        <f>'Q2 Investment Amounts'!H56</f>
        <v>1893.7154400000004</v>
      </c>
      <c r="E58" s="164">
        <f ca="1">IF(E57=1,LOOKUP(RAND(),{0,0.97},{1,2}),IF(E57=2,LOOKUP(RAND(),{0,0.98},{2,3}),1))</f>
        <v>2</v>
      </c>
      <c r="F58" s="163">
        <f t="shared" ca="1" si="0"/>
        <v>463504.74350011186</v>
      </c>
      <c r="G58" s="163">
        <f ca="1">EXP(_xlfn.NORM.INV(RAND(),'Q7 VAS Trajectories'!$C$2,'Q7 VAS Trajectories'!$C$3))*(0.4*D58+G57)</f>
        <v>49717.779949010757</v>
      </c>
      <c r="H58" s="19">
        <f t="shared" ca="1" si="1"/>
        <v>513222.52344912261</v>
      </c>
      <c r="I58" s="41"/>
      <c r="J58" s="49">
        <v>54</v>
      </c>
      <c r="K58" s="19">
        <v>6337644.7280958192</v>
      </c>
    </row>
    <row r="59" spans="2:11" x14ac:dyDescent="0.25">
      <c r="B59" s="27">
        <v>46966</v>
      </c>
      <c r="C59" s="162">
        <v>5.5833333333333304</v>
      </c>
      <c r="D59" s="163">
        <f>'Q2 Investment Amounts'!H57</f>
        <v>1893.7154400000004</v>
      </c>
      <c r="E59" s="164">
        <f ca="1">IF(E58=1,LOOKUP(RAND(),{0,0.97},{1,2}),IF(E58=2,LOOKUP(RAND(),{0,0.98},{2,3}),1))</f>
        <v>2</v>
      </c>
      <c r="F59" s="163">
        <f t="shared" ca="1" si="0"/>
        <v>492519.4311299586</v>
      </c>
      <c r="G59" s="163">
        <f ca="1">EXP(_xlfn.NORM.INV(RAND(),'Q7 VAS Trajectories'!$C$2,'Q7 VAS Trajectories'!$C$3))*(0.4*D59+G58)</f>
        <v>52077.617352580695</v>
      </c>
      <c r="H59" s="19">
        <f t="shared" ca="1" si="1"/>
        <v>544597.04848253925</v>
      </c>
      <c r="I59" s="41"/>
      <c r="J59" s="49">
        <v>55</v>
      </c>
      <c r="K59" s="19">
        <v>2129106.9821822285</v>
      </c>
    </row>
    <row r="60" spans="2:11" x14ac:dyDescent="0.25">
      <c r="B60" s="27">
        <v>46997</v>
      </c>
      <c r="C60" s="162">
        <v>5.6666666666666599</v>
      </c>
      <c r="D60" s="163">
        <f>'Q2 Investment Amounts'!H58</f>
        <v>1893.7154400000004</v>
      </c>
      <c r="E60" s="164">
        <f ca="1">IF(E59=1,LOOKUP(RAND(),{0,0.97},{1,2}),IF(E59=2,LOOKUP(RAND(),{0,0.98},{2,3}),1))</f>
        <v>2</v>
      </c>
      <c r="F60" s="163">
        <f t="shared" ca="1" si="0"/>
        <v>523275.00001759618</v>
      </c>
      <c r="G60" s="163">
        <f ca="1">EXP(_xlfn.NORM.INV(RAND(),'Q7 VAS Trajectories'!$C$2,'Q7 VAS Trajectories'!$C$3))*(0.4*D60+G59)</f>
        <v>53785.872895958877</v>
      </c>
      <c r="H60" s="19">
        <f t="shared" ca="1" si="1"/>
        <v>577060.87291355501</v>
      </c>
      <c r="I60" s="41"/>
      <c r="J60" s="49">
        <v>56</v>
      </c>
      <c r="K60" s="19">
        <v>6829750.4079163717</v>
      </c>
    </row>
    <row r="61" spans="2:11" x14ac:dyDescent="0.25">
      <c r="B61" s="27">
        <v>47027</v>
      </c>
      <c r="C61" s="162">
        <v>5.75</v>
      </c>
      <c r="D61" s="163">
        <f>'Q2 Investment Amounts'!H59</f>
        <v>1893.7154400000004</v>
      </c>
      <c r="E61" s="164">
        <f ca="1">IF(E60=1,LOOKUP(RAND(),{0,0.97},{1,2}),IF(E60=2,LOOKUP(RAND(),{0,0.98},{2,3}),1))</f>
        <v>2</v>
      </c>
      <c r="F61" s="163">
        <f t="shared" ca="1" si="0"/>
        <v>555875.90303849196</v>
      </c>
      <c r="G61" s="163">
        <f ca="1">EXP(_xlfn.NORM.INV(RAND(),'Q7 VAS Trajectories'!$C$2,'Q7 VAS Trajectories'!$C$3))*(0.4*D61+G60)</f>
        <v>54763.507520310384</v>
      </c>
      <c r="H61" s="19">
        <f t="shared" ca="1" si="1"/>
        <v>610639.41055880231</v>
      </c>
      <c r="I61" s="41"/>
      <c r="J61" s="49">
        <v>57</v>
      </c>
      <c r="K61" s="19">
        <v>4181037.7406341196</v>
      </c>
    </row>
    <row r="62" spans="2:11" x14ac:dyDescent="0.25">
      <c r="B62" s="27">
        <v>47058</v>
      </c>
      <c r="C62" s="162">
        <v>5.8333333333333304</v>
      </c>
      <c r="D62" s="163">
        <f>'Q2 Investment Amounts'!H60</f>
        <v>1893.7154400000004</v>
      </c>
      <c r="E62" s="164">
        <f ca="1">IF(E61=1,LOOKUP(RAND(),{0,0.97},{1,2}),IF(E61=2,LOOKUP(RAND(),{0,0.98},{2,3}),1))</f>
        <v>2</v>
      </c>
      <c r="F62" s="163">
        <f t="shared" ca="1" si="0"/>
        <v>590432.86024064152</v>
      </c>
      <c r="G62" s="163">
        <f ca="1">EXP(_xlfn.NORM.INV(RAND(),'Q7 VAS Trajectories'!$C$2,'Q7 VAS Trajectories'!$C$3))*(0.4*D62+G61)</f>
        <v>60886.524758797357</v>
      </c>
      <c r="H62" s="19">
        <f t="shared" ca="1" si="1"/>
        <v>651319.38499943889</v>
      </c>
      <c r="I62" s="41"/>
      <c r="J62" s="49">
        <v>58</v>
      </c>
      <c r="K62" s="19">
        <v>8686898.406717265</v>
      </c>
    </row>
    <row r="63" spans="2:11" x14ac:dyDescent="0.25">
      <c r="B63" s="27">
        <v>47088</v>
      </c>
      <c r="C63" s="162">
        <v>5.9166666666666599</v>
      </c>
      <c r="D63" s="163">
        <f>'Q2 Investment Amounts'!H61</f>
        <v>1893.7154400000004</v>
      </c>
      <c r="E63" s="164">
        <f ca="1">IF(E62=1,LOOKUP(RAND(),{0,0.97},{1,2}),IF(E62=2,LOOKUP(RAND(),{0,0.98},{2,3}),1))</f>
        <v>2</v>
      </c>
      <c r="F63" s="163">
        <f t="shared" ca="1" si="0"/>
        <v>627063.23487491999</v>
      </c>
      <c r="G63" s="163">
        <f ca="1">EXP(_xlfn.NORM.INV(RAND(),'Q7 VAS Trajectories'!$C$2,'Q7 VAS Trajectories'!$C$3))*(0.4*D63+G62)</f>
        <v>62675.803050392329</v>
      </c>
      <c r="H63" s="19">
        <f t="shared" ca="1" si="1"/>
        <v>689739.0379253123</v>
      </c>
      <c r="I63" s="41"/>
      <c r="J63" s="49">
        <v>59</v>
      </c>
      <c r="K63" s="19">
        <v>21568799.896638911</v>
      </c>
    </row>
    <row r="64" spans="2:11" x14ac:dyDescent="0.25">
      <c r="B64" s="27">
        <v>47119</v>
      </c>
      <c r="C64" s="162">
        <v>6</v>
      </c>
      <c r="D64" s="163">
        <f>'Q2 Investment Amounts'!H62</f>
        <v>1893.7154400000004</v>
      </c>
      <c r="E64" s="164">
        <f ca="1">IF(E63=1,LOOKUP(RAND(),{0,0.97},{1,2}),IF(E63=2,LOOKUP(RAND(),{0,0.98},{2,3}),1))</f>
        <v>2</v>
      </c>
      <c r="F64" s="163">
        <f t="shared" ca="1" si="0"/>
        <v>665891.43198725523</v>
      </c>
      <c r="G64" s="163">
        <f ca="1">EXP(_xlfn.NORM.INV(RAND(),'Q7 VAS Trajectories'!$C$2,'Q7 VAS Trajectories'!$C$3))*(0.4*D64+G63)</f>
        <v>61029.745247321785</v>
      </c>
      <c r="H64" s="19">
        <f t="shared" ca="1" si="1"/>
        <v>726921.17723457702</v>
      </c>
      <c r="I64" s="41"/>
      <c r="J64" s="49">
        <v>60</v>
      </c>
      <c r="K64" s="19">
        <v>21575818.461729608</v>
      </c>
    </row>
    <row r="65" spans="2:11" x14ac:dyDescent="0.25">
      <c r="B65" s="27">
        <v>47150</v>
      </c>
      <c r="C65" s="162">
        <v>6.0833333333333304</v>
      </c>
      <c r="D65" s="163">
        <f>'Q2 Investment Amounts'!H63</f>
        <v>2007.3383664000007</v>
      </c>
      <c r="E65" s="164">
        <f ca="1">IF(E64=1,LOOKUP(RAND(),{0,0.97},{1,2}),IF(E64=2,LOOKUP(RAND(),{0,0.98},{2,3}),1))</f>
        <v>2</v>
      </c>
      <c r="F65" s="163">
        <f t="shared" ca="1" si="0"/>
        <v>707121.58510752104</v>
      </c>
      <c r="G65" s="163">
        <f ca="1">EXP(_xlfn.NORM.INV(RAND(),'Q7 VAS Trajectories'!$C$2,'Q7 VAS Trajectories'!$C$3))*(0.4*D65+G64)</f>
        <v>62616.116486919891</v>
      </c>
      <c r="H65" s="19">
        <f t="shared" ca="1" si="1"/>
        <v>769737.70159444096</v>
      </c>
      <c r="I65" s="41"/>
      <c r="J65" s="49">
        <v>61</v>
      </c>
      <c r="K65" s="19">
        <v>6221103.1633815467</v>
      </c>
    </row>
    <row r="66" spans="2:11" x14ac:dyDescent="0.25">
      <c r="B66" s="27">
        <v>47178</v>
      </c>
      <c r="C66" s="162">
        <v>6.1666666666666599</v>
      </c>
      <c r="D66" s="163">
        <f>'Q2 Investment Amounts'!H64</f>
        <v>2007.3383664000007</v>
      </c>
      <c r="E66" s="164">
        <f ca="1">IF(E65=1,LOOKUP(RAND(),{0,0.97},{1,2}),IF(E65=2,LOOKUP(RAND(),{0,0.98},{2,3}),1))</f>
        <v>2</v>
      </c>
      <c r="F66" s="163">
        <f t="shared" ca="1" si="0"/>
        <v>750825.54741500271</v>
      </c>
      <c r="G66" s="163">
        <f ca="1">EXP(_xlfn.NORM.INV(RAND(),'Q7 VAS Trajectories'!$C$2,'Q7 VAS Trajectories'!$C$3))*(0.4*D66+G65)</f>
        <v>62653.218563130766</v>
      </c>
      <c r="H66" s="19">
        <f t="shared" ca="1" si="1"/>
        <v>813478.76597813354</v>
      </c>
      <c r="I66" s="41"/>
      <c r="J66" s="49">
        <v>62</v>
      </c>
      <c r="K66" s="19">
        <v>1006445.8209811585</v>
      </c>
    </row>
    <row r="67" spans="2:11" x14ac:dyDescent="0.25">
      <c r="B67" s="27">
        <v>47209</v>
      </c>
      <c r="C67" s="162">
        <v>6.25</v>
      </c>
      <c r="D67" s="163">
        <f>'Q2 Investment Amounts'!H65</f>
        <v>2007.3383664000007</v>
      </c>
      <c r="E67" s="164">
        <f ca="1">IF(E66=1,LOOKUP(RAND(),{0,0.97},{1,2}),IF(E66=2,LOOKUP(RAND(),{0,0.98},{2,3}),1))</f>
        <v>2</v>
      </c>
      <c r="F67" s="163">
        <f t="shared" ca="1" si="0"/>
        <v>797151.74746093329</v>
      </c>
      <c r="G67" s="163">
        <f ca="1">EXP(_xlfn.NORM.INV(RAND(),'Q7 VAS Trajectories'!$C$2,'Q7 VAS Trajectories'!$C$3))*(0.4*D67+G66)</f>
        <v>64955.97218384876</v>
      </c>
      <c r="H67" s="19">
        <f t="shared" ca="1" si="1"/>
        <v>862107.71964478202</v>
      </c>
      <c r="I67" s="41"/>
      <c r="J67" s="49">
        <v>63</v>
      </c>
      <c r="K67" s="19">
        <v>6273332.6255768109</v>
      </c>
    </row>
    <row r="68" spans="2:11" x14ac:dyDescent="0.25">
      <c r="B68" s="27">
        <v>47239</v>
      </c>
      <c r="C68" s="162">
        <v>6.3333333333333304</v>
      </c>
      <c r="D68" s="163">
        <f>'Q2 Investment Amounts'!H66</f>
        <v>2007.3383664000007</v>
      </c>
      <c r="E68" s="164">
        <f ca="1">IF(E67=1,LOOKUP(RAND(),{0,0.97},{1,2}),IF(E67=2,LOOKUP(RAND(),{0,0.98},{2,3}),1))</f>
        <v>2</v>
      </c>
      <c r="F68" s="163">
        <f t="shared" ca="1" si="0"/>
        <v>846257.51950961968</v>
      </c>
      <c r="G68" s="163">
        <f ca="1">EXP(_xlfn.NORM.INV(RAND(),'Q7 VAS Trajectories'!$C$2,'Q7 VAS Trajectories'!$C$3))*(0.4*D68+G67)</f>
        <v>59866.652836131638</v>
      </c>
      <c r="H68" s="19">
        <f t="shared" ca="1" si="1"/>
        <v>906124.17234575131</v>
      </c>
      <c r="I68" s="41"/>
      <c r="J68" s="49">
        <v>64</v>
      </c>
      <c r="K68" s="19">
        <v>8410146.8777275588</v>
      </c>
    </row>
    <row r="69" spans="2:11" x14ac:dyDescent="0.25">
      <c r="B69" s="27">
        <v>47270</v>
      </c>
      <c r="C69" s="162">
        <v>6.4166666666666599</v>
      </c>
      <c r="D69" s="163">
        <f>'Q2 Investment Amounts'!H67</f>
        <v>2007.3383664000007</v>
      </c>
      <c r="E69" s="164">
        <f ca="1">IF(E68=1,LOOKUP(RAND(),{0,0.97},{1,2}),IF(E68=2,LOOKUP(RAND(),{0,0.98},{2,3}),1))</f>
        <v>2</v>
      </c>
      <c r="F69" s="163">
        <f t="shared" ca="1" si="0"/>
        <v>898309.6378812273</v>
      </c>
      <c r="G69" s="163">
        <f ca="1">EXP(_xlfn.NORM.INV(RAND(),'Q7 VAS Trajectories'!$C$2,'Q7 VAS Trajectories'!$C$3))*(0.4*D69+G68)</f>
        <v>58111.969747687217</v>
      </c>
      <c r="H69" s="19">
        <f t="shared" ca="1" si="1"/>
        <v>956421.60762891453</v>
      </c>
      <c r="I69" s="41"/>
      <c r="J69" s="49">
        <v>65</v>
      </c>
      <c r="K69" s="19">
        <v>3724538.4925356074</v>
      </c>
    </row>
    <row r="70" spans="2:11" x14ac:dyDescent="0.25">
      <c r="B70" s="27">
        <v>47300</v>
      </c>
      <c r="C70" s="162">
        <v>6.4999999999999902</v>
      </c>
      <c r="D70" s="163">
        <f>'Q2 Investment Amounts'!H68</f>
        <v>2007.3383664000007</v>
      </c>
      <c r="E70" s="164">
        <f ca="1">IF(E69=1,LOOKUP(RAND(),{0,0.97},{1,2}),IF(E69=2,LOOKUP(RAND(),{0,0.98},{2,3}),1))</f>
        <v>2</v>
      </c>
      <c r="F70" s="163">
        <f t="shared" ref="F70:F123" ca="1" si="2">IF(E70=3,0.3*F69,1.06*(0.6*D70+F69))</f>
        <v>953484.88335513137</v>
      </c>
      <c r="G70" s="163">
        <f ca="1">EXP(_xlfn.NORM.INV(RAND(),'Q7 VAS Trajectories'!$C$2,'Q7 VAS Trajectories'!$C$3))*(0.4*D70+G69)</f>
        <v>55398.892197038353</v>
      </c>
      <c r="H70" s="19">
        <f t="shared" ref="H70:H123" ca="1" si="3">G70+F70</f>
        <v>1008883.7755521698</v>
      </c>
      <c r="I70" s="41"/>
      <c r="J70" s="49">
        <v>66</v>
      </c>
      <c r="K70" s="19">
        <v>7354906.1115723653</v>
      </c>
    </row>
    <row r="71" spans="2:11" x14ac:dyDescent="0.25">
      <c r="B71" s="27">
        <v>47331</v>
      </c>
      <c r="C71" s="162">
        <v>6.5833333333333304</v>
      </c>
      <c r="D71" s="163">
        <f>'Q2 Investment Amounts'!H69</f>
        <v>2007.3383664000007</v>
      </c>
      <c r="E71" s="164">
        <f ca="1">IF(E70=1,LOOKUP(RAND(),{0,0.97},{1,2}),IF(E70=2,LOOKUP(RAND(),{0,0.98},{2,3}),1))</f>
        <v>2</v>
      </c>
      <c r="F71" s="163">
        <f t="shared" ca="1" si="2"/>
        <v>1011970.6435574697</v>
      </c>
      <c r="G71" s="163">
        <f ca="1">EXP(_xlfn.NORM.INV(RAND(),'Q7 VAS Trajectories'!$C$2,'Q7 VAS Trajectories'!$C$3))*(0.4*D71+G70)</f>
        <v>51680.937251136806</v>
      </c>
      <c r="H71" s="19">
        <f t="shared" ca="1" si="3"/>
        <v>1063651.5808086065</v>
      </c>
      <c r="I71" s="41"/>
      <c r="J71" s="49">
        <v>67</v>
      </c>
      <c r="K71" s="19">
        <v>6547413.6408910062</v>
      </c>
    </row>
    <row r="72" spans="2:11" x14ac:dyDescent="0.25">
      <c r="B72" s="27">
        <v>47362</v>
      </c>
      <c r="C72" s="162">
        <v>6.6666666666666599</v>
      </c>
      <c r="D72" s="163">
        <f>'Q2 Investment Amounts'!H70</f>
        <v>2007.3383664000007</v>
      </c>
      <c r="E72" s="164">
        <f ca="1">IF(E71=1,LOOKUP(RAND(),{0,0.97},{1,2}),IF(E71=2,LOOKUP(RAND(),{0,0.98},{2,3}),1))</f>
        <v>2</v>
      </c>
      <c r="F72" s="163">
        <f t="shared" ca="1" si="2"/>
        <v>1073965.5493719485</v>
      </c>
      <c r="G72" s="163">
        <f ca="1">EXP(_xlfn.NORM.INV(RAND(),'Q7 VAS Trajectories'!$C$2,'Q7 VAS Trajectories'!$C$3))*(0.4*D72+G71)</f>
        <v>53086.444022028096</v>
      </c>
      <c r="H72" s="19">
        <f t="shared" ca="1" si="3"/>
        <v>1127051.9933939765</v>
      </c>
      <c r="I72" s="41"/>
      <c r="J72" s="49">
        <v>68</v>
      </c>
      <c r="K72" s="19">
        <v>7086770.633813587</v>
      </c>
    </row>
    <row r="73" spans="2:11" x14ac:dyDescent="0.25">
      <c r="B73" s="27">
        <v>47392</v>
      </c>
      <c r="C73" s="162">
        <v>6.7499999999999902</v>
      </c>
      <c r="D73" s="163">
        <f>'Q2 Investment Amounts'!H71</f>
        <v>2007.3383664000007</v>
      </c>
      <c r="E73" s="164">
        <f ca="1">IF(E72=1,LOOKUP(RAND(),{0,0.97},{1,2}),IF(E72=2,LOOKUP(RAND(),{0,0.98},{2,3}),1))</f>
        <v>2</v>
      </c>
      <c r="F73" s="163">
        <f t="shared" ca="1" si="2"/>
        <v>1139680.1495352958</v>
      </c>
      <c r="G73" s="163">
        <f ca="1">EXP(_xlfn.NORM.INV(RAND(),'Q7 VAS Trajectories'!$C$2,'Q7 VAS Trajectories'!$C$3))*(0.4*D73+G72)</f>
        <v>53359.468855149906</v>
      </c>
      <c r="H73" s="19">
        <f t="shared" ca="1" si="3"/>
        <v>1193039.6183904456</v>
      </c>
      <c r="I73" s="41"/>
      <c r="J73" s="49">
        <v>69</v>
      </c>
      <c r="K73" s="19">
        <v>7071427.6315080086</v>
      </c>
    </row>
    <row r="74" spans="2:11" x14ac:dyDescent="0.25">
      <c r="B74" s="27">
        <v>47423</v>
      </c>
      <c r="C74" s="162">
        <v>6.8333333333333304</v>
      </c>
      <c r="D74" s="163">
        <f>'Q2 Investment Amounts'!H72</f>
        <v>2007.3383664000007</v>
      </c>
      <c r="E74" s="164">
        <f ca="1">IF(E73=1,LOOKUP(RAND(),{0,0.97},{1,2}),IF(E73=2,LOOKUP(RAND(),{0,0.98},{2,3}),1))</f>
        <v>2</v>
      </c>
      <c r="F74" s="163">
        <f t="shared" ca="1" si="2"/>
        <v>1209337.6257084438</v>
      </c>
      <c r="G74" s="163">
        <f ca="1">EXP(_xlfn.NORM.INV(RAND(),'Q7 VAS Trajectories'!$C$2,'Q7 VAS Trajectories'!$C$3))*(0.4*D74+G73)</f>
        <v>55525.61048266953</v>
      </c>
      <c r="H74" s="19">
        <f t="shared" ca="1" si="3"/>
        <v>1264863.2361911132</v>
      </c>
      <c r="I74" s="41"/>
      <c r="J74" s="49">
        <v>70</v>
      </c>
      <c r="K74" s="19">
        <v>6381364.6539523778</v>
      </c>
    </row>
    <row r="75" spans="2:11" x14ac:dyDescent="0.25">
      <c r="B75" s="27">
        <v>47453</v>
      </c>
      <c r="C75" s="162">
        <v>6.9166666666666599</v>
      </c>
      <c r="D75" s="163">
        <f>'Q2 Investment Amounts'!H73</f>
        <v>2007.3383664000007</v>
      </c>
      <c r="E75" s="164">
        <f ca="1">IF(E74=1,LOOKUP(RAND(),{0,0.97},{1,2}),IF(E74=2,LOOKUP(RAND(),{0,0.98},{2,3}),1))</f>
        <v>2</v>
      </c>
      <c r="F75" s="163">
        <f t="shared" ca="1" si="2"/>
        <v>1283174.5504519809</v>
      </c>
      <c r="G75" s="163">
        <f ca="1">EXP(_xlfn.NORM.INV(RAND(),'Q7 VAS Trajectories'!$C$2,'Q7 VAS Trajectories'!$C$3))*(0.4*D75+G74)</f>
        <v>55216.62250027086</v>
      </c>
      <c r="H75" s="19">
        <f t="shared" ca="1" si="3"/>
        <v>1338391.1729522517</v>
      </c>
      <c r="I75" s="41"/>
      <c r="J75" s="49">
        <v>71</v>
      </c>
      <c r="K75" s="19">
        <v>6281911.9799143337</v>
      </c>
    </row>
    <row r="76" spans="2:11" x14ac:dyDescent="0.25">
      <c r="B76" s="27">
        <v>47484</v>
      </c>
      <c r="C76" s="162">
        <v>6.9999999999999902</v>
      </c>
      <c r="D76" s="163">
        <f>'Q2 Investment Amounts'!H74</f>
        <v>5065.8538034928852</v>
      </c>
      <c r="E76" s="164">
        <f ca="1">IF(E75=1,LOOKUP(RAND(),{0,0.97},{1,2}),IF(E75=2,LOOKUP(RAND(),{0,0.98},{2,3}),1))</f>
        <v>2</v>
      </c>
      <c r="F76" s="163">
        <f t="shared" ca="1" si="2"/>
        <v>1363386.9064981211</v>
      </c>
      <c r="G76" s="163">
        <f ca="1">EXP(_xlfn.NORM.INV(RAND(),'Q7 VAS Trajectories'!$C$2,'Q7 VAS Trajectories'!$C$3))*(0.4*D76+G75)</f>
        <v>59417.014405229762</v>
      </c>
      <c r="H76" s="19">
        <f t="shared" ca="1" si="3"/>
        <v>1422803.9209033509</v>
      </c>
      <c r="I76" s="41"/>
      <c r="J76" s="49">
        <v>72</v>
      </c>
      <c r="K76" s="19">
        <v>2053387.0903692651</v>
      </c>
    </row>
    <row r="77" spans="2:11" x14ac:dyDescent="0.25">
      <c r="B77" s="27">
        <v>47515</v>
      </c>
      <c r="C77" s="162">
        <v>7.0833333333333304</v>
      </c>
      <c r="D77" s="163">
        <f>'Q2 Investment Amounts'!H75</f>
        <v>2127.7786683840009</v>
      </c>
      <c r="E77" s="164">
        <f ca="1">IF(E76=1,LOOKUP(RAND(),{0,0.97},{1,2}),IF(E76=2,LOOKUP(RAND(),{0,0.98},{2,3}),1))</f>
        <v>2</v>
      </c>
      <c r="F77" s="163">
        <f t="shared" ca="1" si="2"/>
        <v>1446543.3881211006</v>
      </c>
      <c r="G77" s="163">
        <f ca="1">EXP(_xlfn.NORM.INV(RAND(),'Q7 VAS Trajectories'!$C$2,'Q7 VAS Trajectories'!$C$3))*(0.4*D77+G76)</f>
        <v>61594.109596011869</v>
      </c>
      <c r="H77" s="19">
        <f t="shared" ca="1" si="3"/>
        <v>1508137.4977171125</v>
      </c>
      <c r="I77" s="41"/>
      <c r="J77" s="49">
        <v>73</v>
      </c>
      <c r="K77" s="19">
        <v>1861288.2017802917</v>
      </c>
    </row>
    <row r="78" spans="2:11" x14ac:dyDescent="0.25">
      <c r="B78" s="27">
        <v>47543</v>
      </c>
      <c r="C78" s="162">
        <v>7.1666666666666599</v>
      </c>
      <c r="D78" s="163">
        <f>'Q2 Investment Amounts'!H76</f>
        <v>2127.7786683840009</v>
      </c>
      <c r="E78" s="164">
        <f ca="1">IF(E77=1,LOOKUP(RAND(),{0,0.97},{1,2}),IF(E77=2,LOOKUP(RAND(),{0,0.98},{2,3}),1))</f>
        <v>2</v>
      </c>
      <c r="F78" s="163">
        <f t="shared" ca="1" si="2"/>
        <v>1534689.2586414588</v>
      </c>
      <c r="G78" s="163">
        <f ca="1">EXP(_xlfn.NORM.INV(RAND(),'Q7 VAS Trajectories'!$C$2,'Q7 VAS Trajectories'!$C$3))*(0.4*D78+G77)</f>
        <v>59678.364204634505</v>
      </c>
      <c r="H78" s="19">
        <f t="shared" ca="1" si="3"/>
        <v>1594367.6228460933</v>
      </c>
      <c r="I78" s="41"/>
      <c r="J78" s="49">
        <v>74</v>
      </c>
      <c r="K78" s="19">
        <v>6648283.3517667856</v>
      </c>
    </row>
    <row r="79" spans="2:11" x14ac:dyDescent="0.25">
      <c r="B79" s="27">
        <v>47574</v>
      </c>
      <c r="C79" s="162">
        <v>7.2499999999999902</v>
      </c>
      <c r="D79" s="163">
        <f>'Q2 Investment Amounts'!H77</f>
        <v>2127.7786683840009</v>
      </c>
      <c r="E79" s="164">
        <f ca="1">IF(E78=1,LOOKUP(RAND(),{0,0.97},{1,2}),IF(E78=2,LOOKUP(RAND(),{0,0.98},{2,3}),1))</f>
        <v>2</v>
      </c>
      <c r="F79" s="163">
        <f t="shared" ca="1" si="2"/>
        <v>1628123.8813930384</v>
      </c>
      <c r="G79" s="163">
        <f ca="1">EXP(_xlfn.NORM.INV(RAND(),'Q7 VAS Trajectories'!$C$2,'Q7 VAS Trajectories'!$C$3))*(0.4*D79+G78)</f>
        <v>62064.275351903365</v>
      </c>
      <c r="H79" s="19">
        <f t="shared" ca="1" si="3"/>
        <v>1690188.1567449418</v>
      </c>
      <c r="I79" s="41"/>
      <c r="J79" s="49">
        <v>75</v>
      </c>
      <c r="K79" s="19">
        <v>21581841.799681112</v>
      </c>
    </row>
    <row r="80" spans="2:11" x14ac:dyDescent="0.25">
      <c r="B80" s="27">
        <v>47604</v>
      </c>
      <c r="C80" s="162">
        <v>7.3333333333333304</v>
      </c>
      <c r="D80" s="163">
        <f>'Q2 Investment Amounts'!H78</f>
        <v>2127.7786683840009</v>
      </c>
      <c r="E80" s="164">
        <f ca="1">IF(E79=1,LOOKUP(RAND(),{0,0.97},{1,2}),IF(E79=2,LOOKUP(RAND(),{0,0.98},{2,3}),1))</f>
        <v>2</v>
      </c>
      <c r="F80" s="163">
        <f t="shared" ca="1" si="2"/>
        <v>1727164.5815097129</v>
      </c>
      <c r="G80" s="163">
        <f ca="1">EXP(_xlfn.NORM.INV(RAND(),'Q7 VAS Trajectories'!$C$2,'Q7 VAS Trajectories'!$C$3))*(0.4*D80+G79)</f>
        <v>64833.474100324776</v>
      </c>
      <c r="H80" s="19">
        <f t="shared" ca="1" si="3"/>
        <v>1791998.0556100376</v>
      </c>
      <c r="I80" s="41"/>
      <c r="J80" s="49">
        <v>76</v>
      </c>
      <c r="K80" s="19">
        <v>21623316.10757013</v>
      </c>
    </row>
    <row r="81" spans="2:11" x14ac:dyDescent="0.25">
      <c r="B81" s="27">
        <v>47635</v>
      </c>
      <c r="C81" s="162">
        <v>7.4166666666666599</v>
      </c>
      <c r="D81" s="163">
        <f>'Q2 Investment Amounts'!H79</f>
        <v>2127.7786683840009</v>
      </c>
      <c r="E81" s="164">
        <f ca="1">IF(E80=1,LOOKUP(RAND(),{0,0.97},{1,2}),IF(E80=2,LOOKUP(RAND(),{0,0.98},{2,3}),1))</f>
        <v>2</v>
      </c>
      <c r="F81" s="163">
        <f t="shared" ca="1" si="2"/>
        <v>1832147.7236333878</v>
      </c>
      <c r="G81" s="163">
        <f ca="1">EXP(_xlfn.NORM.INV(RAND(),'Q7 VAS Trajectories'!$C$2,'Q7 VAS Trajectories'!$C$3))*(0.4*D81+G80)</f>
        <v>67684.953337649102</v>
      </c>
      <c r="H81" s="19">
        <f t="shared" ca="1" si="3"/>
        <v>1899832.6769710369</v>
      </c>
      <c r="I81" s="41"/>
      <c r="J81" s="49">
        <v>77</v>
      </c>
      <c r="K81" s="19">
        <v>6744798.6730334479</v>
      </c>
    </row>
    <row r="82" spans="2:11" x14ac:dyDescent="0.25">
      <c r="B82" s="27">
        <v>47665</v>
      </c>
      <c r="C82" s="162">
        <v>7.4999999999999902</v>
      </c>
      <c r="D82" s="163">
        <f>'Q2 Investment Amounts'!H80</f>
        <v>2127.7786683840009</v>
      </c>
      <c r="E82" s="164">
        <f ca="1">IF(E81=1,LOOKUP(RAND(),{0,0.97},{1,2}),IF(E81=2,LOOKUP(RAND(),{0,0.98},{2,3}),1))</f>
        <v>2</v>
      </c>
      <c r="F82" s="163">
        <f t="shared" ca="1" si="2"/>
        <v>1943429.8542844832</v>
      </c>
      <c r="G82" s="163">
        <f ca="1">EXP(_xlfn.NORM.INV(RAND(),'Q7 VAS Trajectories'!$C$2,'Q7 VAS Trajectories'!$C$3))*(0.4*D82+G81)</f>
        <v>71670.45815851762</v>
      </c>
      <c r="H82" s="19">
        <f t="shared" ca="1" si="3"/>
        <v>2015100.312443001</v>
      </c>
      <c r="I82" s="41"/>
      <c r="J82" s="49">
        <v>78</v>
      </c>
      <c r="K82" s="19">
        <v>6870318.1100693047</v>
      </c>
    </row>
    <row r="83" spans="2:11" x14ac:dyDescent="0.25">
      <c r="B83" s="27">
        <v>47696</v>
      </c>
      <c r="C83" s="162">
        <v>7.5833333333333304</v>
      </c>
      <c r="D83" s="163">
        <f>'Q2 Investment Amounts'!H81</f>
        <v>2127.7786683840009</v>
      </c>
      <c r="E83" s="164">
        <f ca="1">IF(E82=1,LOOKUP(RAND(),{0,0.97},{1,2}),IF(E82=2,LOOKUP(RAND(),{0,0.98},{2,3}),1))</f>
        <v>2</v>
      </c>
      <c r="F83" s="163">
        <f t="shared" ca="1" si="2"/>
        <v>2061388.9127746446</v>
      </c>
      <c r="G83" s="163">
        <f ca="1">EXP(_xlfn.NORM.INV(RAND(),'Q7 VAS Trajectories'!$C$2,'Q7 VAS Trajectories'!$C$3))*(0.4*D83+G82)</f>
        <v>74442.237255439017</v>
      </c>
      <c r="H83" s="19">
        <f t="shared" ca="1" si="3"/>
        <v>2135831.1500300835</v>
      </c>
      <c r="I83" s="41"/>
      <c r="J83" s="49">
        <v>79</v>
      </c>
      <c r="K83" s="19">
        <v>6228006.5864704354</v>
      </c>
    </row>
    <row r="84" spans="2:11" x14ac:dyDescent="0.25">
      <c r="B84" s="27">
        <v>47727</v>
      </c>
      <c r="C84" s="162">
        <v>7.6666666666666599</v>
      </c>
      <c r="D84" s="163">
        <f>'Q2 Investment Amounts'!H82</f>
        <v>2127.7786683840009</v>
      </c>
      <c r="E84" s="164">
        <f ca="1">IF(E83=1,LOOKUP(RAND(),{0,0.97},{1,2}),IF(E83=2,LOOKUP(RAND(),{0,0.98},{2,3}),1))</f>
        <v>2</v>
      </c>
      <c r="F84" s="163">
        <f t="shared" ca="1" si="2"/>
        <v>2186425.5147742154</v>
      </c>
      <c r="G84" s="163">
        <f ca="1">EXP(_xlfn.NORM.INV(RAND(),'Q7 VAS Trajectories'!$C$2,'Q7 VAS Trajectories'!$C$3))*(0.4*D84+G83)</f>
        <v>69668.058741262139</v>
      </c>
      <c r="H84" s="19">
        <f t="shared" ca="1" si="3"/>
        <v>2256093.5735154776</v>
      </c>
      <c r="I84" s="41"/>
      <c r="J84" s="49">
        <v>80</v>
      </c>
      <c r="K84" s="19">
        <v>3366550.2096592602</v>
      </c>
    </row>
    <row r="85" spans="2:11" x14ac:dyDescent="0.25">
      <c r="B85" s="27">
        <v>47757</v>
      </c>
      <c r="C85" s="162">
        <v>7.7499999999999902</v>
      </c>
      <c r="D85" s="163">
        <f>'Q2 Investment Amounts'!H83</f>
        <v>2127.7786683840009</v>
      </c>
      <c r="E85" s="164">
        <f ca="1">IF(E84=1,LOOKUP(RAND(),{0,0.97},{1,2}),IF(E84=2,LOOKUP(RAND(),{0,0.98},{2,3}),1))</f>
        <v>2</v>
      </c>
      <c r="F85" s="163">
        <f t="shared" ca="1" si="2"/>
        <v>2318964.3128937609</v>
      </c>
      <c r="G85" s="163">
        <f ca="1">EXP(_xlfn.NORM.INV(RAND(),'Q7 VAS Trajectories'!$C$2,'Q7 VAS Trajectories'!$C$3))*(0.4*D85+G84)</f>
        <v>68033.329141801849</v>
      </c>
      <c r="H85" s="19">
        <f t="shared" ca="1" si="3"/>
        <v>2386997.6420355625</v>
      </c>
      <c r="I85" s="41"/>
      <c r="J85" s="49">
        <v>81</v>
      </c>
      <c r="K85" s="19">
        <v>6439755.1019488564</v>
      </c>
    </row>
    <row r="86" spans="2:11" x14ac:dyDescent="0.25">
      <c r="B86" s="27">
        <v>47788</v>
      </c>
      <c r="C86" s="162">
        <v>7.8333333333333304</v>
      </c>
      <c r="D86" s="163">
        <f>'Q2 Investment Amounts'!H84</f>
        <v>2127.7786683840009</v>
      </c>
      <c r="E86" s="164">
        <f ca="1">IF(E85=1,LOOKUP(RAND(),{0,0.97},{1,2}),IF(E85=2,LOOKUP(RAND(),{0,0.98},{2,3}),1))</f>
        <v>2</v>
      </c>
      <c r="F86" s="163">
        <f t="shared" ca="1" si="2"/>
        <v>2459455.4389004791</v>
      </c>
      <c r="G86" s="163">
        <f ca="1">EXP(_xlfn.NORM.INV(RAND(),'Q7 VAS Trajectories'!$C$2,'Q7 VAS Trajectories'!$C$3))*(0.4*D86+G85)</f>
        <v>71670.790879853914</v>
      </c>
      <c r="H86" s="19">
        <f t="shared" ca="1" si="3"/>
        <v>2531126.2297803331</v>
      </c>
      <c r="I86" s="41"/>
      <c r="J86" s="49">
        <v>82</v>
      </c>
      <c r="K86" s="19">
        <v>21541082.84080014</v>
      </c>
    </row>
    <row r="87" spans="2:11" x14ac:dyDescent="0.25">
      <c r="B87" s="27">
        <v>47818</v>
      </c>
      <c r="C87" s="162">
        <v>7.9166666666666599</v>
      </c>
      <c r="D87" s="163">
        <f>'Q2 Investment Amounts'!H85</f>
        <v>2127.7786683840009</v>
      </c>
      <c r="E87" s="164">
        <f ca="1">IF(E86=1,LOOKUP(RAND(),{0,0.97},{1,2}),IF(E86=2,LOOKUP(RAND(),{0,0.98},{2,3}),1))</f>
        <v>2</v>
      </c>
      <c r="F87" s="163">
        <f t="shared" ca="1" si="2"/>
        <v>2608376.0324676004</v>
      </c>
      <c r="G87" s="163">
        <f ca="1">EXP(_xlfn.NORM.INV(RAND(),'Q7 VAS Trajectories'!$C$2,'Q7 VAS Trajectories'!$C$3))*(0.4*D87+G86)</f>
        <v>71812.25116023705</v>
      </c>
      <c r="H87" s="19">
        <f t="shared" ca="1" si="3"/>
        <v>2680188.2836278374</v>
      </c>
      <c r="I87" s="41"/>
      <c r="J87" s="49">
        <v>83</v>
      </c>
      <c r="K87" s="19">
        <v>2163796.3986165226</v>
      </c>
    </row>
    <row r="88" spans="2:11" x14ac:dyDescent="0.25">
      <c r="B88" s="27">
        <v>47849</v>
      </c>
      <c r="C88" s="162">
        <v>7.9999999999999902</v>
      </c>
      <c r="D88" s="163">
        <f>'Q2 Investment Amounts'!H86</f>
        <v>2127.7786683840009</v>
      </c>
      <c r="E88" s="164">
        <f ca="1">IF(E87=1,LOOKUP(RAND(),{0,0.97},{1,2}),IF(E87=2,LOOKUP(RAND(),{0,0.98},{2,3}),1))</f>
        <v>2</v>
      </c>
      <c r="F88" s="163">
        <f t="shared" ca="1" si="2"/>
        <v>2766231.8616487491</v>
      </c>
      <c r="G88" s="163">
        <f ca="1">EXP(_xlfn.NORM.INV(RAND(),'Q7 VAS Trajectories'!$C$2,'Q7 VAS Trajectories'!$C$3))*(0.4*D88+G87)</f>
        <v>77175.106407797415</v>
      </c>
      <c r="H88" s="19">
        <f t="shared" ca="1" si="3"/>
        <v>2843406.9680565465</v>
      </c>
      <c r="I88" s="41"/>
      <c r="J88" s="49">
        <v>84</v>
      </c>
      <c r="K88" s="19">
        <v>6268562.58394037</v>
      </c>
    </row>
    <row r="89" spans="2:11" x14ac:dyDescent="0.25">
      <c r="B89" s="27">
        <v>47880</v>
      </c>
      <c r="C89" s="162">
        <v>8.0833333333333304</v>
      </c>
      <c r="D89" s="163">
        <f>'Q2 Investment Amounts'!H87</f>
        <v>2255.4453884870413</v>
      </c>
      <c r="E89" s="164">
        <f ca="1">IF(E88=1,LOOKUP(RAND(),{0,0.97},{1,2}),IF(E88=2,LOOKUP(RAND(),{0,0.98},{2,3}),1))</f>
        <v>2</v>
      </c>
      <c r="F89" s="163">
        <f t="shared" ca="1" si="2"/>
        <v>2933640.2366147521</v>
      </c>
      <c r="G89" s="163">
        <f ca="1">EXP(_xlfn.NORM.INV(RAND(),'Q7 VAS Trajectories'!$C$2,'Q7 VAS Trajectories'!$C$3))*(0.4*D89+G88)</f>
        <v>80458.283291056461</v>
      </c>
      <c r="H89" s="19">
        <f t="shared" ca="1" si="3"/>
        <v>3014098.5199058084</v>
      </c>
      <c r="I89" s="41"/>
      <c r="J89" s="49">
        <v>85</v>
      </c>
      <c r="K89" s="19">
        <v>2276117.1852331534</v>
      </c>
    </row>
    <row r="90" spans="2:11" x14ac:dyDescent="0.25">
      <c r="B90" s="27">
        <v>47908</v>
      </c>
      <c r="C90" s="162">
        <v>8.1666666666666607</v>
      </c>
      <c r="D90" s="163">
        <f>'Q2 Investment Amounts'!H88</f>
        <v>2255.4453884870413</v>
      </c>
      <c r="E90" s="164">
        <f ca="1">IF(E89=1,LOOKUP(RAND(),{0,0.97},{1,2}),IF(E89=2,LOOKUP(RAND(),{0,0.98},{2,3}),1))</f>
        <v>2</v>
      </c>
      <c r="F90" s="163">
        <f t="shared" ca="1" si="2"/>
        <v>3111093.1140787154</v>
      </c>
      <c r="G90" s="163">
        <f ca="1">EXP(_xlfn.NORM.INV(RAND(),'Q7 VAS Trajectories'!$C$2,'Q7 VAS Trajectories'!$C$3))*(0.4*D90+G89)</f>
        <v>78876.079497707571</v>
      </c>
      <c r="H90" s="19">
        <f t="shared" ca="1" si="3"/>
        <v>3189969.193576423</v>
      </c>
      <c r="I90" s="41"/>
      <c r="J90" s="49">
        <v>86</v>
      </c>
      <c r="K90" s="19">
        <v>2464591.2367820642</v>
      </c>
    </row>
    <row r="91" spans="2:11" x14ac:dyDescent="0.25">
      <c r="B91" s="27">
        <v>47939</v>
      </c>
      <c r="C91" s="162">
        <v>8.2499999999999893</v>
      </c>
      <c r="D91" s="163">
        <f>'Q2 Investment Amounts'!H89</f>
        <v>2255.4453884870413</v>
      </c>
      <c r="E91" s="164">
        <f ca="1">IF(E90=1,LOOKUP(RAND(),{0,0.97},{1,2}),IF(E90=2,LOOKUP(RAND(),{0,0.98},{2,3}),1))</f>
        <v>2</v>
      </c>
      <c r="F91" s="163">
        <f t="shared" ca="1" si="2"/>
        <v>3299193.1641905163</v>
      </c>
      <c r="G91" s="163">
        <f ca="1">EXP(_xlfn.NORM.INV(RAND(),'Q7 VAS Trajectories'!$C$2,'Q7 VAS Trajectories'!$C$3))*(0.4*D91+G90)</f>
        <v>85767.958728996338</v>
      </c>
      <c r="H91" s="19">
        <f t="shared" ca="1" si="3"/>
        <v>3384961.1229195129</v>
      </c>
      <c r="I91" s="41"/>
      <c r="J91" s="49">
        <v>87</v>
      </c>
      <c r="K91" s="19">
        <v>7588350.3311783802</v>
      </c>
    </row>
    <row r="92" spans="2:11" x14ac:dyDescent="0.25">
      <c r="B92" s="27">
        <v>47969</v>
      </c>
      <c r="C92" s="162">
        <v>8.3333333333333304</v>
      </c>
      <c r="D92" s="163">
        <f>'Q2 Investment Amounts'!H90</f>
        <v>2255.4453884870413</v>
      </c>
      <c r="E92" s="164">
        <f ca="1">IF(E91=1,LOOKUP(RAND(),{0,0.97},{1,2}),IF(E91=2,LOOKUP(RAND(),{0,0.98},{2,3}),1))</f>
        <v>2</v>
      </c>
      <c r="F92" s="163">
        <f t="shared" ca="1" si="2"/>
        <v>3498579.2173090256</v>
      </c>
      <c r="G92" s="163">
        <f ca="1">EXP(_xlfn.NORM.INV(RAND(),'Q7 VAS Trajectories'!$C$2,'Q7 VAS Trajectories'!$C$3))*(0.4*D92+G91)</f>
        <v>85444.749899802875</v>
      </c>
      <c r="H92" s="19">
        <f t="shared" ca="1" si="3"/>
        <v>3584023.9672088283</v>
      </c>
      <c r="I92" s="41"/>
      <c r="J92" s="49">
        <v>88</v>
      </c>
      <c r="K92" s="19">
        <v>7658707.2817509677</v>
      </c>
    </row>
    <row r="93" spans="2:11" x14ac:dyDescent="0.25">
      <c r="B93" s="27">
        <v>48000</v>
      </c>
      <c r="C93" s="162">
        <v>8.4166666666666607</v>
      </c>
      <c r="D93" s="163">
        <f>'Q2 Investment Amounts'!H91</f>
        <v>2255.4453884870413</v>
      </c>
      <c r="E93" s="164">
        <f ca="1">IF(E92=1,LOOKUP(RAND(),{0,0.97},{1,2}),IF(E92=2,LOOKUP(RAND(),{0,0.98},{2,3}),1))</f>
        <v>2</v>
      </c>
      <c r="F93" s="163">
        <f t="shared" ca="1" si="2"/>
        <v>3709928.4336146452</v>
      </c>
      <c r="G93" s="163">
        <f ca="1">EXP(_xlfn.NORM.INV(RAND(),'Q7 VAS Trajectories'!$C$2,'Q7 VAS Trajectories'!$C$3))*(0.4*D93+G92)</f>
        <v>85124.220015045517</v>
      </c>
      <c r="H93" s="19">
        <f t="shared" ca="1" si="3"/>
        <v>3795052.6536296909</v>
      </c>
      <c r="I93" s="41"/>
      <c r="J93" s="49">
        <v>89</v>
      </c>
      <c r="K93" s="19">
        <v>6320386.912001661</v>
      </c>
    </row>
    <row r="94" spans="2:11" x14ac:dyDescent="0.25">
      <c r="B94" s="27">
        <v>48030</v>
      </c>
      <c r="C94" s="162">
        <v>8.4999999999999893</v>
      </c>
      <c r="D94" s="163">
        <f>'Q2 Investment Amounts'!H92</f>
        <v>2255.4453884870413</v>
      </c>
      <c r="E94" s="164">
        <f ca="1">IF(E93=1,LOOKUP(RAND(),{0,0.97},{1,2}),IF(E93=2,LOOKUP(RAND(),{0,0.98},{2,3}),1))</f>
        <v>2</v>
      </c>
      <c r="F94" s="163">
        <f t="shared" ca="1" si="2"/>
        <v>3933958.6028986019</v>
      </c>
      <c r="G94" s="163">
        <f ca="1">EXP(_xlfn.NORM.INV(RAND(),'Q7 VAS Trajectories'!$C$2,'Q7 VAS Trajectories'!$C$3))*(0.4*D94+G93)</f>
        <v>86725.740677685288</v>
      </c>
      <c r="H94" s="19">
        <f t="shared" ca="1" si="3"/>
        <v>4020684.3435762874</v>
      </c>
      <c r="I94" s="41"/>
      <c r="J94" s="49">
        <v>90</v>
      </c>
      <c r="K94" s="19">
        <v>6883005.1176784411</v>
      </c>
    </row>
    <row r="95" spans="2:11" x14ac:dyDescent="0.25">
      <c r="B95" s="27">
        <v>48061</v>
      </c>
      <c r="C95" s="162">
        <v>8.5833333333333304</v>
      </c>
      <c r="D95" s="163">
        <f>'Q2 Investment Amounts'!H93</f>
        <v>2255.4453884870413</v>
      </c>
      <c r="E95" s="164">
        <f ca="1">IF(E94=1,LOOKUP(RAND(),{0,0.97},{1,2}),IF(E94=2,LOOKUP(RAND(),{0,0.98},{2,3}),1))</f>
        <v>2</v>
      </c>
      <c r="F95" s="163">
        <f t="shared" ca="1" si="2"/>
        <v>4171430.582339596</v>
      </c>
      <c r="G95" s="163">
        <f ca="1">EXP(_xlfn.NORM.INV(RAND(),'Q7 VAS Trajectories'!$C$2,'Q7 VAS Trajectories'!$C$3))*(0.4*D95+G94)</f>
        <v>86373.71479429504</v>
      </c>
      <c r="H95" s="19">
        <f t="shared" ca="1" si="3"/>
        <v>4257804.2971338909</v>
      </c>
      <c r="I95" s="41"/>
      <c r="J95" s="49">
        <v>91</v>
      </c>
      <c r="K95" s="19">
        <v>6292325.3336170139</v>
      </c>
    </row>
    <row r="96" spans="2:11" x14ac:dyDescent="0.25">
      <c r="B96" s="27">
        <v>48092</v>
      </c>
      <c r="C96" s="162">
        <v>8.6666666666666607</v>
      </c>
      <c r="D96" s="163">
        <f>'Q2 Investment Amounts'!H94</f>
        <v>2255.4453884870413</v>
      </c>
      <c r="E96" s="164">
        <f ca="1">IF(E95=1,LOOKUP(RAND(),{0,0.97},{1,2}),IF(E95=2,LOOKUP(RAND(),{0,0.98},{2,3}),1))</f>
        <v>2</v>
      </c>
      <c r="F96" s="163">
        <f t="shared" ca="1" si="2"/>
        <v>4423150.8805470495</v>
      </c>
      <c r="G96" s="163">
        <f ca="1">EXP(_xlfn.NORM.INV(RAND(),'Q7 VAS Trajectories'!$C$2,'Q7 VAS Trajectories'!$C$3))*(0.4*D96+G95)</f>
        <v>93121.844034762718</v>
      </c>
      <c r="H96" s="19">
        <f t="shared" ca="1" si="3"/>
        <v>4516272.7245818125</v>
      </c>
      <c r="I96" s="41"/>
      <c r="J96" s="49">
        <v>92</v>
      </c>
      <c r="K96" s="19">
        <v>1165418.3499991661</v>
      </c>
    </row>
    <row r="97" spans="2:11" x14ac:dyDescent="0.25">
      <c r="B97" s="27">
        <v>48122</v>
      </c>
      <c r="C97" s="162">
        <v>8.7499999999999893</v>
      </c>
      <c r="D97" s="163">
        <f>'Q2 Investment Amounts'!H95</f>
        <v>2255.4453884870413</v>
      </c>
      <c r="E97" s="164">
        <f ca="1">IF(E96=1,LOOKUP(RAND(),{0,0.97},{1,2}),IF(E96=2,LOOKUP(RAND(),{0,0.98},{2,3}),1))</f>
        <v>2</v>
      </c>
      <c r="F97" s="163">
        <f t="shared" ca="1" si="2"/>
        <v>4689974.3966469504</v>
      </c>
      <c r="G97" s="163">
        <f ca="1">EXP(_xlfn.NORM.INV(RAND(),'Q7 VAS Trajectories'!$C$2,'Q7 VAS Trajectories'!$C$3))*(0.4*D97+G96)</f>
        <v>98602.380054245252</v>
      </c>
      <c r="H97" s="19">
        <f t="shared" ca="1" si="3"/>
        <v>4788576.7767011961</v>
      </c>
      <c r="I97" s="41"/>
      <c r="J97" s="49">
        <v>93</v>
      </c>
      <c r="K97" s="19">
        <v>3285084.4817954018</v>
      </c>
    </row>
    <row r="98" spans="2:11" x14ac:dyDescent="0.25">
      <c r="B98" s="27">
        <v>48153</v>
      </c>
      <c r="C98" s="162">
        <v>8.8333333333333304</v>
      </c>
      <c r="D98" s="163">
        <f>'Q2 Investment Amounts'!H96</f>
        <v>2255.4453884870413</v>
      </c>
      <c r="E98" s="164">
        <f ca="1">IF(E97=1,LOOKUP(RAND(),{0,0.97},{1,2}),IF(E97=2,LOOKUP(RAND(),{0,0.98},{2,3}),1))</f>
        <v>2</v>
      </c>
      <c r="F98" s="163">
        <f t="shared" ca="1" si="2"/>
        <v>4972807.3237128453</v>
      </c>
      <c r="G98" s="163">
        <f ca="1">EXP(_xlfn.NORM.INV(RAND(),'Q7 VAS Trajectories'!$C$2,'Q7 VAS Trajectories'!$C$3))*(0.4*D98+G97)</f>
        <v>99763.268932859108</v>
      </c>
      <c r="H98" s="19">
        <f t="shared" ca="1" si="3"/>
        <v>5072570.5926457047</v>
      </c>
      <c r="I98" s="41"/>
      <c r="J98" s="49">
        <v>94</v>
      </c>
      <c r="K98" s="19">
        <v>6286409.0757594323</v>
      </c>
    </row>
    <row r="99" spans="2:11" x14ac:dyDescent="0.25">
      <c r="B99" s="27">
        <v>48183</v>
      </c>
      <c r="C99" s="162">
        <v>8.9166666666666607</v>
      </c>
      <c r="D99" s="163">
        <f>'Q2 Investment Amounts'!H97</f>
        <v>2255.4453884870413</v>
      </c>
      <c r="E99" s="164">
        <f ca="1">IF(E98=1,LOOKUP(RAND(),{0,0.97},{1,2}),IF(E98=2,LOOKUP(RAND(),{0,0.98},{2,3}),1))</f>
        <v>2</v>
      </c>
      <c r="F99" s="163">
        <f t="shared" ca="1" si="2"/>
        <v>5272610.2264026944</v>
      </c>
      <c r="G99" s="163">
        <f ca="1">EXP(_xlfn.NORM.INV(RAND(),'Q7 VAS Trajectories'!$C$2,'Q7 VAS Trajectories'!$C$3))*(0.4*D99+G98)</f>
        <v>108196.63957842351</v>
      </c>
      <c r="H99" s="19">
        <f t="shared" ca="1" si="3"/>
        <v>5380806.8659811178</v>
      </c>
      <c r="I99" s="41"/>
      <c r="J99" s="49">
        <v>95</v>
      </c>
      <c r="K99" s="19">
        <v>6354801.8634913554</v>
      </c>
    </row>
    <row r="100" spans="2:11" x14ac:dyDescent="0.25">
      <c r="B100" s="27">
        <v>48214</v>
      </c>
      <c r="C100" s="162">
        <v>8.9999999999999893</v>
      </c>
      <c r="D100" s="163">
        <f>'Q2 Investment Amounts'!H98</f>
        <v>2255.4453884870413</v>
      </c>
      <c r="E100" s="164">
        <f ca="1">IF(E99=1,LOOKUP(RAND(),{0,0.97},{1,2}),IF(E99=2,LOOKUP(RAND(),{0,0.98},{2,3}),1))</f>
        <v>2</v>
      </c>
      <c r="F100" s="163">
        <f t="shared" ca="1" si="2"/>
        <v>5590401.3032539338</v>
      </c>
      <c r="G100" s="163">
        <f ca="1">EXP(_xlfn.NORM.INV(RAND(),'Q7 VAS Trajectories'!$C$2,'Q7 VAS Trajectories'!$C$3))*(0.4*D100+G99)</f>
        <v>107655.68527340544</v>
      </c>
      <c r="H100" s="19">
        <f t="shared" ca="1" si="3"/>
        <v>5698056.988527339</v>
      </c>
      <c r="I100" s="41"/>
      <c r="J100" s="49">
        <v>96</v>
      </c>
      <c r="K100" s="19">
        <v>21731232.247006513</v>
      </c>
    </row>
    <row r="101" spans="2:11" x14ac:dyDescent="0.25">
      <c r="B101" s="27">
        <v>48245</v>
      </c>
      <c r="C101" s="162">
        <v>9.0833333333333304</v>
      </c>
      <c r="D101" s="163">
        <f>'Q2 Investment Amounts'!H99</f>
        <v>2390.7721117962633</v>
      </c>
      <c r="E101" s="164">
        <f ca="1">IF(E100=1,LOOKUP(RAND(),{0,0.97},{1,2}),IF(E100=2,LOOKUP(RAND(),{0,0.98},{2,3}),1))</f>
        <v>2</v>
      </c>
      <c r="F101" s="163">
        <f t="shared" ca="1" si="2"/>
        <v>5927345.9125122726</v>
      </c>
      <c r="G101" s="163">
        <f ca="1">EXP(_xlfn.NORM.INV(RAND(),'Q7 VAS Trajectories'!$C$2,'Q7 VAS Trajectories'!$C$3))*(0.4*D101+G100)</f>
        <v>111126.10683928432</v>
      </c>
      <c r="H101" s="19">
        <f t="shared" ca="1" si="3"/>
        <v>6038472.0193515569</v>
      </c>
      <c r="I101" s="41"/>
      <c r="J101" s="49">
        <v>97</v>
      </c>
      <c r="K101" s="19">
        <v>6502676.4870426543</v>
      </c>
    </row>
    <row r="102" spans="2:11" x14ac:dyDescent="0.25">
      <c r="B102" s="27">
        <v>48274</v>
      </c>
      <c r="C102" s="162">
        <v>9.1666666666666607</v>
      </c>
      <c r="D102" s="163">
        <f>'Q2 Investment Amounts'!H100</f>
        <v>2390.7721117962633</v>
      </c>
      <c r="E102" s="164">
        <f ca="1">IF(E101=1,LOOKUP(RAND(),{0,0.97},{1,2}),IF(E101=2,LOOKUP(RAND(),{0,0.98},{2,3}),1))</f>
        <v>2</v>
      </c>
      <c r="F102" s="163">
        <f t="shared" ca="1" si="2"/>
        <v>6284507.1983261118</v>
      </c>
      <c r="G102" s="163">
        <f ca="1">EXP(_xlfn.NORM.INV(RAND(),'Q7 VAS Trajectories'!$C$2,'Q7 VAS Trajectories'!$C$3))*(0.4*D102+G101)</f>
        <v>107543.80003218523</v>
      </c>
      <c r="H102" s="19">
        <f t="shared" ca="1" si="3"/>
        <v>6392050.9983582972</v>
      </c>
      <c r="I102" s="41"/>
      <c r="J102" s="49">
        <v>98</v>
      </c>
      <c r="K102" s="19">
        <v>21570907.815557782</v>
      </c>
    </row>
    <row r="103" spans="2:11" x14ac:dyDescent="0.25">
      <c r="B103" s="27">
        <v>48305</v>
      </c>
      <c r="C103" s="162">
        <v>9.2499999999999893</v>
      </c>
      <c r="D103" s="163">
        <f>'Q2 Investment Amounts'!H101</f>
        <v>2390.7721117962633</v>
      </c>
      <c r="E103" s="164">
        <f ca="1">IF(E102=1,LOOKUP(RAND(),{0,0.97},{1,2}),IF(E102=2,LOOKUP(RAND(),{0,0.98},{2,3}),1))</f>
        <v>2</v>
      </c>
      <c r="F103" s="163">
        <f t="shared" ca="1" si="2"/>
        <v>6663098.1612887811</v>
      </c>
      <c r="G103" s="163">
        <f ca="1">EXP(_xlfn.NORM.INV(RAND(),'Q7 VAS Trajectories'!$C$2,'Q7 VAS Trajectories'!$C$3))*(0.4*D103+G102)</f>
        <v>112709.70711568309</v>
      </c>
      <c r="H103" s="19">
        <f t="shared" ca="1" si="3"/>
        <v>6775807.8684044639</v>
      </c>
      <c r="I103" s="41"/>
      <c r="J103" s="49">
        <v>99</v>
      </c>
      <c r="K103" s="19">
        <v>6400374.9918888761</v>
      </c>
    </row>
    <row r="104" spans="2:11" ht="15.75" thickBot="1" x14ac:dyDescent="0.3">
      <c r="B104" s="27">
        <v>48335</v>
      </c>
      <c r="C104" s="162">
        <v>9.3333333333333304</v>
      </c>
      <c r="D104" s="163">
        <f>'Q2 Investment Amounts'!H102</f>
        <v>2390.7721117962633</v>
      </c>
      <c r="E104" s="164">
        <f ca="1">IF(E103=1,LOOKUP(RAND(),{0,0.97},{1,2}),IF(E103=2,LOOKUP(RAND(),{0,0.98},{2,3}),1))</f>
        <v>2</v>
      </c>
      <c r="F104" s="163">
        <f t="shared" ca="1" si="2"/>
        <v>7064404.5820292104</v>
      </c>
      <c r="G104" s="163">
        <f ca="1">EXP(_xlfn.NORM.INV(RAND(),'Q7 VAS Trajectories'!$C$2,'Q7 VAS Trajectories'!$C$3))*(0.4*D104+G103)</f>
        <v>109297.53624764488</v>
      </c>
      <c r="H104" s="19">
        <f t="shared" ca="1" si="3"/>
        <v>7173702.118276855</v>
      </c>
      <c r="I104" s="41"/>
      <c r="J104" s="51">
        <v>100</v>
      </c>
      <c r="K104" s="22">
        <v>6380751.5903469473</v>
      </c>
    </row>
    <row r="105" spans="2:11" x14ac:dyDescent="0.25">
      <c r="B105" s="27">
        <v>48366</v>
      </c>
      <c r="C105" s="162">
        <v>9.4166666666666607</v>
      </c>
      <c r="D105" s="163">
        <f>'Q2 Investment Amounts'!H103</f>
        <v>2390.7721117962633</v>
      </c>
      <c r="E105" s="164">
        <f ca="1">IF(E104=1,LOOKUP(RAND(),{0,0.97},{1,2}),IF(E104=2,LOOKUP(RAND(),{0,0.98},{2,3}),1))</f>
        <v>2</v>
      </c>
      <c r="F105" s="163">
        <f t="shared" ca="1" si="2"/>
        <v>7489789.388014066</v>
      </c>
      <c r="G105" s="163">
        <f ca="1">EXP(_xlfn.NORM.INV(RAND(),'Q7 VAS Trajectories'!$C$2,'Q7 VAS Trajectories'!$C$3))*(0.4*D105+G104)</f>
        <v>109719.21345605484</v>
      </c>
      <c r="H105" s="19">
        <f t="shared" ca="1" si="3"/>
        <v>7599508.6014701212</v>
      </c>
      <c r="I105" s="41"/>
    </row>
    <row r="106" spans="2:11" x14ac:dyDescent="0.25">
      <c r="B106" s="27">
        <v>48396</v>
      </c>
      <c r="C106" s="162">
        <v>9.4999999999999893</v>
      </c>
      <c r="D106" s="163">
        <f>'Q2 Investment Amounts'!H104</f>
        <v>2390.7721117962633</v>
      </c>
      <c r="E106" s="164">
        <f ca="1">IF(E105=1,LOOKUP(RAND(),{0,0.97},{1,2}),IF(E105=2,LOOKUP(RAND(),{0,0.98},{2,3}),1))</f>
        <v>2</v>
      </c>
      <c r="F106" s="163">
        <f t="shared" ca="1" si="2"/>
        <v>7940697.2823580131</v>
      </c>
      <c r="G106" s="163">
        <f ca="1">EXP(_xlfn.NORM.INV(RAND(),'Q7 VAS Trajectories'!$C$2,'Q7 VAS Trajectories'!$C$3))*(0.4*D106+G105)</f>
        <v>109355.48822421714</v>
      </c>
      <c r="H106" s="19">
        <f t="shared" ca="1" si="3"/>
        <v>8050052.7705822298</v>
      </c>
      <c r="I106" s="41"/>
    </row>
    <row r="107" spans="2:11" x14ac:dyDescent="0.25">
      <c r="B107" s="27">
        <v>48427</v>
      </c>
      <c r="C107" s="162">
        <v>9.5833333333333304</v>
      </c>
      <c r="D107" s="163">
        <f>'Q2 Investment Amounts'!H105</f>
        <v>2390.7721117962633</v>
      </c>
      <c r="E107" s="164">
        <f ca="1">IF(E106=1,LOOKUP(RAND(),{0,0.97},{1,2}),IF(E106=2,LOOKUP(RAND(),{0,0.98},{2,3}),1))</f>
        <v>2</v>
      </c>
      <c r="F107" s="163">
        <f t="shared" ca="1" si="2"/>
        <v>8418659.6503625959</v>
      </c>
      <c r="G107" s="163">
        <f ca="1">EXP(_xlfn.NORM.INV(RAND(),'Q7 VAS Trajectories'!$C$2,'Q7 VAS Trajectories'!$C$3))*(0.4*D107+G106)</f>
        <v>107884.32301646553</v>
      </c>
      <c r="H107" s="19">
        <f t="shared" ca="1" si="3"/>
        <v>8526543.9733790606</v>
      </c>
      <c r="I107" s="41"/>
    </row>
    <row r="108" spans="2:11" x14ac:dyDescent="0.25">
      <c r="B108" s="27">
        <v>48458</v>
      </c>
      <c r="C108" s="162">
        <v>9.6666666666666607</v>
      </c>
      <c r="D108" s="163">
        <f>'Q2 Investment Amounts'!H106</f>
        <v>2390.7721117962633</v>
      </c>
      <c r="E108" s="164">
        <f ca="1">IF(E107=1,LOOKUP(RAND(),{0,0.97},{1,2}),IF(E107=2,LOOKUP(RAND(),{0,0.98},{2,3}),1))</f>
        <v>2</v>
      </c>
      <c r="F108" s="163">
        <f t="shared" ca="1" si="2"/>
        <v>8925299.7604474556</v>
      </c>
      <c r="G108" s="163">
        <f ca="1">EXP(_xlfn.NORM.INV(RAND(),'Q7 VAS Trajectories'!$C$2,'Q7 VAS Trajectories'!$C$3))*(0.4*D108+G107)</f>
        <v>113859.67263566933</v>
      </c>
      <c r="H108" s="19">
        <f t="shared" ca="1" si="3"/>
        <v>9039159.4330831245</v>
      </c>
      <c r="I108" s="41"/>
    </row>
    <row r="109" spans="2:11" x14ac:dyDescent="0.25">
      <c r="B109" s="27">
        <v>48488</v>
      </c>
      <c r="C109" s="162">
        <v>9.7499999999999893</v>
      </c>
      <c r="D109" s="163">
        <f>'Q2 Investment Amounts'!H107</f>
        <v>2390.7721117962633</v>
      </c>
      <c r="E109" s="164">
        <f ca="1">IF(E108=1,LOOKUP(RAND(),{0,0.97},{1,2}),IF(E108=2,LOOKUP(RAND(),{0,0.98},{2,3}),1))</f>
        <v>2</v>
      </c>
      <c r="F109" s="163">
        <f t="shared" ca="1" si="2"/>
        <v>9462338.2771374062</v>
      </c>
      <c r="G109" s="163">
        <f ca="1">EXP(_xlfn.NORM.INV(RAND(),'Q7 VAS Trajectories'!$C$2,'Q7 VAS Trajectories'!$C$3))*(0.4*D109+G108)</f>
        <v>123911.6503153169</v>
      </c>
      <c r="H109" s="19">
        <f t="shared" ca="1" si="3"/>
        <v>9586249.9274527226</v>
      </c>
      <c r="I109" s="41"/>
    </row>
    <row r="110" spans="2:11" x14ac:dyDescent="0.25">
      <c r="B110" s="27">
        <v>48519</v>
      </c>
      <c r="C110" s="162">
        <v>9.8333333333333304</v>
      </c>
      <c r="D110" s="163">
        <f>'Q2 Investment Amounts'!H108</f>
        <v>2390.7721117962633</v>
      </c>
      <c r="E110" s="164">
        <f ca="1">IF(E109=1,LOOKUP(RAND(),{0,0.97},{1,2}),IF(E109=2,LOOKUP(RAND(),{0,0.98},{2,3}),1))</f>
        <v>2</v>
      </c>
      <c r="F110" s="163">
        <f t="shared" ca="1" si="2"/>
        <v>10031599.104828754</v>
      </c>
      <c r="G110" s="163">
        <f ca="1">EXP(_xlfn.NORM.INV(RAND(),'Q7 VAS Trajectories'!$C$2,'Q7 VAS Trajectories'!$C$3))*(0.4*D110+G109)</f>
        <v>130272.73117830409</v>
      </c>
      <c r="H110" s="19">
        <f t="shared" ca="1" si="3"/>
        <v>10161871.836007059</v>
      </c>
      <c r="I110" s="41"/>
    </row>
    <row r="111" spans="2:11" x14ac:dyDescent="0.25">
      <c r="B111" s="27">
        <v>48549</v>
      </c>
      <c r="C111" s="162">
        <v>9.9166666666666607</v>
      </c>
      <c r="D111" s="163">
        <f>'Q2 Investment Amounts'!H109</f>
        <v>2390.7721117962633</v>
      </c>
      <c r="E111" s="164">
        <f ca="1">IF(E110=1,LOOKUP(RAND(),{0,0.97},{1,2}),IF(E110=2,LOOKUP(RAND(),{0,0.98},{2,3}),1))</f>
        <v>2</v>
      </c>
      <c r="F111" s="163">
        <f t="shared" ca="1" si="2"/>
        <v>10635015.582181584</v>
      </c>
      <c r="G111" s="163">
        <f ca="1">EXP(_xlfn.NORM.INV(RAND(),'Q7 VAS Trajectories'!$C$2,'Q7 VAS Trajectories'!$C$3))*(0.4*D111+G110)</f>
        <v>137158.19551199133</v>
      </c>
      <c r="H111" s="19">
        <f t="shared" ca="1" si="3"/>
        <v>10772173.777693575</v>
      </c>
      <c r="I111" s="41"/>
    </row>
    <row r="112" spans="2:11" x14ac:dyDescent="0.25">
      <c r="B112" s="27">
        <v>48580</v>
      </c>
      <c r="C112" s="162">
        <v>9.9999999999999893</v>
      </c>
      <c r="D112" s="163">
        <f>'Q2 Investment Amounts'!H110</f>
        <v>6241.6145015177726</v>
      </c>
      <c r="E112" s="164">
        <f ca="1">IF(E111=1,LOOKUP(RAND(),{0,0.97},{1,2}),IF(E111=2,LOOKUP(RAND(),{0,0.98},{2,3}),1))</f>
        <v>2</v>
      </c>
      <c r="F112" s="163">
        <f t="shared" ca="1" si="2"/>
        <v>11277086.183935445</v>
      </c>
      <c r="G112" s="163">
        <f ca="1">EXP(_xlfn.NORM.INV(RAND(),'Q7 VAS Trajectories'!$C$2,'Q7 VAS Trajectories'!$C$3))*(0.4*D112+G111)</f>
        <v>145720.24809452111</v>
      </c>
      <c r="H112" s="19">
        <f t="shared" ca="1" si="3"/>
        <v>11422806.432029966</v>
      </c>
      <c r="I112" s="41"/>
    </row>
    <row r="113" spans="2:9" x14ac:dyDescent="0.25">
      <c r="B113" s="27">
        <v>48611</v>
      </c>
      <c r="C113" s="162">
        <v>10.0833333333333</v>
      </c>
      <c r="D113" s="163">
        <f>'Q2 Investment Amounts'!H111</f>
        <v>2534.2184385040391</v>
      </c>
      <c r="E113" s="164">
        <f ca="1">IF(E112=1,LOOKUP(RAND(),{0,0.97},{1,2}),IF(E112=2,LOOKUP(RAND(),{0,0.98},{2,3}),1))</f>
        <v>2</v>
      </c>
      <c r="F113" s="163">
        <f t="shared" ca="1" si="2"/>
        <v>11955323.11789846</v>
      </c>
      <c r="G113" s="163">
        <f ca="1">EXP(_xlfn.NORM.INV(RAND(),'Q7 VAS Trajectories'!$C$2,'Q7 VAS Trajectories'!$C$3))*(0.4*D113+G112)</f>
        <v>142408.25468367737</v>
      </c>
      <c r="H113" s="19">
        <f t="shared" ca="1" si="3"/>
        <v>12097731.372582138</v>
      </c>
      <c r="I113" s="41"/>
    </row>
    <row r="114" spans="2:9" x14ac:dyDescent="0.25">
      <c r="B114" s="27">
        <v>48639</v>
      </c>
      <c r="C114" s="162">
        <v>10.1666666666667</v>
      </c>
      <c r="D114" s="163">
        <f>'Q2 Investment Amounts'!H112</f>
        <v>2534.2184385040391</v>
      </c>
      <c r="E114" s="164">
        <f ca="1">IF(E113=1,LOOKUP(RAND(),{0,0.97},{1,2}),IF(E113=2,LOOKUP(RAND(),{0,0.98},{2,3}),1))</f>
        <v>2</v>
      </c>
      <c r="F114" s="163">
        <f t="shared" ca="1" si="2"/>
        <v>12674254.267899256</v>
      </c>
      <c r="G114" s="163">
        <f ca="1">EXP(_xlfn.NORM.INV(RAND(),'Q7 VAS Trajectories'!$C$2,'Q7 VAS Trajectories'!$C$3))*(0.4*D114+G113)</f>
        <v>147567.9425700139</v>
      </c>
      <c r="H114" s="19">
        <f t="shared" ca="1" si="3"/>
        <v>12821822.21046927</v>
      </c>
      <c r="I114" s="41"/>
    </row>
    <row r="115" spans="2:9" x14ac:dyDescent="0.25">
      <c r="B115" s="27">
        <v>48670</v>
      </c>
      <c r="C115" s="162">
        <v>10.25</v>
      </c>
      <c r="D115" s="163">
        <f>'Q2 Investment Amounts'!H113</f>
        <v>2534.2184385040391</v>
      </c>
      <c r="E115" s="164">
        <f ca="1">IF(E114=1,LOOKUP(RAND(),{0,0.97},{1,2}),IF(E114=2,LOOKUP(RAND(),{0,0.98},{2,3}),1))</f>
        <v>2</v>
      </c>
      <c r="F115" s="163">
        <f t="shared" ca="1" si="2"/>
        <v>13436321.286900101</v>
      </c>
      <c r="G115" s="163">
        <f ca="1">EXP(_xlfn.NORM.INV(RAND(),'Q7 VAS Trajectories'!$C$2,'Q7 VAS Trajectories'!$C$3))*(0.4*D115+G114)</f>
        <v>149516.38323121148</v>
      </c>
      <c r="H115" s="19">
        <f t="shared" ca="1" si="3"/>
        <v>13585837.670131313</v>
      </c>
      <c r="I115" s="41"/>
    </row>
    <row r="116" spans="2:9" x14ac:dyDescent="0.25">
      <c r="B116" s="27">
        <v>48700</v>
      </c>
      <c r="C116" s="162">
        <v>10.3333333333333</v>
      </c>
      <c r="D116" s="163">
        <f>'Q2 Investment Amounts'!H114</f>
        <v>2534.2184385040391</v>
      </c>
      <c r="E116" s="164">
        <f ca="1">IF(E115=1,LOOKUP(RAND(),{0,0.97},{1,2}),IF(E115=2,LOOKUP(RAND(),{0,0.98},{2,3}),1))</f>
        <v>2</v>
      </c>
      <c r="F116" s="163">
        <f t="shared" ca="1" si="2"/>
        <v>14244112.327040996</v>
      </c>
      <c r="G116" s="163">
        <f ca="1">EXP(_xlfn.NORM.INV(RAND(),'Q7 VAS Trajectories'!$C$2,'Q7 VAS Trajectories'!$C$3))*(0.4*D116+G115)</f>
        <v>153995.84775084155</v>
      </c>
      <c r="H116" s="19">
        <f t="shared" ca="1" si="3"/>
        <v>14398108.174791837</v>
      </c>
      <c r="I116" s="41"/>
    </row>
    <row r="117" spans="2:9" x14ac:dyDescent="0.25">
      <c r="B117" s="27">
        <v>48731</v>
      </c>
      <c r="C117" s="162">
        <v>10.4166666666667</v>
      </c>
      <c r="D117" s="163">
        <f>'Q2 Investment Amounts'!H115</f>
        <v>2534.2184385040391</v>
      </c>
      <c r="E117" s="164">
        <f ca="1">IF(E116=1,LOOKUP(RAND(),{0,0.97},{1,2}),IF(E116=2,LOOKUP(RAND(),{0,0.98},{2,3}),1))</f>
        <v>2</v>
      </c>
      <c r="F117" s="163">
        <f t="shared" ca="1" si="2"/>
        <v>15100370.829590345</v>
      </c>
      <c r="G117" s="163">
        <f ca="1">EXP(_xlfn.NORM.INV(RAND(),'Q7 VAS Trajectories'!$C$2,'Q7 VAS Trajectories'!$C$3))*(0.4*D117+G116)</f>
        <v>158498.22608255895</v>
      </c>
      <c r="H117" s="19">
        <f t="shared" ca="1" si="3"/>
        <v>15258869.055672904</v>
      </c>
      <c r="I117" s="41"/>
    </row>
    <row r="118" spans="2:9" x14ac:dyDescent="0.25">
      <c r="B118" s="27">
        <v>48761</v>
      </c>
      <c r="C118" s="162">
        <v>10.5</v>
      </c>
      <c r="D118" s="163">
        <f>'Q2 Investment Amounts'!H116</f>
        <v>2534.2184385040391</v>
      </c>
      <c r="E118" s="164">
        <f ca="1">IF(E117=1,LOOKUP(RAND(),{0,0.97},{1,2}),IF(E117=2,LOOKUP(RAND(),{0,0.98},{2,3}),1))</f>
        <v>2</v>
      </c>
      <c r="F118" s="163">
        <f t="shared" ca="1" si="2"/>
        <v>16008004.842292655</v>
      </c>
      <c r="G118" s="163">
        <f ca="1">EXP(_xlfn.NORM.INV(RAND(),'Q7 VAS Trajectories'!$C$2,'Q7 VAS Trajectories'!$C$3))*(0.4*D118+G117)</f>
        <v>155815.65223305812</v>
      </c>
      <c r="H118" s="19">
        <f t="shared" ca="1" si="3"/>
        <v>16163820.494525714</v>
      </c>
      <c r="I118" s="41"/>
    </row>
    <row r="119" spans="2:9" x14ac:dyDescent="0.25">
      <c r="B119" s="27">
        <v>48792</v>
      </c>
      <c r="C119" s="162">
        <v>10.5833333333333</v>
      </c>
      <c r="D119" s="163">
        <f>'Q2 Investment Amounts'!H117</f>
        <v>2534.2184385040391</v>
      </c>
      <c r="E119" s="164">
        <f ca="1">IF(E118=1,LOOKUP(RAND(),{0,0.97},{1,2}),IF(E118=2,LOOKUP(RAND(),{0,0.98},{2,3}),1))</f>
        <v>2</v>
      </c>
      <c r="F119" s="163">
        <f t="shared" ca="1" si="2"/>
        <v>16970096.895757105</v>
      </c>
      <c r="G119" s="163">
        <f ca="1">EXP(_xlfn.NORM.INV(RAND(),'Q7 VAS Trajectories'!$C$2,'Q7 VAS Trajectories'!$C$3))*(0.4*D119+G118)</f>
        <v>168601.35701082094</v>
      </c>
      <c r="H119" s="19">
        <f t="shared" ca="1" si="3"/>
        <v>17138698.252767928</v>
      </c>
      <c r="I119" s="41"/>
    </row>
    <row r="120" spans="2:9" x14ac:dyDescent="0.25">
      <c r="B120" s="27">
        <v>48823</v>
      </c>
      <c r="C120" s="162">
        <v>10.6666666666667</v>
      </c>
      <c r="D120" s="163">
        <f>'Q2 Investment Amounts'!H118</f>
        <v>2534.2184385040391</v>
      </c>
      <c r="E120" s="164">
        <f ca="1">IF(E119=1,LOOKUP(RAND(),{0,0.97},{1,2}),IF(E119=2,LOOKUP(RAND(),{0,0.98},{2,3}),1))</f>
        <v>2</v>
      </c>
      <c r="F120" s="163">
        <f t="shared" ca="1" si="2"/>
        <v>17989914.472429421</v>
      </c>
      <c r="G120" s="163">
        <f ca="1">EXP(_xlfn.NORM.INV(RAND(),'Q7 VAS Trajectories'!$C$2,'Q7 VAS Trajectories'!$C$3))*(0.4*D120+G119)</f>
        <v>163724.13544268877</v>
      </c>
      <c r="H120" s="19">
        <f t="shared" ca="1" si="3"/>
        <v>18153638.60787211</v>
      </c>
      <c r="I120" s="41"/>
    </row>
    <row r="121" spans="2:9" x14ac:dyDescent="0.25">
      <c r="B121" s="27">
        <v>48853</v>
      </c>
      <c r="C121" s="162">
        <v>10.75</v>
      </c>
      <c r="D121" s="163">
        <f>'Q2 Investment Amounts'!H119</f>
        <v>2534.2184385040391</v>
      </c>
      <c r="E121" s="164">
        <f ca="1">IF(E120=1,LOOKUP(RAND(),{0,0.97},{1,2}),IF(E120=2,LOOKUP(RAND(),{0,0.98},{2,3}),1))</f>
        <v>2</v>
      </c>
      <c r="F121" s="163">
        <f t="shared" ca="1" si="2"/>
        <v>19070921.103702076</v>
      </c>
      <c r="G121" s="163">
        <f ca="1">EXP(_xlfn.NORM.INV(RAND(),'Q7 VAS Trajectories'!$C$2,'Q7 VAS Trajectories'!$C$3))*(0.4*D121+G120)</f>
        <v>160989.38922302664</v>
      </c>
      <c r="H121" s="19">
        <f t="shared" ca="1" si="3"/>
        <v>19231910.492925104</v>
      </c>
      <c r="I121" s="41"/>
    </row>
    <row r="122" spans="2:9" x14ac:dyDescent="0.25">
      <c r="B122" s="27">
        <v>48884</v>
      </c>
      <c r="C122" s="162">
        <v>10.8333333333333</v>
      </c>
      <c r="D122" s="163">
        <f>'Q2 Investment Amounts'!H120</f>
        <v>2534.2184385040391</v>
      </c>
      <c r="E122" s="164">
        <f ca="1">IF(E121=1,LOOKUP(RAND(),{0,0.97},{1,2}),IF(E121=2,LOOKUP(RAND(),{0,0.98},{2,3}),1))</f>
        <v>2</v>
      </c>
      <c r="F122" s="163">
        <f t="shared" ca="1" si="2"/>
        <v>20216788.13285109</v>
      </c>
      <c r="G122" s="163">
        <f ca="1">EXP(_xlfn.NORM.INV(RAND(),'Q7 VAS Trajectories'!$C$2,'Q7 VAS Trajectories'!$C$3))*(0.4*D122+G121)</f>
        <v>142531.31603390962</v>
      </c>
      <c r="H122" s="19">
        <f t="shared" ca="1" si="3"/>
        <v>20359319.448885001</v>
      </c>
      <c r="I122" s="41"/>
    </row>
    <row r="123" spans="2:9" ht="15.75" thickBot="1" x14ac:dyDescent="0.3">
      <c r="B123" s="33">
        <v>48914</v>
      </c>
      <c r="C123" s="34">
        <v>10.9166666666667</v>
      </c>
      <c r="D123" s="52">
        <f>'Q2 Investment Amounts'!H121</f>
        <v>2534.2184385040391</v>
      </c>
      <c r="E123" s="35">
        <f ca="1">IF(E122=1,LOOKUP(RAND(),{0,0.97},{1,2}),IF(E122=2,LOOKUP(RAND(),{0,0.98},{2,3}),1))</f>
        <v>3</v>
      </c>
      <c r="F123" s="52">
        <f t="shared" ca="1" si="2"/>
        <v>6065036.4398553269</v>
      </c>
      <c r="G123" s="52">
        <f ca="1">EXP(_xlfn.NORM.INV(RAND(),'Q7 VAS Trajectories'!$C$2,'Q7 VAS Trajectories'!$C$3))*(0.4*D123+G122)</f>
        <v>164878.83647546772</v>
      </c>
      <c r="H123" s="22">
        <f t="shared" ca="1" si="3"/>
        <v>6229915.2763307942</v>
      </c>
      <c r="I123" s="41"/>
    </row>
  </sheetData>
  <conditionalFormatting sqref="E3:E123">
    <cfRule type="cellIs" dxfId="1" priority="1" operator="equal">
      <formula>3</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22000-9577-47EF-9463-9C65EFDB5F47}">
  <dimension ref="B2:P123"/>
  <sheetViews>
    <sheetView workbookViewId="0">
      <pane xSplit="3" ySplit="3" topLeftCell="D12" activePane="bottomRight" state="frozen"/>
      <selection pane="topRight" activeCell="D1" sqref="D1"/>
      <selection pane="bottomLeft" activeCell="A4" sqref="A4"/>
      <selection pane="bottomRight" activeCell="E31" sqref="E31"/>
    </sheetView>
  </sheetViews>
  <sheetFormatPr defaultRowHeight="15" x14ac:dyDescent="0.25"/>
  <cols>
    <col min="1" max="1" width="2.7109375" customWidth="1"/>
    <col min="2" max="2" width="10.85546875" customWidth="1"/>
    <col min="3" max="3" width="11.140625" customWidth="1"/>
    <col min="4" max="4" width="19" bestFit="1" customWidth="1"/>
    <col min="5" max="5" width="13.140625" customWidth="1"/>
    <col min="6" max="6" width="13.5703125" bestFit="1" customWidth="1"/>
    <col min="7" max="7" width="19.5703125" bestFit="1" customWidth="1"/>
    <col min="8" max="8" width="21.28515625" customWidth="1"/>
    <col min="9" max="9" width="22.140625" customWidth="1"/>
    <col min="10" max="10" width="23.42578125" bestFit="1" customWidth="1"/>
    <col min="11" max="11" width="10.42578125" customWidth="1"/>
    <col min="12" max="12" width="29.7109375" bestFit="1" customWidth="1"/>
    <col min="13" max="13" width="18" customWidth="1"/>
    <col min="14" max="14" width="18.42578125" customWidth="1"/>
    <col min="15" max="15" width="15.7109375" customWidth="1"/>
    <col min="16" max="16" width="18.42578125" bestFit="1" customWidth="1"/>
    <col min="17" max="17" width="18.28515625" bestFit="1" customWidth="1"/>
  </cols>
  <sheetData>
    <row r="2" spans="2:16" ht="15.75" thickBot="1" x14ac:dyDescent="0.3">
      <c r="B2" s="40" t="s">
        <v>93</v>
      </c>
      <c r="C2" s="40"/>
    </row>
    <row r="3" spans="2:16" x14ac:dyDescent="0.25">
      <c r="B3" s="58" t="s">
        <v>30</v>
      </c>
      <c r="C3" s="59" t="s">
        <v>66</v>
      </c>
      <c r="D3" s="59" t="s">
        <v>67</v>
      </c>
      <c r="E3" s="59" t="s">
        <v>83</v>
      </c>
      <c r="F3" s="60" t="s">
        <v>84</v>
      </c>
      <c r="G3" s="59" t="s">
        <v>85</v>
      </c>
      <c r="H3" s="59" t="s">
        <v>86</v>
      </c>
      <c r="I3" s="59" t="s">
        <v>87</v>
      </c>
      <c r="J3" s="61" t="s">
        <v>88</v>
      </c>
      <c r="O3" s="58" t="s">
        <v>69</v>
      </c>
      <c r="P3" s="61" t="s">
        <v>70</v>
      </c>
    </row>
    <row r="4" spans="2:16" x14ac:dyDescent="0.25">
      <c r="B4" s="27">
        <v>45292</v>
      </c>
      <c r="C4" s="28">
        <v>1</v>
      </c>
      <c r="D4" s="41">
        <v>0</v>
      </c>
      <c r="E4" t="s">
        <v>80</v>
      </c>
      <c r="F4" s="53">
        <v>1</v>
      </c>
      <c r="G4">
        <v>0</v>
      </c>
      <c r="H4">
        <v>0</v>
      </c>
      <c r="I4">
        <v>0</v>
      </c>
      <c r="J4" s="54">
        <v>0</v>
      </c>
      <c r="O4" s="29">
        <v>0</v>
      </c>
      <c r="P4" s="62">
        <f ca="1">J123</f>
        <v>208945.68959354958</v>
      </c>
    </row>
    <row r="5" spans="2:16" x14ac:dyDescent="0.25">
      <c r="B5" s="27">
        <v>45323</v>
      </c>
      <c r="C5" s="28">
        <v>1.0833333333333333</v>
      </c>
      <c r="D5" s="41">
        <f>'Q2 Investment Amounts'!H3</f>
        <v>7500</v>
      </c>
      <c r="E5" s="55" t="b">
        <f t="shared" ref="E5:E36" ca="1" si="0">IF(RAND()&lt;=$M$12,TRUE,FALSE)</f>
        <v>0</v>
      </c>
      <c r="F5" s="53">
        <f>IF(E4=TRUE,IF(F4&lt;10%,0,F4-10%),F4)</f>
        <v>1</v>
      </c>
      <c r="G5">
        <f ca="1">LOOKUP(RAND(),{0,0.2,0.4},{-0.05,0.03,0.075})</f>
        <v>7.4999999999999997E-2</v>
      </c>
      <c r="H5" s="41">
        <f ca="1">IF(E5=TRUE,0.9*H4,(1+G5)*(F5*D5+H4))</f>
        <v>8062.5</v>
      </c>
      <c r="I5" s="41">
        <f t="shared" ref="I5:I36" si="1">(100%-F5)*D5+(1+$L$30)*I4</f>
        <v>0</v>
      </c>
      <c r="J5" s="19">
        <f ca="1">H5+I5</f>
        <v>8062.5</v>
      </c>
      <c r="O5" s="29">
        <v>1</v>
      </c>
      <c r="P5" s="62">
        <f t="dataTable" ref="P5:P104" dt2D="0" dtr="0" r1="N4" ca="1"/>
        <v>1790910.3080207752</v>
      </c>
    </row>
    <row r="6" spans="2:16" x14ac:dyDescent="0.25">
      <c r="B6" s="27">
        <v>45352</v>
      </c>
      <c r="C6" s="28">
        <v>1.1666666666666701</v>
      </c>
      <c r="D6" s="41">
        <f>'Q2 Investment Amounts'!H4</f>
        <v>1500</v>
      </c>
      <c r="E6" s="55" t="b">
        <f t="shared" ca="1" si="0"/>
        <v>0</v>
      </c>
      <c r="F6" s="53">
        <f t="shared" ref="F6:F69" ca="1" si="2">IF(E5=TRUE,IF(F5&lt;10%,0,F5-10%),F5)</f>
        <v>1</v>
      </c>
      <c r="G6">
        <f ca="1">IF(ROUNDDOWN(C6,0)=ROUNDDOWN(C5,0),G5,LOOKUP(RAND(),{0,0.2,0.4},{-0.05,0.03,0.075}))</f>
        <v>7.4999999999999997E-2</v>
      </c>
      <c r="H6" s="41">
        <f t="shared" ref="H6:H69" ca="1" si="3">IF(E6=TRUE,0.9*H5,(1+G6)*(F6*D6+H5))</f>
        <v>10279.6875</v>
      </c>
      <c r="I6" s="41">
        <f t="shared" ca="1" si="1"/>
        <v>0</v>
      </c>
      <c r="J6" s="19">
        <f t="shared" ref="J6:J69" ca="1" si="4">H6+I6</f>
        <v>10279.6875</v>
      </c>
      <c r="O6" s="29">
        <v>2</v>
      </c>
      <c r="P6" s="62">
        <v>2461626.7482973561</v>
      </c>
    </row>
    <row r="7" spans="2:16" x14ac:dyDescent="0.25">
      <c r="B7" s="27">
        <v>45383</v>
      </c>
      <c r="C7" s="28">
        <v>1.25</v>
      </c>
      <c r="D7" s="41">
        <f>'Q2 Investment Amounts'!H5</f>
        <v>1500</v>
      </c>
      <c r="E7" s="55" t="b">
        <f t="shared" ca="1" si="0"/>
        <v>0</v>
      </c>
      <c r="F7" s="53">
        <f t="shared" ca="1" si="2"/>
        <v>1</v>
      </c>
      <c r="G7">
        <f ca="1">IF(ROUNDDOWN(C7,0)=ROUNDDOWN(C6,0),G6,LOOKUP(RAND(),{0,0.2,0.4},{-0.05,0.03,0.075}))</f>
        <v>7.4999999999999997E-2</v>
      </c>
      <c r="H7" s="41">
        <f t="shared" ca="1" si="3"/>
        <v>12663.1640625</v>
      </c>
      <c r="I7" s="41">
        <f t="shared" ca="1" si="1"/>
        <v>0</v>
      </c>
      <c r="J7" s="19">
        <f t="shared" ca="1" si="4"/>
        <v>12663.1640625</v>
      </c>
      <c r="O7" s="29">
        <v>3</v>
      </c>
      <c r="P7" s="62">
        <v>4070559.4792834693</v>
      </c>
    </row>
    <row r="8" spans="2:16" x14ac:dyDescent="0.25">
      <c r="B8" s="27">
        <v>45413</v>
      </c>
      <c r="C8" s="28">
        <v>1.3333333333333299</v>
      </c>
      <c r="D8" s="41">
        <f>'Q2 Investment Amounts'!H6</f>
        <v>1500</v>
      </c>
      <c r="E8" s="55" t="b">
        <f t="shared" ca="1" si="0"/>
        <v>0</v>
      </c>
      <c r="F8" s="53">
        <f t="shared" ca="1" si="2"/>
        <v>1</v>
      </c>
      <c r="G8">
        <f ca="1">IF(ROUNDDOWN(C8,0)=ROUNDDOWN(C7,0),G7,LOOKUP(RAND(),{0,0.2,0.4},{-0.05,0.03,0.075}))</f>
        <v>7.4999999999999997E-2</v>
      </c>
      <c r="H8" s="41">
        <f t="shared" ca="1" si="3"/>
        <v>15225.4013671875</v>
      </c>
      <c r="I8" s="41">
        <f t="shared" ca="1" si="1"/>
        <v>0</v>
      </c>
      <c r="J8" s="19">
        <f t="shared" ca="1" si="4"/>
        <v>15225.4013671875</v>
      </c>
      <c r="O8" s="29">
        <v>4</v>
      </c>
      <c r="P8" s="62">
        <v>1525333.7123254777</v>
      </c>
    </row>
    <row r="9" spans="2:16" ht="15.75" thickBot="1" x14ac:dyDescent="0.3">
      <c r="B9" s="27">
        <v>45444</v>
      </c>
      <c r="C9" s="28">
        <v>1.4166666666666701</v>
      </c>
      <c r="D9" s="41">
        <f>'Q2 Investment Amounts'!H7</f>
        <v>1500</v>
      </c>
      <c r="E9" s="55" t="b">
        <f t="shared" ca="1" si="0"/>
        <v>0</v>
      </c>
      <c r="F9" s="53">
        <f t="shared" ca="1" si="2"/>
        <v>1</v>
      </c>
      <c r="G9">
        <f ca="1">IF(ROUNDDOWN(C9,0)=ROUNDDOWN(C8,0),G8,LOOKUP(RAND(),{0,0.2,0.4},{-0.05,0.03,0.075}))</f>
        <v>7.4999999999999997E-2</v>
      </c>
      <c r="H9" s="41">
        <f t="shared" ca="1" si="3"/>
        <v>17979.806469726562</v>
      </c>
      <c r="I9" s="41">
        <f t="shared" ca="1" si="1"/>
        <v>0</v>
      </c>
      <c r="J9" s="19">
        <f t="shared" ca="1" si="4"/>
        <v>17979.806469726562</v>
      </c>
      <c r="O9" s="29">
        <v>5</v>
      </c>
      <c r="P9" s="62">
        <v>11254872.424586456</v>
      </c>
    </row>
    <row r="10" spans="2:16" x14ac:dyDescent="0.25">
      <c r="B10" s="27">
        <v>45474</v>
      </c>
      <c r="C10" s="28">
        <v>1.5</v>
      </c>
      <c r="D10" s="41">
        <f>'Q2 Investment Amounts'!H8</f>
        <v>1500</v>
      </c>
      <c r="E10" s="55" t="b">
        <f t="shared" ca="1" si="0"/>
        <v>0</v>
      </c>
      <c r="F10" s="53">
        <f t="shared" ca="1" si="2"/>
        <v>1</v>
      </c>
      <c r="G10">
        <f ca="1">IF(ROUNDDOWN(C10,0)=ROUNDDOWN(C9,0),G9,LOOKUP(RAND(),{0,0.2,0.4},{-0.05,0.03,0.075}))</f>
        <v>7.4999999999999997E-2</v>
      </c>
      <c r="H10" s="41">
        <f t="shared" ca="1" si="3"/>
        <v>20940.791954956054</v>
      </c>
      <c r="I10" s="41">
        <f t="shared" ca="1" si="1"/>
        <v>0</v>
      </c>
      <c r="J10" s="19">
        <f t="shared" ca="1" si="4"/>
        <v>20940.791954956054</v>
      </c>
      <c r="L10" s="92" t="s">
        <v>149</v>
      </c>
      <c r="M10" s="121" t="s">
        <v>150</v>
      </c>
      <c r="N10" s="132"/>
      <c r="O10" s="29">
        <v>6</v>
      </c>
      <c r="P10" s="62">
        <v>254192.68466622956</v>
      </c>
    </row>
    <row r="11" spans="2:16" x14ac:dyDescent="0.25">
      <c r="B11" s="27">
        <v>45505</v>
      </c>
      <c r="C11" s="28">
        <v>1.5833333333333299</v>
      </c>
      <c r="D11" s="41">
        <f>'Q2 Investment Amounts'!H9</f>
        <v>1500</v>
      </c>
      <c r="E11" s="55" t="b">
        <f t="shared" ca="1" si="0"/>
        <v>0</v>
      </c>
      <c r="F11" s="53">
        <f t="shared" ca="1" si="2"/>
        <v>1</v>
      </c>
      <c r="G11">
        <f ca="1">IF(ROUNDDOWN(C11,0)=ROUNDDOWN(C10,0),G10,LOOKUP(RAND(),{0,0.2,0.4},{-0.05,0.03,0.075}))</f>
        <v>7.4999999999999997E-2</v>
      </c>
      <c r="H11" s="41">
        <f t="shared" ca="1" si="3"/>
        <v>24123.851351577756</v>
      </c>
      <c r="I11" s="41">
        <f t="shared" ca="1" si="1"/>
        <v>0</v>
      </c>
      <c r="J11" s="19">
        <f t="shared" ca="1" si="4"/>
        <v>24123.851351577756</v>
      </c>
      <c r="L11" s="110" t="s">
        <v>151</v>
      </c>
      <c r="M11" s="134">
        <v>5.5555555555555601E-2</v>
      </c>
      <c r="O11" s="29">
        <v>7</v>
      </c>
      <c r="P11" s="62">
        <v>3992137.4576754258</v>
      </c>
    </row>
    <row r="12" spans="2:16" ht="15.75" thickBot="1" x14ac:dyDescent="0.3">
      <c r="B12" s="27">
        <v>45536</v>
      </c>
      <c r="C12" s="28">
        <v>1.6666666666666701</v>
      </c>
      <c r="D12" s="41">
        <f>'Q2 Investment Amounts'!H10</f>
        <v>1500</v>
      </c>
      <c r="E12" s="55" t="b">
        <f t="shared" ca="1" si="0"/>
        <v>0</v>
      </c>
      <c r="F12" s="53">
        <f t="shared" ca="1" si="2"/>
        <v>1</v>
      </c>
      <c r="G12">
        <f ca="1">IF(ROUNDDOWN(C12,0)=ROUNDDOWN(C11,0),G11,LOOKUP(RAND(),{0,0.2,0.4},{-0.05,0.03,0.075}))</f>
        <v>7.4999999999999997E-2</v>
      </c>
      <c r="H12" s="41">
        <f t="shared" ca="1" si="3"/>
        <v>27545.640202946088</v>
      </c>
      <c r="I12" s="41">
        <f t="shared" ca="1" si="1"/>
        <v>0</v>
      </c>
      <c r="J12" s="19">
        <f t="shared" ca="1" si="4"/>
        <v>27545.640202946088</v>
      </c>
      <c r="L12" s="128" t="s">
        <v>152</v>
      </c>
      <c r="M12" s="88">
        <f>_xlfn.EXPON.DIST(1,$M$11,TRUE)</f>
        <v>5.4040531093234583E-2</v>
      </c>
      <c r="O12" s="29">
        <v>8</v>
      </c>
      <c r="P12" s="62">
        <v>239783.88038372947</v>
      </c>
    </row>
    <row r="13" spans="2:16" x14ac:dyDescent="0.25">
      <c r="B13" s="27">
        <v>45566</v>
      </c>
      <c r="C13" s="28">
        <v>1.75</v>
      </c>
      <c r="D13" s="41">
        <f>'Q2 Investment Amounts'!H11</f>
        <v>1500</v>
      </c>
      <c r="E13" s="55" t="b">
        <f t="shared" ca="1" si="0"/>
        <v>0</v>
      </c>
      <c r="F13" s="53">
        <f t="shared" ca="1" si="2"/>
        <v>1</v>
      </c>
      <c r="G13">
        <f ca="1">IF(ROUNDDOWN(C13,0)=ROUNDDOWN(C12,0),G12,LOOKUP(RAND(),{0,0.2,0.4},{-0.05,0.03,0.075}))</f>
        <v>7.4999999999999997E-2</v>
      </c>
      <c r="H13" s="41">
        <f t="shared" ca="1" si="3"/>
        <v>31224.063218167044</v>
      </c>
      <c r="I13" s="41">
        <f t="shared" ca="1" si="1"/>
        <v>0</v>
      </c>
      <c r="J13" s="19">
        <f t="shared" ca="1" si="4"/>
        <v>31224.063218167044</v>
      </c>
      <c r="O13" s="29">
        <v>9</v>
      </c>
      <c r="P13" s="62">
        <v>7188147.745222074</v>
      </c>
    </row>
    <row r="14" spans="2:16" x14ac:dyDescent="0.25">
      <c r="B14" s="27">
        <v>45597</v>
      </c>
      <c r="C14" s="28">
        <v>1.8333333333333299</v>
      </c>
      <c r="D14" s="41">
        <f>'Q2 Investment Amounts'!H12</f>
        <v>1500</v>
      </c>
      <c r="E14" s="55" t="b">
        <f t="shared" ca="1" si="0"/>
        <v>0</v>
      </c>
      <c r="F14" s="53">
        <f t="shared" ca="1" si="2"/>
        <v>1</v>
      </c>
      <c r="G14">
        <f ca="1">IF(ROUNDDOWN(C14,0)=ROUNDDOWN(C13,0),G13,LOOKUP(RAND(),{0,0.2,0.4},{-0.05,0.03,0.075}))</f>
        <v>7.4999999999999997E-2</v>
      </c>
      <c r="H14" s="41">
        <f t="shared" ca="1" si="3"/>
        <v>35178.367959529569</v>
      </c>
      <c r="I14" s="41">
        <f t="shared" ca="1" si="1"/>
        <v>0</v>
      </c>
      <c r="J14" s="19">
        <f t="shared" ca="1" si="4"/>
        <v>35178.367959529569</v>
      </c>
      <c r="O14" s="29">
        <v>10</v>
      </c>
      <c r="P14" s="62">
        <v>1358004.585421036</v>
      </c>
    </row>
    <row r="15" spans="2:16" x14ac:dyDescent="0.25">
      <c r="B15" s="27">
        <v>45627</v>
      </c>
      <c r="C15" s="28">
        <v>1.9166666666666701</v>
      </c>
      <c r="D15" s="41">
        <f>'Q2 Investment Amounts'!H13</f>
        <v>1500</v>
      </c>
      <c r="E15" s="55" t="b">
        <f t="shared" ca="1" si="0"/>
        <v>0</v>
      </c>
      <c r="F15" s="53">
        <f t="shared" ca="1" si="2"/>
        <v>1</v>
      </c>
      <c r="G15">
        <f ca="1">IF(ROUNDDOWN(C15,0)=ROUNDDOWN(C14,0),G14,LOOKUP(RAND(),{0,0.2,0.4},{-0.05,0.03,0.075}))</f>
        <v>7.4999999999999997E-2</v>
      </c>
      <c r="H15" s="41">
        <f t="shared" ca="1" si="3"/>
        <v>39429.245556494287</v>
      </c>
      <c r="I15" s="41">
        <f t="shared" ca="1" si="1"/>
        <v>0</v>
      </c>
      <c r="J15" s="19">
        <f t="shared" ca="1" si="4"/>
        <v>39429.245556494287</v>
      </c>
      <c r="O15" s="29">
        <v>11</v>
      </c>
      <c r="P15" s="62">
        <v>4150887.0745544485</v>
      </c>
    </row>
    <row r="16" spans="2:16" x14ac:dyDescent="0.25">
      <c r="B16" s="27">
        <v>45658</v>
      </c>
      <c r="C16" s="28">
        <v>2</v>
      </c>
      <c r="D16" s="41">
        <f>'Q2 Investment Amounts'!H14</f>
        <v>1500</v>
      </c>
      <c r="E16" s="55" t="b">
        <f t="shared" ca="1" si="0"/>
        <v>0</v>
      </c>
      <c r="F16" s="53">
        <f t="shared" ca="1" si="2"/>
        <v>1</v>
      </c>
      <c r="G16">
        <f ca="1">IF(ROUNDDOWN(C16,0)=ROUNDDOWN(C15,0),G15,LOOKUP(RAND(),{0,0.2,0.4},{-0.05,0.03,0.075}))</f>
        <v>7.4999999999999997E-2</v>
      </c>
      <c r="H16" s="41">
        <f t="shared" ca="1" si="3"/>
        <v>43998.938973231358</v>
      </c>
      <c r="I16" s="41">
        <f t="shared" ca="1" si="1"/>
        <v>0</v>
      </c>
      <c r="J16" s="19">
        <f t="shared" ca="1" si="4"/>
        <v>43998.938973231358</v>
      </c>
      <c r="O16" s="29">
        <v>12</v>
      </c>
      <c r="P16" s="62">
        <v>399123.52060551604</v>
      </c>
    </row>
    <row r="17" spans="2:16" x14ac:dyDescent="0.25">
      <c r="B17" s="27">
        <v>45689</v>
      </c>
      <c r="C17" s="28">
        <v>2.0833333333333299</v>
      </c>
      <c r="D17" s="41">
        <f>'Q2 Investment Amounts'!H15</f>
        <v>1590</v>
      </c>
      <c r="E17" s="55" t="b">
        <f t="shared" ca="1" si="0"/>
        <v>0</v>
      </c>
      <c r="F17" s="53">
        <f t="shared" ca="1" si="2"/>
        <v>1</v>
      </c>
      <c r="G17">
        <f ca="1">IF(ROUNDDOWN(C17,0)=ROUNDDOWN(C16,0),G16,LOOKUP(RAND(),{0,0.2,0.4},{-0.05,0.03,0.075}))</f>
        <v>7.4999999999999997E-2</v>
      </c>
      <c r="H17" s="41">
        <f t="shared" ca="1" si="3"/>
        <v>49008.109396223706</v>
      </c>
      <c r="I17" s="41">
        <f t="shared" ca="1" si="1"/>
        <v>0</v>
      </c>
      <c r="J17" s="19">
        <f t="shared" ca="1" si="4"/>
        <v>49008.109396223706</v>
      </c>
      <c r="O17" s="29">
        <v>13</v>
      </c>
      <c r="P17" s="62">
        <v>948958.49381452822</v>
      </c>
    </row>
    <row r="18" spans="2:16" x14ac:dyDescent="0.25">
      <c r="B18" s="27">
        <v>45717</v>
      </c>
      <c r="C18" s="28">
        <v>2.1666666666666701</v>
      </c>
      <c r="D18" s="41">
        <f>'Q2 Investment Amounts'!H16</f>
        <v>1590</v>
      </c>
      <c r="E18" s="55" t="b">
        <f t="shared" ca="1" si="0"/>
        <v>0</v>
      </c>
      <c r="F18" s="53">
        <f t="shared" ca="1" si="2"/>
        <v>1</v>
      </c>
      <c r="G18">
        <f ca="1">IF(ROUNDDOWN(C18,0)=ROUNDDOWN(C17,0),G17,LOOKUP(RAND(),{0,0.2,0.4},{-0.05,0.03,0.075}))</f>
        <v>7.4999999999999997E-2</v>
      </c>
      <c r="H18" s="41">
        <f t="shared" ca="1" si="3"/>
        <v>54392.967600940479</v>
      </c>
      <c r="I18" s="41">
        <f t="shared" ca="1" si="1"/>
        <v>0</v>
      </c>
      <c r="J18" s="19">
        <f t="shared" ca="1" si="4"/>
        <v>54392.967600940479</v>
      </c>
      <c r="O18" s="29">
        <v>14</v>
      </c>
      <c r="P18" s="62">
        <v>4261071.5545297638</v>
      </c>
    </row>
    <row r="19" spans="2:16" ht="15.75" thickBot="1" x14ac:dyDescent="0.3">
      <c r="B19" s="27">
        <v>45748</v>
      </c>
      <c r="C19" s="28">
        <v>2.25</v>
      </c>
      <c r="D19" s="41">
        <f>'Q2 Investment Amounts'!H17</f>
        <v>1590</v>
      </c>
      <c r="E19" s="55" t="b">
        <f t="shared" ca="1" si="0"/>
        <v>0</v>
      </c>
      <c r="F19" s="53">
        <f t="shared" ca="1" si="2"/>
        <v>1</v>
      </c>
      <c r="G19">
        <f ca="1">IF(ROUNDDOWN(C19,0)=ROUNDDOWN(C18,0),G18,LOOKUP(RAND(),{0,0.2,0.4},{-0.05,0.03,0.075}))</f>
        <v>7.4999999999999997E-2</v>
      </c>
      <c r="H19" s="41">
        <f t="shared" ca="1" si="3"/>
        <v>60181.690171011011</v>
      </c>
      <c r="I19" s="41">
        <f t="shared" ca="1" si="1"/>
        <v>0</v>
      </c>
      <c r="J19" s="19">
        <f t="shared" ca="1" si="4"/>
        <v>60181.690171011011</v>
      </c>
      <c r="O19" s="29">
        <v>15</v>
      </c>
      <c r="P19" s="62">
        <v>1053664.9422880237</v>
      </c>
    </row>
    <row r="20" spans="2:16" x14ac:dyDescent="0.25">
      <c r="B20" s="27">
        <v>45778</v>
      </c>
      <c r="C20" s="28">
        <v>2.3333333333333299</v>
      </c>
      <c r="D20" s="41">
        <f>'Q2 Investment Amounts'!H18</f>
        <v>1590</v>
      </c>
      <c r="E20" s="55" t="b">
        <f t="shared" ca="1" si="0"/>
        <v>0</v>
      </c>
      <c r="F20" s="53">
        <f t="shared" ca="1" si="2"/>
        <v>1</v>
      </c>
      <c r="G20">
        <f ca="1">IF(ROUNDDOWN(C20,0)=ROUNDDOWN(C19,0),G19,LOOKUP(RAND(),{0,0.2,0.4},{-0.05,0.03,0.075}))</f>
        <v>7.4999999999999997E-2</v>
      </c>
      <c r="H20" s="41">
        <f t="shared" ca="1" si="3"/>
        <v>66404.566933836832</v>
      </c>
      <c r="I20" s="41">
        <f t="shared" ca="1" si="1"/>
        <v>0</v>
      </c>
      <c r="J20" s="19">
        <f t="shared" ca="1" si="4"/>
        <v>66404.566933836832</v>
      </c>
      <c r="L20" s="129" t="s">
        <v>81</v>
      </c>
      <c r="O20" s="29">
        <v>16</v>
      </c>
      <c r="P20" s="62">
        <v>430577.81679690606</v>
      </c>
    </row>
    <row r="21" spans="2:16" x14ac:dyDescent="0.25">
      <c r="B21" s="27">
        <v>45809</v>
      </c>
      <c r="C21" s="28">
        <v>2.4166666666666701</v>
      </c>
      <c r="D21" s="41">
        <f>'Q2 Investment Amounts'!H19</f>
        <v>1590</v>
      </c>
      <c r="E21" s="55" t="b">
        <f t="shared" ca="1" si="0"/>
        <v>0</v>
      </c>
      <c r="F21" s="53">
        <f t="shared" ca="1" si="2"/>
        <v>1</v>
      </c>
      <c r="G21">
        <f ca="1">IF(ROUNDDOWN(C21,0)=ROUNDDOWN(C20,0),G20,LOOKUP(RAND(),{0,0.2,0.4},{-0.05,0.03,0.075}))</f>
        <v>7.4999999999999997E-2</v>
      </c>
      <c r="H21" s="41">
        <f t="shared" ca="1" si="3"/>
        <v>73094.159453874585</v>
      </c>
      <c r="I21" s="41">
        <f t="shared" ca="1" si="1"/>
        <v>0</v>
      </c>
      <c r="J21" s="19">
        <f t="shared" ca="1" si="4"/>
        <v>73094.159453874585</v>
      </c>
      <c r="L21" s="130"/>
      <c r="O21" s="29">
        <v>17</v>
      </c>
      <c r="P21" s="62">
        <v>31381185.500699673</v>
      </c>
    </row>
    <row r="22" spans="2:16" x14ac:dyDescent="0.25">
      <c r="B22" s="27">
        <v>45839</v>
      </c>
      <c r="C22" s="28">
        <v>2.5</v>
      </c>
      <c r="D22" s="41">
        <f>'Q2 Investment Amounts'!H20</f>
        <v>1590</v>
      </c>
      <c r="E22" s="55" t="b">
        <f t="shared" ca="1" si="0"/>
        <v>0</v>
      </c>
      <c r="F22" s="53">
        <f t="shared" ca="1" si="2"/>
        <v>1</v>
      </c>
      <c r="G22">
        <f ca="1">IF(ROUNDDOWN(C22,0)=ROUNDDOWN(C21,0),G21,LOOKUP(RAND(),{0,0.2,0.4},{-0.05,0.03,0.075}))</f>
        <v>7.4999999999999997E-2</v>
      </c>
      <c r="H22" s="41">
        <f t="shared" ca="1" si="3"/>
        <v>80285.471412915169</v>
      </c>
      <c r="I22" s="41">
        <f t="shared" ca="1" si="1"/>
        <v>0</v>
      </c>
      <c r="J22" s="19">
        <f t="shared" ca="1" si="4"/>
        <v>80285.471412915169</v>
      </c>
      <c r="L22" s="130"/>
      <c r="O22" s="29">
        <v>18</v>
      </c>
      <c r="P22" s="62">
        <v>642630.93722629093</v>
      </c>
    </row>
    <row r="23" spans="2:16" x14ac:dyDescent="0.25">
      <c r="B23" s="27">
        <v>45870</v>
      </c>
      <c r="C23" s="28">
        <v>2.5833333333333299</v>
      </c>
      <c r="D23" s="41">
        <f>'Q2 Investment Amounts'!H21</f>
        <v>1590</v>
      </c>
      <c r="E23" s="55" t="b">
        <f t="shared" ca="1" si="0"/>
        <v>0</v>
      </c>
      <c r="F23" s="53">
        <f t="shared" ca="1" si="2"/>
        <v>1</v>
      </c>
      <c r="G23">
        <f ca="1">IF(ROUNDDOWN(C23,0)=ROUNDDOWN(C22,0),G22,LOOKUP(RAND(),{0,0.2,0.4},{-0.05,0.03,0.075}))</f>
        <v>7.4999999999999997E-2</v>
      </c>
      <c r="H23" s="41">
        <f t="shared" ca="1" si="3"/>
        <v>88016.131768883803</v>
      </c>
      <c r="I23" s="41">
        <f t="shared" ca="1" si="1"/>
        <v>0</v>
      </c>
      <c r="J23" s="19">
        <f t="shared" ca="1" si="4"/>
        <v>88016.131768883803</v>
      </c>
      <c r="L23" s="130"/>
      <c r="O23" s="29">
        <v>19</v>
      </c>
      <c r="P23" s="62">
        <v>9238753.108569568</v>
      </c>
    </row>
    <row r="24" spans="2:16" x14ac:dyDescent="0.25">
      <c r="B24" s="27">
        <v>45901</v>
      </c>
      <c r="C24" s="28">
        <v>2.6666666666666701</v>
      </c>
      <c r="D24" s="41">
        <f>'Q2 Investment Amounts'!H22</f>
        <v>1590</v>
      </c>
      <c r="E24" s="55" t="b">
        <f t="shared" ca="1" si="0"/>
        <v>0</v>
      </c>
      <c r="F24" s="53">
        <f t="shared" ca="1" si="2"/>
        <v>1</v>
      </c>
      <c r="G24">
        <f ca="1">IF(ROUNDDOWN(C24,0)=ROUNDDOWN(C23,0),G23,LOOKUP(RAND(),{0,0.2,0.4},{-0.05,0.03,0.075}))</f>
        <v>7.4999999999999997E-2</v>
      </c>
      <c r="H24" s="41">
        <f t="shared" ca="1" si="3"/>
        <v>96326.591651550087</v>
      </c>
      <c r="I24" s="41">
        <f t="shared" ca="1" si="1"/>
        <v>0</v>
      </c>
      <c r="J24" s="19">
        <f t="shared" ca="1" si="4"/>
        <v>96326.591651550087</v>
      </c>
      <c r="L24" s="130" t="s">
        <v>153</v>
      </c>
      <c r="O24" s="29">
        <v>20</v>
      </c>
      <c r="P24" s="62">
        <v>5724220.6805015923</v>
      </c>
    </row>
    <row r="25" spans="2:16" x14ac:dyDescent="0.25">
      <c r="B25" s="27">
        <v>45931</v>
      </c>
      <c r="C25" s="28">
        <v>2.75</v>
      </c>
      <c r="D25" s="41">
        <f>'Q2 Investment Amounts'!H23</f>
        <v>1590</v>
      </c>
      <c r="E25" s="55" t="b">
        <f t="shared" ca="1" si="0"/>
        <v>0</v>
      </c>
      <c r="F25" s="53">
        <f t="shared" ca="1" si="2"/>
        <v>1</v>
      </c>
      <c r="G25">
        <f ca="1">IF(ROUNDDOWN(C25,0)=ROUNDDOWN(C24,0),G24,LOOKUP(RAND(),{0,0.2,0.4},{-0.05,0.03,0.075}))</f>
        <v>7.4999999999999997E-2</v>
      </c>
      <c r="H25" s="41">
        <f t="shared" ca="1" si="3"/>
        <v>105260.33602541634</v>
      </c>
      <c r="I25" s="41">
        <f t="shared" ca="1" si="1"/>
        <v>0</v>
      </c>
      <c r="J25" s="19">
        <f t="shared" ca="1" si="4"/>
        <v>105260.33602541634</v>
      </c>
      <c r="L25" s="130"/>
      <c r="O25" s="29">
        <v>21</v>
      </c>
      <c r="P25" s="62">
        <v>546718.27075664012</v>
      </c>
    </row>
    <row r="26" spans="2:16" x14ac:dyDescent="0.25">
      <c r="B26" s="27">
        <v>45962</v>
      </c>
      <c r="C26" s="28">
        <v>2.8333333333333299</v>
      </c>
      <c r="D26" s="41">
        <f>'Q2 Investment Amounts'!H24</f>
        <v>1590</v>
      </c>
      <c r="E26" s="55" t="b">
        <f t="shared" ca="1" si="0"/>
        <v>0</v>
      </c>
      <c r="F26" s="53">
        <f t="shared" ca="1" si="2"/>
        <v>1</v>
      </c>
      <c r="G26">
        <f ca="1">IF(ROUNDDOWN(C26,0)=ROUNDDOWN(C25,0),G25,LOOKUP(RAND(),{0,0.2,0.4},{-0.05,0.03,0.075}))</f>
        <v>7.4999999999999997E-2</v>
      </c>
      <c r="H26" s="41">
        <f t="shared" ca="1" si="3"/>
        <v>114864.11122732256</v>
      </c>
      <c r="I26" s="41">
        <f t="shared" ca="1" si="1"/>
        <v>0</v>
      </c>
      <c r="J26" s="19">
        <f t="shared" ca="1" si="4"/>
        <v>114864.11122732256</v>
      </c>
      <c r="L26" s="130" t="s">
        <v>82</v>
      </c>
      <c r="O26" s="29">
        <v>22</v>
      </c>
      <c r="P26" s="62">
        <v>2408594.7344403225</v>
      </c>
    </row>
    <row r="27" spans="2:16" x14ac:dyDescent="0.25">
      <c r="B27" s="27">
        <v>45992</v>
      </c>
      <c r="C27" s="28">
        <v>2.9166666666666599</v>
      </c>
      <c r="D27" s="41">
        <f>'Q2 Investment Amounts'!H25</f>
        <v>1590</v>
      </c>
      <c r="E27" s="55" t="b">
        <f t="shared" ca="1" si="0"/>
        <v>0</v>
      </c>
      <c r="F27" s="53">
        <f t="shared" ca="1" si="2"/>
        <v>1</v>
      </c>
      <c r="G27">
        <f ca="1">IF(ROUNDDOWN(C27,0)=ROUNDDOWN(C26,0),G26,LOOKUP(RAND(),{0,0.2,0.4},{-0.05,0.03,0.075}))</f>
        <v>7.4999999999999997E-2</v>
      </c>
      <c r="H27" s="41">
        <f t="shared" ca="1" si="3"/>
        <v>125188.16956937175</v>
      </c>
      <c r="I27" s="41">
        <f t="shared" ca="1" si="1"/>
        <v>0</v>
      </c>
      <c r="J27" s="19">
        <f t="shared" ca="1" si="4"/>
        <v>125188.16956937175</v>
      </c>
      <c r="L27" s="130"/>
      <c r="O27" s="29">
        <v>23</v>
      </c>
      <c r="P27" s="62">
        <v>7540087.614891313</v>
      </c>
    </row>
    <row r="28" spans="2:16" x14ac:dyDescent="0.25">
      <c r="B28" s="27">
        <v>46023</v>
      </c>
      <c r="C28" s="28">
        <v>3</v>
      </c>
      <c r="D28" s="41">
        <f>'Q2 Investment Amounts'!H26</f>
        <v>3325.8907480975572</v>
      </c>
      <c r="E28" s="55" t="b">
        <f t="shared" ca="1" si="0"/>
        <v>0</v>
      </c>
      <c r="F28" s="53">
        <f t="shared" ca="1" si="2"/>
        <v>1</v>
      </c>
      <c r="G28">
        <f ca="1">IF(ROUNDDOWN(C28,0)=ROUNDDOWN(C27,0),G27,LOOKUP(RAND(),{0,0.2,0.4},{-0.05,0.03,0.075}))</f>
        <v>7.4999999999999997E-2</v>
      </c>
      <c r="H28" s="41">
        <f t="shared" ca="1" si="3"/>
        <v>138152.61484127952</v>
      </c>
      <c r="I28" s="41">
        <f t="shared" ca="1" si="1"/>
        <v>0</v>
      </c>
      <c r="J28" s="19">
        <f t="shared" ca="1" si="4"/>
        <v>138152.61484127952</v>
      </c>
      <c r="L28" s="130"/>
      <c r="O28" s="29">
        <v>24</v>
      </c>
      <c r="P28" s="62">
        <v>57950908.23173438</v>
      </c>
    </row>
    <row r="29" spans="2:16" x14ac:dyDescent="0.25">
      <c r="B29" s="27">
        <v>46054</v>
      </c>
      <c r="C29" s="28">
        <v>3.0833333333333299</v>
      </c>
      <c r="D29" s="41">
        <f>'Q2 Investment Amounts'!H27</f>
        <v>1685.4000000000003</v>
      </c>
      <c r="E29" s="55" t="b">
        <f t="shared" ca="1" si="0"/>
        <v>0</v>
      </c>
      <c r="F29" s="53">
        <f t="shared" ca="1" si="2"/>
        <v>1</v>
      </c>
      <c r="G29">
        <f ca="1">IF(ROUNDDOWN(C29,0)=ROUNDDOWN(C28,0),G28,LOOKUP(RAND(),{0,0.2,0.4},{-0.05,0.03,0.075}))</f>
        <v>7.4999999999999997E-2</v>
      </c>
      <c r="H29" s="41">
        <f t="shared" ca="1" si="3"/>
        <v>150325.86595437548</v>
      </c>
      <c r="I29" s="41">
        <f t="shared" ca="1" si="1"/>
        <v>0</v>
      </c>
      <c r="J29" s="19">
        <f t="shared" ca="1" si="4"/>
        <v>150325.86595437548</v>
      </c>
      <c r="L29" s="130"/>
      <c r="O29" s="29">
        <v>25</v>
      </c>
      <c r="P29" s="62">
        <v>872598.67665384873</v>
      </c>
    </row>
    <row r="30" spans="2:16" ht="15.75" thickBot="1" x14ac:dyDescent="0.3">
      <c r="B30" s="27">
        <v>46082</v>
      </c>
      <c r="C30" s="28">
        <v>3.1666666666666599</v>
      </c>
      <c r="D30" s="41">
        <f>'Q2 Investment Amounts'!H28</f>
        <v>1685.4000000000003</v>
      </c>
      <c r="E30" s="55" t="b">
        <f t="shared" ca="1" si="0"/>
        <v>0</v>
      </c>
      <c r="F30" s="53">
        <f t="shared" ca="1" si="2"/>
        <v>1</v>
      </c>
      <c r="G30">
        <f ca="1">IF(ROUNDDOWN(C30,0)=ROUNDDOWN(C29,0),G29,LOOKUP(RAND(),{0,0.2,0.4},{-0.05,0.03,0.075}))</f>
        <v>7.4999999999999997E-2</v>
      </c>
      <c r="H30" s="41">
        <f t="shared" ca="1" si="3"/>
        <v>163412.11090095362</v>
      </c>
      <c r="I30" s="41">
        <f t="shared" ca="1" si="1"/>
        <v>0</v>
      </c>
      <c r="J30" s="19">
        <f t="shared" ca="1" si="4"/>
        <v>163412.11090095362</v>
      </c>
      <c r="L30" s="131">
        <f>1.01^(1/12)-1</f>
        <v>8.295381143461622E-4</v>
      </c>
      <c r="O30" s="29">
        <v>26</v>
      </c>
      <c r="P30" s="62">
        <v>12122831.882605664</v>
      </c>
    </row>
    <row r="31" spans="2:16" x14ac:dyDescent="0.25">
      <c r="B31" s="27">
        <v>46113</v>
      </c>
      <c r="C31" s="28">
        <v>3.25</v>
      </c>
      <c r="D31" s="41">
        <f>'Q2 Investment Amounts'!H29</f>
        <v>1685.4000000000003</v>
      </c>
      <c r="E31" s="55" t="b">
        <f t="shared" ca="1" si="0"/>
        <v>0</v>
      </c>
      <c r="F31" s="53">
        <f t="shared" ca="1" si="2"/>
        <v>1</v>
      </c>
      <c r="G31">
        <f ca="1">IF(ROUNDDOWN(C31,0)=ROUNDDOWN(C30,0),G30,LOOKUP(RAND(),{0,0.2,0.4},{-0.05,0.03,0.075}))</f>
        <v>7.4999999999999997E-2</v>
      </c>
      <c r="H31" s="41">
        <f t="shared" ca="1" si="3"/>
        <v>177479.82421852511</v>
      </c>
      <c r="I31" s="41">
        <f t="shared" ca="1" si="1"/>
        <v>0</v>
      </c>
      <c r="J31" s="19">
        <f t="shared" ca="1" si="4"/>
        <v>177479.82421852511</v>
      </c>
      <c r="O31" s="29">
        <v>27</v>
      </c>
      <c r="P31" s="62">
        <v>1064321.7817752245</v>
      </c>
    </row>
    <row r="32" spans="2:16" x14ac:dyDescent="0.25">
      <c r="B32" s="27">
        <v>46143</v>
      </c>
      <c r="C32" s="28">
        <v>3.3333333333333299</v>
      </c>
      <c r="D32" s="41">
        <f>'Q2 Investment Amounts'!H30</f>
        <v>1685.4000000000003</v>
      </c>
      <c r="E32" s="55" t="b">
        <f t="shared" ca="1" si="0"/>
        <v>0</v>
      </c>
      <c r="F32" s="53">
        <f t="shared" ca="1" si="2"/>
        <v>1</v>
      </c>
      <c r="G32">
        <f ca="1">IF(ROUNDDOWN(C32,0)=ROUNDDOWN(C31,0),G31,LOOKUP(RAND(),{0,0.2,0.4},{-0.05,0.03,0.075}))</f>
        <v>7.4999999999999997E-2</v>
      </c>
      <c r="H32" s="41">
        <f t="shared" ca="1" si="3"/>
        <v>192602.61603491448</v>
      </c>
      <c r="I32" s="41">
        <f t="shared" ca="1" si="1"/>
        <v>0</v>
      </c>
      <c r="J32" s="19">
        <f t="shared" ca="1" si="4"/>
        <v>192602.61603491448</v>
      </c>
      <c r="O32" s="29">
        <v>28</v>
      </c>
      <c r="P32" s="62">
        <v>1258990.6344603682</v>
      </c>
    </row>
    <row r="33" spans="2:16" x14ac:dyDescent="0.25">
      <c r="B33" s="27">
        <v>46174</v>
      </c>
      <c r="C33" s="28">
        <v>3.4166666666666599</v>
      </c>
      <c r="D33" s="41">
        <f>'Q2 Investment Amounts'!H31</f>
        <v>1685.4000000000003</v>
      </c>
      <c r="E33" s="55" t="b">
        <f t="shared" ca="1" si="0"/>
        <v>0</v>
      </c>
      <c r="F33" s="53">
        <f t="shared" ca="1" si="2"/>
        <v>1</v>
      </c>
      <c r="G33">
        <f ca="1">IF(ROUNDDOWN(C33,0)=ROUNDDOWN(C32,0),G32,LOOKUP(RAND(),{0,0.2,0.4},{-0.05,0.03,0.075}))</f>
        <v>7.4999999999999997E-2</v>
      </c>
      <c r="H33" s="41">
        <f t="shared" ca="1" si="3"/>
        <v>208859.61723753304</v>
      </c>
      <c r="I33" s="41">
        <f t="shared" ca="1" si="1"/>
        <v>0</v>
      </c>
      <c r="J33" s="19">
        <f t="shared" ca="1" si="4"/>
        <v>208859.61723753304</v>
      </c>
      <c r="O33" s="29">
        <v>29</v>
      </c>
      <c r="P33" s="62">
        <v>2451416.0253168363</v>
      </c>
    </row>
    <row r="34" spans="2:16" x14ac:dyDescent="0.25">
      <c r="B34" s="27">
        <v>46204</v>
      </c>
      <c r="C34" s="28">
        <v>3.5</v>
      </c>
      <c r="D34" s="41">
        <f>'Q2 Investment Amounts'!H32</f>
        <v>1685.4000000000003</v>
      </c>
      <c r="E34" s="55" t="b">
        <f t="shared" ca="1" si="0"/>
        <v>0</v>
      </c>
      <c r="F34" s="53">
        <f t="shared" ca="1" si="2"/>
        <v>1</v>
      </c>
      <c r="G34">
        <f ca="1">IF(ROUNDDOWN(C34,0)=ROUNDDOWN(C33,0),G33,LOOKUP(RAND(),{0,0.2,0.4},{-0.05,0.03,0.075}))</f>
        <v>7.4999999999999997E-2</v>
      </c>
      <c r="H34" s="41">
        <f t="shared" ca="1" si="3"/>
        <v>226335.893530348</v>
      </c>
      <c r="I34" s="41">
        <f t="shared" ca="1" si="1"/>
        <v>0</v>
      </c>
      <c r="J34" s="19">
        <f t="shared" ca="1" si="4"/>
        <v>226335.893530348</v>
      </c>
      <c r="O34" s="29">
        <v>30</v>
      </c>
      <c r="P34" s="62">
        <v>11297382.094383342</v>
      </c>
    </row>
    <row r="35" spans="2:16" x14ac:dyDescent="0.25">
      <c r="B35" s="27">
        <v>46235</v>
      </c>
      <c r="C35" s="28">
        <v>3.5833333333333299</v>
      </c>
      <c r="D35" s="41">
        <f>'Q2 Investment Amounts'!H33</f>
        <v>1685.4000000000003</v>
      </c>
      <c r="E35" s="55" t="b">
        <f t="shared" ca="1" si="0"/>
        <v>0</v>
      </c>
      <c r="F35" s="53">
        <f t="shared" ca="1" si="2"/>
        <v>1</v>
      </c>
      <c r="G35">
        <f ca="1">IF(ROUNDDOWN(C35,0)=ROUNDDOWN(C34,0),G34,LOOKUP(RAND(),{0,0.2,0.4},{-0.05,0.03,0.075}))</f>
        <v>7.4999999999999997E-2</v>
      </c>
      <c r="H35" s="41">
        <f t="shared" ca="1" si="3"/>
        <v>245122.89054512407</v>
      </c>
      <c r="I35" s="41">
        <f t="shared" ca="1" si="1"/>
        <v>0</v>
      </c>
      <c r="J35" s="19">
        <f t="shared" ca="1" si="4"/>
        <v>245122.89054512407</v>
      </c>
      <c r="O35" s="29">
        <v>31</v>
      </c>
      <c r="P35" s="62">
        <v>6284139.6106108017</v>
      </c>
    </row>
    <row r="36" spans="2:16" x14ac:dyDescent="0.25">
      <c r="B36" s="27">
        <v>46266</v>
      </c>
      <c r="C36" s="28">
        <v>3.6666666666666599</v>
      </c>
      <c r="D36" s="41">
        <f>'Q2 Investment Amounts'!H34</f>
        <v>1685.4000000000003</v>
      </c>
      <c r="E36" s="55" t="b">
        <f t="shared" ca="1" si="0"/>
        <v>0</v>
      </c>
      <c r="F36" s="53">
        <f t="shared" ca="1" si="2"/>
        <v>1</v>
      </c>
      <c r="G36">
        <f ca="1">IF(ROUNDDOWN(C36,0)=ROUNDDOWN(C35,0),G35,LOOKUP(RAND(),{0,0.2,0.4},{-0.05,0.03,0.075}))</f>
        <v>7.4999999999999997E-2</v>
      </c>
      <c r="H36" s="41">
        <f t="shared" ca="1" si="3"/>
        <v>265318.91233600833</v>
      </c>
      <c r="I36" s="41">
        <f t="shared" ca="1" si="1"/>
        <v>0</v>
      </c>
      <c r="J36" s="19">
        <f t="shared" ca="1" si="4"/>
        <v>265318.91233600833</v>
      </c>
      <c r="O36" s="29">
        <v>32</v>
      </c>
      <c r="P36" s="62">
        <v>928249.08553053625</v>
      </c>
    </row>
    <row r="37" spans="2:16" x14ac:dyDescent="0.25">
      <c r="B37" s="27">
        <v>46296</v>
      </c>
      <c r="C37" s="28">
        <v>3.75</v>
      </c>
      <c r="D37" s="41">
        <f>'Q2 Investment Amounts'!H35</f>
        <v>1685.4000000000003</v>
      </c>
      <c r="E37" s="55" t="b">
        <f t="shared" ref="E37:E68" ca="1" si="5">IF(RAND()&lt;=$M$12,TRUE,FALSE)</f>
        <v>0</v>
      </c>
      <c r="F37" s="53">
        <f t="shared" ca="1" si="2"/>
        <v>1</v>
      </c>
      <c r="G37">
        <f ca="1">IF(ROUNDDOWN(C37,0)=ROUNDDOWN(C36,0),G36,LOOKUP(RAND(),{0,0.2,0.4},{-0.05,0.03,0.075}))</f>
        <v>7.4999999999999997E-2</v>
      </c>
      <c r="H37" s="41">
        <f t="shared" ca="1" si="3"/>
        <v>287029.63576120895</v>
      </c>
      <c r="I37" s="41">
        <f t="shared" ref="I37:I68" ca="1" si="6">(100%-F37)*D37+(1+$L$30)*I36</f>
        <v>0</v>
      </c>
      <c r="J37" s="19">
        <f t="shared" ca="1" si="4"/>
        <v>287029.63576120895</v>
      </c>
      <c r="O37" s="29">
        <v>33</v>
      </c>
      <c r="P37" s="62">
        <v>598444.24469027587</v>
      </c>
    </row>
    <row r="38" spans="2:16" x14ac:dyDescent="0.25">
      <c r="B38" s="27">
        <v>46327</v>
      </c>
      <c r="C38" s="28">
        <v>3.8333333333333299</v>
      </c>
      <c r="D38" s="41">
        <f>'Q2 Investment Amounts'!H36</f>
        <v>1685.4000000000003</v>
      </c>
      <c r="E38" s="55" t="b">
        <f t="shared" ca="1" si="5"/>
        <v>0</v>
      </c>
      <c r="F38" s="53">
        <f t="shared" ca="1" si="2"/>
        <v>1</v>
      </c>
      <c r="G38">
        <f ca="1">IF(ROUNDDOWN(C38,0)=ROUNDDOWN(C37,0),G37,LOOKUP(RAND(),{0,0.2,0.4},{-0.05,0.03,0.075}))</f>
        <v>7.4999999999999997E-2</v>
      </c>
      <c r="H38" s="41">
        <f t="shared" ca="1" si="3"/>
        <v>310368.66344329965</v>
      </c>
      <c r="I38" s="41">
        <f t="shared" ca="1" si="6"/>
        <v>0</v>
      </c>
      <c r="J38" s="19">
        <f t="shared" ca="1" si="4"/>
        <v>310368.66344329965</v>
      </c>
      <c r="O38" s="29">
        <v>34</v>
      </c>
      <c r="P38" s="62">
        <v>6634822.24800386</v>
      </c>
    </row>
    <row r="39" spans="2:16" x14ac:dyDescent="0.25">
      <c r="B39" s="27">
        <v>46357</v>
      </c>
      <c r="C39" s="28">
        <v>3.9166666666666599</v>
      </c>
      <c r="D39" s="41">
        <f>'Q2 Investment Amounts'!H37</f>
        <v>1685.4000000000003</v>
      </c>
      <c r="E39" s="55" t="b">
        <f t="shared" ca="1" si="5"/>
        <v>0</v>
      </c>
      <c r="F39" s="53">
        <f t="shared" ca="1" si="2"/>
        <v>1</v>
      </c>
      <c r="G39">
        <f ca="1">IF(ROUNDDOWN(C39,0)=ROUNDDOWN(C38,0),G38,LOOKUP(RAND(),{0,0.2,0.4},{-0.05,0.03,0.075}))</f>
        <v>7.4999999999999997E-2</v>
      </c>
      <c r="H39" s="41">
        <f t="shared" ca="1" si="3"/>
        <v>335458.11820154713</v>
      </c>
      <c r="I39" s="41">
        <f t="shared" ca="1" si="6"/>
        <v>0</v>
      </c>
      <c r="J39" s="19">
        <f t="shared" ca="1" si="4"/>
        <v>335458.11820154713</v>
      </c>
      <c r="O39" s="29">
        <v>35</v>
      </c>
      <c r="P39" s="62">
        <v>3504019.822067542</v>
      </c>
    </row>
    <row r="40" spans="2:16" x14ac:dyDescent="0.25">
      <c r="B40" s="27">
        <v>46388</v>
      </c>
      <c r="C40" s="28">
        <v>4</v>
      </c>
      <c r="D40" s="41">
        <f>'Q2 Investment Amounts'!H38</f>
        <v>1685.4000000000003</v>
      </c>
      <c r="E40" s="55" t="b">
        <f t="shared" ca="1" si="5"/>
        <v>0</v>
      </c>
      <c r="F40" s="53">
        <f t="shared" ca="1" si="2"/>
        <v>1</v>
      </c>
      <c r="G40">
        <f ca="1">IF(ROUNDDOWN(C40,0)=ROUNDDOWN(C39,0),G39,LOOKUP(RAND(),{0,0.2,0.4},{-0.05,0.03,0.075}))</f>
        <v>-0.05</v>
      </c>
      <c r="H40" s="41">
        <f t="shared" ca="1" si="3"/>
        <v>320286.3422914698</v>
      </c>
      <c r="I40" s="41">
        <f t="shared" ca="1" si="6"/>
        <v>0</v>
      </c>
      <c r="J40" s="19">
        <f t="shared" ca="1" si="4"/>
        <v>320286.3422914698</v>
      </c>
      <c r="O40" s="29">
        <v>36</v>
      </c>
      <c r="P40" s="62">
        <v>1058176.4901521434</v>
      </c>
    </row>
    <row r="41" spans="2:16" x14ac:dyDescent="0.25">
      <c r="B41" s="27">
        <v>46419</v>
      </c>
      <c r="C41" s="28">
        <v>4.0833333333333304</v>
      </c>
      <c r="D41" s="41">
        <f>'Q2 Investment Amounts'!H39</f>
        <v>1786.5240000000006</v>
      </c>
      <c r="E41" s="55" t="b">
        <f t="shared" ca="1" si="5"/>
        <v>0</v>
      </c>
      <c r="F41" s="53">
        <f t="shared" ca="1" si="2"/>
        <v>1</v>
      </c>
      <c r="G41">
        <f ca="1">IF(ROUNDDOWN(C41,0)=ROUNDDOWN(C40,0),G40,LOOKUP(RAND(),{0,0.2,0.4},{-0.05,0.03,0.075}))</f>
        <v>-0.05</v>
      </c>
      <c r="H41" s="41">
        <f t="shared" ca="1" si="3"/>
        <v>305969.22297689627</v>
      </c>
      <c r="I41" s="41">
        <f t="shared" ca="1" si="6"/>
        <v>0</v>
      </c>
      <c r="J41" s="19">
        <f t="shared" ca="1" si="4"/>
        <v>305969.22297689627</v>
      </c>
      <c r="O41" s="29">
        <v>37</v>
      </c>
      <c r="P41" s="62">
        <v>268099.90487753204</v>
      </c>
    </row>
    <row r="42" spans="2:16" x14ac:dyDescent="0.25">
      <c r="B42" s="27">
        <v>46447</v>
      </c>
      <c r="C42" s="28">
        <v>4.1666666666666599</v>
      </c>
      <c r="D42" s="41">
        <f>'Q2 Investment Amounts'!H40</f>
        <v>1786.5240000000006</v>
      </c>
      <c r="E42" s="55" t="b">
        <f t="shared" ca="1" si="5"/>
        <v>0</v>
      </c>
      <c r="F42" s="53">
        <f t="shared" ca="1" si="2"/>
        <v>1</v>
      </c>
      <c r="G42">
        <f ca="1">IF(ROUNDDOWN(C42,0)=ROUNDDOWN(C41,0),G41,LOOKUP(RAND(),{0,0.2,0.4},{-0.05,0.03,0.075}))</f>
        <v>-0.05</v>
      </c>
      <c r="H42" s="41">
        <f t="shared" ca="1" si="3"/>
        <v>292367.95962805144</v>
      </c>
      <c r="I42" s="41">
        <f t="shared" ca="1" si="6"/>
        <v>0</v>
      </c>
      <c r="J42" s="19">
        <f t="shared" ca="1" si="4"/>
        <v>292367.95962805144</v>
      </c>
      <c r="O42" s="29">
        <v>38</v>
      </c>
      <c r="P42" s="62">
        <v>21464357.732324746</v>
      </c>
    </row>
    <row r="43" spans="2:16" x14ac:dyDescent="0.25">
      <c r="B43" s="27">
        <v>46478</v>
      </c>
      <c r="C43" s="28">
        <v>4.25</v>
      </c>
      <c r="D43" s="41">
        <f>'Q2 Investment Amounts'!H41</f>
        <v>1786.5240000000006</v>
      </c>
      <c r="E43" s="55" t="b">
        <f t="shared" ca="1" si="5"/>
        <v>0</v>
      </c>
      <c r="F43" s="53">
        <f t="shared" ca="1" si="2"/>
        <v>1</v>
      </c>
      <c r="G43">
        <f ca="1">IF(ROUNDDOWN(C43,0)=ROUNDDOWN(C42,0),G42,LOOKUP(RAND(),{0,0.2,0.4},{-0.05,0.03,0.075}))</f>
        <v>-0.05</v>
      </c>
      <c r="H43" s="41">
        <f t="shared" ca="1" si="3"/>
        <v>279446.75944664882</v>
      </c>
      <c r="I43" s="41">
        <f t="shared" ca="1" si="6"/>
        <v>0</v>
      </c>
      <c r="J43" s="19">
        <f t="shared" ca="1" si="4"/>
        <v>279446.75944664882</v>
      </c>
      <c r="O43" s="29">
        <v>39</v>
      </c>
      <c r="P43" s="62">
        <v>1204855.6982693563</v>
      </c>
    </row>
    <row r="44" spans="2:16" x14ac:dyDescent="0.25">
      <c r="B44" s="27">
        <v>46508</v>
      </c>
      <c r="C44" s="28">
        <v>4.3333333333333304</v>
      </c>
      <c r="D44" s="41">
        <f>'Q2 Investment Amounts'!H42</f>
        <v>1786.5240000000006</v>
      </c>
      <c r="E44" s="55" t="b">
        <f t="shared" ca="1" si="5"/>
        <v>0</v>
      </c>
      <c r="F44" s="53">
        <f t="shared" ca="1" si="2"/>
        <v>1</v>
      </c>
      <c r="G44">
        <f ca="1">IF(ROUNDDOWN(C44,0)=ROUNDDOWN(C43,0),G43,LOOKUP(RAND(),{0,0.2,0.4},{-0.05,0.03,0.075}))</f>
        <v>-0.05</v>
      </c>
      <c r="H44" s="41">
        <f t="shared" ca="1" si="3"/>
        <v>267171.61927431636</v>
      </c>
      <c r="I44" s="41">
        <f t="shared" ca="1" si="6"/>
        <v>0</v>
      </c>
      <c r="J44" s="19">
        <f t="shared" ca="1" si="4"/>
        <v>267171.61927431636</v>
      </c>
      <c r="O44" s="29">
        <v>40</v>
      </c>
      <c r="P44" s="62">
        <v>1292414.8787542148</v>
      </c>
    </row>
    <row r="45" spans="2:16" x14ac:dyDescent="0.25">
      <c r="B45" s="27">
        <v>46539</v>
      </c>
      <c r="C45" s="28">
        <v>4.4166666666666599</v>
      </c>
      <c r="D45" s="41">
        <f>'Q2 Investment Amounts'!H43</f>
        <v>1786.5240000000006</v>
      </c>
      <c r="E45" s="55" t="b">
        <f t="shared" ca="1" si="5"/>
        <v>0</v>
      </c>
      <c r="F45" s="53">
        <f t="shared" ca="1" si="2"/>
        <v>1</v>
      </c>
      <c r="G45">
        <f ca="1">IF(ROUNDDOWN(C45,0)=ROUNDDOWN(C44,0),G44,LOOKUP(RAND(),{0,0.2,0.4},{-0.05,0.03,0.075}))</f>
        <v>-0.05</v>
      </c>
      <c r="H45" s="41">
        <f t="shared" ca="1" si="3"/>
        <v>255510.2361106005</v>
      </c>
      <c r="I45" s="41">
        <f t="shared" ca="1" si="6"/>
        <v>0</v>
      </c>
      <c r="J45" s="19">
        <f t="shared" ca="1" si="4"/>
        <v>255510.2361106005</v>
      </c>
      <c r="O45" s="29">
        <v>41</v>
      </c>
      <c r="P45" s="62">
        <v>313652.04811384995</v>
      </c>
    </row>
    <row r="46" spans="2:16" x14ac:dyDescent="0.25">
      <c r="B46" s="27">
        <v>46569</v>
      </c>
      <c r="C46" s="28">
        <v>4.5</v>
      </c>
      <c r="D46" s="41">
        <f>'Q2 Investment Amounts'!H44</f>
        <v>1786.5240000000006</v>
      </c>
      <c r="E46" s="55" t="b">
        <f t="shared" ca="1" si="5"/>
        <v>0</v>
      </c>
      <c r="F46" s="53">
        <f t="shared" ca="1" si="2"/>
        <v>1</v>
      </c>
      <c r="G46">
        <f ca="1">IF(ROUNDDOWN(C46,0)=ROUNDDOWN(C45,0),G45,LOOKUP(RAND(),{0,0.2,0.4},{-0.05,0.03,0.075}))</f>
        <v>-0.05</v>
      </c>
      <c r="H46" s="41">
        <f t="shared" ca="1" si="3"/>
        <v>244431.92210507047</v>
      </c>
      <c r="I46" s="41">
        <f t="shared" ca="1" si="6"/>
        <v>0</v>
      </c>
      <c r="J46" s="19">
        <f t="shared" ca="1" si="4"/>
        <v>244431.92210507047</v>
      </c>
      <c r="O46" s="29">
        <v>42</v>
      </c>
      <c r="P46" s="62">
        <v>954334.12240919087</v>
      </c>
    </row>
    <row r="47" spans="2:16" x14ac:dyDescent="0.25">
      <c r="B47" s="27">
        <v>46600</v>
      </c>
      <c r="C47" s="28">
        <v>4.5833333333333304</v>
      </c>
      <c r="D47" s="41">
        <f>'Q2 Investment Amounts'!H45</f>
        <v>1786.5240000000006</v>
      </c>
      <c r="E47" s="55" t="b">
        <f t="shared" ca="1" si="5"/>
        <v>0</v>
      </c>
      <c r="F47" s="53">
        <f t="shared" ca="1" si="2"/>
        <v>1</v>
      </c>
      <c r="G47">
        <f ca="1">IF(ROUNDDOWN(C47,0)=ROUNDDOWN(C46,0),G46,LOOKUP(RAND(),{0,0.2,0.4},{-0.05,0.03,0.075}))</f>
        <v>-0.05</v>
      </c>
      <c r="H47" s="41">
        <f t="shared" ca="1" si="3"/>
        <v>233907.52379981693</v>
      </c>
      <c r="I47" s="41">
        <f t="shared" ca="1" si="6"/>
        <v>0</v>
      </c>
      <c r="J47" s="19">
        <f t="shared" ca="1" si="4"/>
        <v>233907.52379981693</v>
      </c>
      <c r="O47" s="29">
        <v>43</v>
      </c>
      <c r="P47" s="62">
        <v>623877.93142162205</v>
      </c>
    </row>
    <row r="48" spans="2:16" x14ac:dyDescent="0.25">
      <c r="B48" s="27">
        <v>46631</v>
      </c>
      <c r="C48" s="28">
        <v>4.6666666666666599</v>
      </c>
      <c r="D48" s="41">
        <f>'Q2 Investment Amounts'!H46</f>
        <v>1786.5240000000006</v>
      </c>
      <c r="E48" s="55" t="b">
        <f t="shared" ca="1" si="5"/>
        <v>0</v>
      </c>
      <c r="F48" s="53">
        <f t="shared" ca="1" si="2"/>
        <v>1</v>
      </c>
      <c r="G48">
        <f ca="1">IF(ROUNDDOWN(C48,0)=ROUNDDOWN(C47,0),G47,LOOKUP(RAND(),{0,0.2,0.4},{-0.05,0.03,0.075}))</f>
        <v>-0.05</v>
      </c>
      <c r="H48" s="41">
        <f t="shared" ca="1" si="3"/>
        <v>223909.34540982608</v>
      </c>
      <c r="I48" s="41">
        <f t="shared" ca="1" si="6"/>
        <v>0</v>
      </c>
      <c r="J48" s="19">
        <f t="shared" ca="1" si="4"/>
        <v>223909.34540982608</v>
      </c>
      <c r="O48" s="29">
        <v>44</v>
      </c>
      <c r="P48" s="62">
        <v>1700097.4255636833</v>
      </c>
    </row>
    <row r="49" spans="2:16" x14ac:dyDescent="0.25">
      <c r="B49" s="27">
        <v>46661</v>
      </c>
      <c r="C49" s="28">
        <v>4.75</v>
      </c>
      <c r="D49" s="41">
        <f>'Q2 Investment Amounts'!H47</f>
        <v>1786.5240000000006</v>
      </c>
      <c r="E49" s="55" t="b">
        <f t="shared" ca="1" si="5"/>
        <v>0</v>
      </c>
      <c r="F49" s="53">
        <f t="shared" ca="1" si="2"/>
        <v>1</v>
      </c>
      <c r="G49">
        <f ca="1">IF(ROUNDDOWN(C49,0)=ROUNDDOWN(C48,0),G48,LOOKUP(RAND(),{0,0.2,0.4},{-0.05,0.03,0.075}))</f>
        <v>-0.05</v>
      </c>
      <c r="H49" s="41">
        <f t="shared" ca="1" si="3"/>
        <v>214411.07593933478</v>
      </c>
      <c r="I49" s="41">
        <f t="shared" ca="1" si="6"/>
        <v>0</v>
      </c>
      <c r="J49" s="19">
        <f t="shared" ca="1" si="4"/>
        <v>214411.07593933478</v>
      </c>
      <c r="O49" s="29">
        <v>45</v>
      </c>
      <c r="P49" s="62">
        <v>1583834.3589281484</v>
      </c>
    </row>
    <row r="50" spans="2:16" x14ac:dyDescent="0.25">
      <c r="B50" s="27">
        <v>46692</v>
      </c>
      <c r="C50" s="28">
        <v>4.8333333333333304</v>
      </c>
      <c r="D50" s="41">
        <f>'Q2 Investment Amounts'!H48</f>
        <v>1786.5240000000006</v>
      </c>
      <c r="E50" s="55" t="b">
        <f t="shared" ca="1" si="5"/>
        <v>0</v>
      </c>
      <c r="F50" s="53">
        <f t="shared" ca="1" si="2"/>
        <v>1</v>
      </c>
      <c r="G50">
        <f ca="1">IF(ROUNDDOWN(C50,0)=ROUNDDOWN(C49,0),G49,LOOKUP(RAND(),{0,0.2,0.4},{-0.05,0.03,0.075}))</f>
        <v>-0.05</v>
      </c>
      <c r="H50" s="41">
        <f t="shared" ca="1" si="3"/>
        <v>205387.71994236804</v>
      </c>
      <c r="I50" s="41">
        <f t="shared" ca="1" si="6"/>
        <v>0</v>
      </c>
      <c r="J50" s="19">
        <f t="shared" ca="1" si="4"/>
        <v>205387.71994236804</v>
      </c>
      <c r="O50" s="29">
        <v>46</v>
      </c>
      <c r="P50" s="62">
        <v>3868634.7078157468</v>
      </c>
    </row>
    <row r="51" spans="2:16" x14ac:dyDescent="0.25">
      <c r="B51" s="27">
        <v>46722</v>
      </c>
      <c r="C51" s="28">
        <v>4.9166666666666599</v>
      </c>
      <c r="D51" s="41">
        <f>'Q2 Investment Amounts'!H49</f>
        <v>1786.5240000000006</v>
      </c>
      <c r="E51" s="55" t="b">
        <f t="shared" ca="1" si="5"/>
        <v>0</v>
      </c>
      <c r="F51" s="53">
        <f t="shared" ca="1" si="2"/>
        <v>1</v>
      </c>
      <c r="G51">
        <f ca="1">IF(ROUNDDOWN(C51,0)=ROUNDDOWN(C50,0),G50,LOOKUP(RAND(),{0,0.2,0.4},{-0.05,0.03,0.075}))</f>
        <v>-0.05</v>
      </c>
      <c r="H51" s="41">
        <f t="shared" ca="1" si="3"/>
        <v>196815.53174524964</v>
      </c>
      <c r="I51" s="41">
        <f t="shared" ca="1" si="6"/>
        <v>0</v>
      </c>
      <c r="J51" s="19">
        <f t="shared" ca="1" si="4"/>
        <v>196815.53174524964</v>
      </c>
      <c r="O51" s="29">
        <v>47</v>
      </c>
      <c r="P51" s="62">
        <v>8136356.4007550292</v>
      </c>
    </row>
    <row r="52" spans="2:16" x14ac:dyDescent="0.25">
      <c r="B52" s="27">
        <v>46753</v>
      </c>
      <c r="C52" s="28">
        <v>5</v>
      </c>
      <c r="D52" s="41">
        <f>'Q2 Investment Amounts'!H50</f>
        <v>4290.947322316546</v>
      </c>
      <c r="E52" s="55" t="b">
        <f t="shared" ca="1" si="5"/>
        <v>0</v>
      </c>
      <c r="F52" s="53">
        <f t="shared" ca="1" si="2"/>
        <v>1</v>
      </c>
      <c r="G52">
        <f ca="1">IF(ROUNDDOWN(C52,0)=ROUNDDOWN(C51,0),G51,LOOKUP(RAND(),{0,0.2,0.4},{-0.05,0.03,0.075}))</f>
        <v>-0.05</v>
      </c>
      <c r="H52" s="41">
        <f t="shared" ca="1" si="3"/>
        <v>191051.15511418789</v>
      </c>
      <c r="I52" s="41">
        <f t="shared" ca="1" si="6"/>
        <v>0</v>
      </c>
      <c r="J52" s="19">
        <f t="shared" ca="1" si="4"/>
        <v>191051.15511418789</v>
      </c>
      <c r="O52" s="29">
        <v>48</v>
      </c>
      <c r="P52" s="62">
        <v>8155314.2747720256</v>
      </c>
    </row>
    <row r="53" spans="2:16" x14ac:dyDescent="0.25">
      <c r="B53" s="27">
        <v>46784</v>
      </c>
      <c r="C53" s="28">
        <v>5.0833333333333304</v>
      </c>
      <c r="D53" s="41">
        <f>'Q2 Investment Amounts'!H51</f>
        <v>1893.7154400000004</v>
      </c>
      <c r="E53" s="55" t="b">
        <f t="shared" ca="1" si="5"/>
        <v>0</v>
      </c>
      <c r="F53" s="53">
        <f t="shared" ca="1" si="2"/>
        <v>1</v>
      </c>
      <c r="G53">
        <f ca="1">IF(ROUNDDOWN(C53,0)=ROUNDDOWN(C52,0),G52,LOOKUP(RAND(),{0,0.2,0.4},{-0.05,0.03,0.075}))</f>
        <v>-0.05</v>
      </c>
      <c r="H53" s="41">
        <f t="shared" ca="1" si="3"/>
        <v>183297.6270264785</v>
      </c>
      <c r="I53" s="41">
        <f t="shared" ca="1" si="6"/>
        <v>0</v>
      </c>
      <c r="J53" s="19">
        <f t="shared" ca="1" si="4"/>
        <v>183297.6270264785</v>
      </c>
      <c r="O53" s="29">
        <v>49</v>
      </c>
      <c r="P53" s="62">
        <v>207949.80391368596</v>
      </c>
    </row>
    <row r="54" spans="2:16" x14ac:dyDescent="0.25">
      <c r="B54" s="27">
        <v>46813</v>
      </c>
      <c r="C54" s="28">
        <v>5.1666666666666599</v>
      </c>
      <c r="D54" s="41">
        <f>'Q2 Investment Amounts'!H52</f>
        <v>1893.7154400000004</v>
      </c>
      <c r="E54" s="55" t="b">
        <f t="shared" ca="1" si="5"/>
        <v>0</v>
      </c>
      <c r="F54" s="53">
        <f t="shared" ca="1" si="2"/>
        <v>1</v>
      </c>
      <c r="G54">
        <f ca="1">IF(ROUNDDOWN(C54,0)=ROUNDDOWN(C53,0),G53,LOOKUP(RAND(),{0,0.2,0.4},{-0.05,0.03,0.075}))</f>
        <v>-0.05</v>
      </c>
      <c r="H54" s="41">
        <f t="shared" ca="1" si="3"/>
        <v>175931.77534315456</v>
      </c>
      <c r="I54" s="41">
        <f t="shared" ca="1" si="6"/>
        <v>0</v>
      </c>
      <c r="J54" s="19">
        <f t="shared" ca="1" si="4"/>
        <v>175931.77534315456</v>
      </c>
      <c r="O54" s="29">
        <v>50</v>
      </c>
      <c r="P54" s="62">
        <v>10369564.126709042</v>
      </c>
    </row>
    <row r="55" spans="2:16" x14ac:dyDescent="0.25">
      <c r="B55" s="27">
        <v>46844</v>
      </c>
      <c r="C55" s="28">
        <v>5.25</v>
      </c>
      <c r="D55" s="41">
        <f>'Q2 Investment Amounts'!H53</f>
        <v>1893.7154400000004</v>
      </c>
      <c r="E55" s="55" t="b">
        <f t="shared" ca="1" si="5"/>
        <v>0</v>
      </c>
      <c r="F55" s="53">
        <f t="shared" ca="1" si="2"/>
        <v>1</v>
      </c>
      <c r="G55">
        <f ca="1">IF(ROUNDDOWN(C55,0)=ROUNDDOWN(C54,0),G54,LOOKUP(RAND(),{0,0.2,0.4},{-0.05,0.03,0.075}))</f>
        <v>-0.05</v>
      </c>
      <c r="H55" s="41">
        <f t="shared" ca="1" si="3"/>
        <v>168934.21624399681</v>
      </c>
      <c r="I55" s="41">
        <f t="shared" ca="1" si="6"/>
        <v>0</v>
      </c>
      <c r="J55" s="19">
        <f t="shared" ca="1" si="4"/>
        <v>168934.21624399681</v>
      </c>
      <c r="O55" s="29">
        <v>51</v>
      </c>
      <c r="P55" s="62">
        <v>1703074.1482174324</v>
      </c>
    </row>
    <row r="56" spans="2:16" x14ac:dyDescent="0.25">
      <c r="B56" s="27">
        <v>46874</v>
      </c>
      <c r="C56" s="28">
        <v>5.3333333333333304</v>
      </c>
      <c r="D56" s="41">
        <f>'Q2 Investment Amounts'!H54</f>
        <v>1893.7154400000004</v>
      </c>
      <c r="E56" s="55" t="b">
        <f t="shared" ca="1" si="5"/>
        <v>0</v>
      </c>
      <c r="F56" s="53">
        <f t="shared" ca="1" si="2"/>
        <v>1</v>
      </c>
      <c r="G56">
        <f ca="1">IF(ROUNDDOWN(C56,0)=ROUNDDOWN(C55,0),G55,LOOKUP(RAND(),{0,0.2,0.4},{-0.05,0.03,0.075}))</f>
        <v>-0.05</v>
      </c>
      <c r="H56" s="41">
        <f t="shared" ca="1" si="3"/>
        <v>162286.53509979695</v>
      </c>
      <c r="I56" s="41">
        <f t="shared" ca="1" si="6"/>
        <v>0</v>
      </c>
      <c r="J56" s="19">
        <f t="shared" ca="1" si="4"/>
        <v>162286.53509979695</v>
      </c>
      <c r="O56" s="29">
        <v>52</v>
      </c>
      <c r="P56" s="62">
        <v>32898159.161981538</v>
      </c>
    </row>
    <row r="57" spans="2:16" x14ac:dyDescent="0.25">
      <c r="B57" s="27">
        <v>46905</v>
      </c>
      <c r="C57" s="28">
        <v>5.4166666666666599</v>
      </c>
      <c r="D57" s="41">
        <f>'Q2 Investment Amounts'!H55</f>
        <v>1893.7154400000004</v>
      </c>
      <c r="E57" s="55" t="b">
        <f t="shared" ca="1" si="5"/>
        <v>0</v>
      </c>
      <c r="F57" s="53">
        <f t="shared" ca="1" si="2"/>
        <v>1</v>
      </c>
      <c r="G57">
        <f ca="1">IF(ROUNDDOWN(C57,0)=ROUNDDOWN(C56,0),G56,LOOKUP(RAND(),{0,0.2,0.4},{-0.05,0.03,0.075}))</f>
        <v>-0.05</v>
      </c>
      <c r="H57" s="41">
        <f t="shared" ca="1" si="3"/>
        <v>155971.23801280709</v>
      </c>
      <c r="I57" s="41">
        <f t="shared" ca="1" si="6"/>
        <v>0</v>
      </c>
      <c r="J57" s="19">
        <f t="shared" ca="1" si="4"/>
        <v>155971.23801280709</v>
      </c>
      <c r="O57" s="29">
        <v>53</v>
      </c>
      <c r="P57" s="62">
        <v>241486.86241824209</v>
      </c>
    </row>
    <row r="58" spans="2:16" x14ac:dyDescent="0.25">
      <c r="B58" s="27">
        <v>46935</v>
      </c>
      <c r="C58" s="28">
        <v>5.5</v>
      </c>
      <c r="D58" s="41">
        <f>'Q2 Investment Amounts'!H56</f>
        <v>1893.7154400000004</v>
      </c>
      <c r="E58" s="55" t="b">
        <f t="shared" ca="1" si="5"/>
        <v>0</v>
      </c>
      <c r="F58" s="53">
        <f t="shared" ca="1" si="2"/>
        <v>1</v>
      </c>
      <c r="G58">
        <f ca="1">IF(ROUNDDOWN(C58,0)=ROUNDDOWN(C57,0),G57,LOOKUP(RAND(),{0,0.2,0.4},{-0.05,0.03,0.075}))</f>
        <v>-0.05</v>
      </c>
      <c r="H58" s="41">
        <f t="shared" ca="1" si="3"/>
        <v>149971.70578016673</v>
      </c>
      <c r="I58" s="41">
        <f t="shared" ca="1" si="6"/>
        <v>0</v>
      </c>
      <c r="J58" s="19">
        <f t="shared" ca="1" si="4"/>
        <v>149971.70578016673</v>
      </c>
      <c r="O58" s="29">
        <v>54</v>
      </c>
      <c r="P58" s="62">
        <v>1539294.0529125987</v>
      </c>
    </row>
    <row r="59" spans="2:16" x14ac:dyDescent="0.25">
      <c r="B59" s="27">
        <v>46966</v>
      </c>
      <c r="C59" s="28">
        <v>5.5833333333333304</v>
      </c>
      <c r="D59" s="41">
        <f>'Q2 Investment Amounts'!H57</f>
        <v>1893.7154400000004</v>
      </c>
      <c r="E59" s="55" t="b">
        <f t="shared" ca="1" si="5"/>
        <v>0</v>
      </c>
      <c r="F59" s="53">
        <f t="shared" ca="1" si="2"/>
        <v>1</v>
      </c>
      <c r="G59">
        <f ca="1">IF(ROUNDDOWN(C59,0)=ROUNDDOWN(C58,0),G58,LOOKUP(RAND(),{0,0.2,0.4},{-0.05,0.03,0.075}))</f>
        <v>-0.05</v>
      </c>
      <c r="H59" s="41">
        <f t="shared" ca="1" si="3"/>
        <v>144272.15015915839</v>
      </c>
      <c r="I59" s="41">
        <f t="shared" ca="1" si="6"/>
        <v>0</v>
      </c>
      <c r="J59" s="19">
        <f t="shared" ca="1" si="4"/>
        <v>144272.15015915839</v>
      </c>
      <c r="O59" s="29">
        <v>55</v>
      </c>
      <c r="P59" s="62">
        <v>56064408.984620713</v>
      </c>
    </row>
    <row r="60" spans="2:16" x14ac:dyDescent="0.25">
      <c r="B60" s="27">
        <v>46997</v>
      </c>
      <c r="C60" s="28">
        <v>5.6666666666666599</v>
      </c>
      <c r="D60" s="41">
        <f>'Q2 Investment Amounts'!H58</f>
        <v>1893.7154400000004</v>
      </c>
      <c r="E60" s="55" t="b">
        <f t="shared" ca="1" si="5"/>
        <v>1</v>
      </c>
      <c r="F60" s="53">
        <f t="shared" ca="1" si="2"/>
        <v>1</v>
      </c>
      <c r="G60">
        <f ca="1">IF(ROUNDDOWN(C60,0)=ROUNDDOWN(C59,0),G59,LOOKUP(RAND(),{0,0.2,0.4},{-0.05,0.03,0.075}))</f>
        <v>-0.05</v>
      </c>
      <c r="H60" s="41">
        <f t="shared" ca="1" si="3"/>
        <v>129844.93514324256</v>
      </c>
      <c r="I60" s="41">
        <f t="shared" ca="1" si="6"/>
        <v>0</v>
      </c>
      <c r="J60" s="19">
        <f t="shared" ca="1" si="4"/>
        <v>129844.93514324256</v>
      </c>
      <c r="O60" s="29">
        <v>56</v>
      </c>
      <c r="P60" s="62">
        <v>516420.50207827974</v>
      </c>
    </row>
    <row r="61" spans="2:16" x14ac:dyDescent="0.25">
      <c r="B61" s="27">
        <v>47027</v>
      </c>
      <c r="C61" s="28">
        <v>5.75</v>
      </c>
      <c r="D61" s="41">
        <f>'Q2 Investment Amounts'!H59</f>
        <v>1893.7154400000004</v>
      </c>
      <c r="E61" s="55" t="b">
        <f t="shared" ca="1" si="5"/>
        <v>0</v>
      </c>
      <c r="F61" s="53">
        <f t="shared" ca="1" si="2"/>
        <v>0.9</v>
      </c>
      <c r="G61">
        <f ca="1">IF(ROUNDDOWN(C61,0)=ROUNDDOWN(C60,0),G60,LOOKUP(RAND(),{0,0.2,0.4},{-0.05,0.03,0.075}))</f>
        <v>-0.05</v>
      </c>
      <c r="H61" s="41">
        <f t="shared" ca="1" si="3"/>
        <v>124971.81508728043</v>
      </c>
      <c r="I61" s="41">
        <f t="shared" ca="1" si="6"/>
        <v>189.371544</v>
      </c>
      <c r="J61" s="19">
        <f t="shared" ca="1" si="4"/>
        <v>125161.18663128042</v>
      </c>
      <c r="O61" s="29">
        <v>57</v>
      </c>
      <c r="P61" s="62">
        <v>393287.15362563799</v>
      </c>
    </row>
    <row r="62" spans="2:16" x14ac:dyDescent="0.25">
      <c r="B62" s="27">
        <v>47058</v>
      </c>
      <c r="C62" s="28">
        <v>5.8333333333333304</v>
      </c>
      <c r="D62" s="41">
        <f>'Q2 Investment Amounts'!H60</f>
        <v>1893.7154400000004</v>
      </c>
      <c r="E62" s="55" t="b">
        <f t="shared" ca="1" si="5"/>
        <v>0</v>
      </c>
      <c r="F62" s="53">
        <f t="shared" ca="1" si="2"/>
        <v>0.9</v>
      </c>
      <c r="G62">
        <f ca="1">IF(ROUNDDOWN(C62,0)=ROUNDDOWN(C61,0),G61,LOOKUP(RAND(),{0,0.2,0.4},{-0.05,0.03,0.075}))</f>
        <v>-0.05</v>
      </c>
      <c r="H62" s="41">
        <f t="shared" ca="1" si="3"/>
        <v>120342.35103411641</v>
      </c>
      <c r="I62" s="41">
        <f t="shared" ca="1" si="6"/>
        <v>378.90017891352056</v>
      </c>
      <c r="J62" s="19">
        <f t="shared" ca="1" si="4"/>
        <v>120721.25121302993</v>
      </c>
      <c r="O62" s="29">
        <v>58</v>
      </c>
      <c r="P62" s="62">
        <v>436739.70215546899</v>
      </c>
    </row>
    <row r="63" spans="2:16" x14ac:dyDescent="0.25">
      <c r="B63" s="27">
        <v>47088</v>
      </c>
      <c r="C63" s="28">
        <v>5.9166666666666599</v>
      </c>
      <c r="D63" s="41">
        <f>'Q2 Investment Amounts'!H61</f>
        <v>1893.7154400000004</v>
      </c>
      <c r="E63" s="55" t="b">
        <f t="shared" ca="1" si="5"/>
        <v>0</v>
      </c>
      <c r="F63" s="53">
        <f t="shared" ca="1" si="2"/>
        <v>0.9</v>
      </c>
      <c r="G63">
        <f ca="1">IF(ROUNDDOWN(C63,0)=ROUNDDOWN(C62,0),G62,LOOKUP(RAND(),{0,0.2,0.4},{-0.05,0.03,0.075}))</f>
        <v>-0.05</v>
      </c>
      <c r="H63" s="41">
        <f t="shared" ca="1" si="3"/>
        <v>115944.36018361058</v>
      </c>
      <c r="I63" s="41">
        <f t="shared" ca="1" si="6"/>
        <v>568.58603505346196</v>
      </c>
      <c r="J63" s="19">
        <f t="shared" ca="1" si="4"/>
        <v>116512.94621866404</v>
      </c>
      <c r="O63" s="29">
        <v>59</v>
      </c>
      <c r="P63" s="62">
        <v>634033.718885815</v>
      </c>
    </row>
    <row r="64" spans="2:16" x14ac:dyDescent="0.25">
      <c r="B64" s="27">
        <v>47119</v>
      </c>
      <c r="C64" s="28">
        <v>6</v>
      </c>
      <c r="D64" s="41">
        <f>'Q2 Investment Amounts'!H62</f>
        <v>1893.7154400000004</v>
      </c>
      <c r="E64" s="55" t="b">
        <f t="shared" ca="1" si="5"/>
        <v>0</v>
      </c>
      <c r="F64" s="53">
        <f t="shared" ca="1" si="2"/>
        <v>0.9</v>
      </c>
      <c r="G64">
        <f ca="1">IF(ROUNDDOWN(C64,0)=ROUNDDOWN(C63,0),G63,LOOKUP(RAND(),{0,0.2,0.4},{-0.05,0.03,0.075}))</f>
        <v>-0.05</v>
      </c>
      <c r="H64" s="41">
        <f t="shared" ca="1" si="3"/>
        <v>111766.26887563005</v>
      </c>
      <c r="I64" s="41">
        <f t="shared" ca="1" si="6"/>
        <v>758.42924284082369</v>
      </c>
      <c r="J64" s="19">
        <f t="shared" ca="1" si="4"/>
        <v>112524.69811847087</v>
      </c>
      <c r="O64" s="29">
        <v>60</v>
      </c>
      <c r="P64" s="62">
        <v>1853106.408425726</v>
      </c>
    </row>
    <row r="65" spans="2:16" x14ac:dyDescent="0.25">
      <c r="B65" s="27">
        <v>47150</v>
      </c>
      <c r="C65" s="28">
        <v>6.0833333333333304</v>
      </c>
      <c r="D65" s="41">
        <f>'Q2 Investment Amounts'!H63</f>
        <v>2007.3383664000007</v>
      </c>
      <c r="E65" s="55" t="b">
        <f t="shared" ca="1" si="5"/>
        <v>0</v>
      </c>
      <c r="F65" s="53">
        <f t="shared" ca="1" si="2"/>
        <v>0.9</v>
      </c>
      <c r="G65">
        <f ca="1">IF(ROUNDDOWN(C65,0)=ROUNDDOWN(C64,0),G64,LOOKUP(RAND(),{0,0.2,0.4},{-0.05,0.03,0.075}))</f>
        <v>-0.05</v>
      </c>
      <c r="H65" s="41">
        <f t="shared" ca="1" si="3"/>
        <v>107894.22973512055</v>
      </c>
      <c r="I65" s="41">
        <f t="shared" ca="1" si="6"/>
        <v>959.79222544479489</v>
      </c>
      <c r="J65" s="19">
        <f t="shared" ca="1" si="4"/>
        <v>108854.02196056534</v>
      </c>
      <c r="O65" s="29">
        <v>61</v>
      </c>
      <c r="P65" s="62">
        <v>600043.85831925459</v>
      </c>
    </row>
    <row r="66" spans="2:16" x14ac:dyDescent="0.25">
      <c r="B66" s="27">
        <v>47178</v>
      </c>
      <c r="C66" s="28">
        <v>6.1666666666666599</v>
      </c>
      <c r="D66" s="41">
        <f>'Q2 Investment Amounts'!H64</f>
        <v>2007.3383664000007</v>
      </c>
      <c r="E66" s="55" t="b">
        <f t="shared" ca="1" si="5"/>
        <v>0</v>
      </c>
      <c r="F66" s="53">
        <f t="shared" ca="1" si="2"/>
        <v>0.9</v>
      </c>
      <c r="G66">
        <f ca="1">IF(ROUNDDOWN(C66,0)=ROUNDDOWN(C65,0),G65,LOOKUP(RAND(),{0,0.2,0.4},{-0.05,0.03,0.075}))</f>
        <v>-0.05</v>
      </c>
      <c r="H66" s="41">
        <f t="shared" ca="1" si="3"/>
        <v>104215.79255163652</v>
      </c>
      <c r="I66" s="41">
        <f t="shared" ca="1" si="6"/>
        <v>1161.3222463176544</v>
      </c>
      <c r="J66" s="19">
        <f t="shared" ca="1" si="4"/>
        <v>105377.11479795417</v>
      </c>
      <c r="O66" s="29">
        <v>62</v>
      </c>
      <c r="P66" s="62">
        <v>7121546.1653658627</v>
      </c>
    </row>
    <row r="67" spans="2:16" x14ac:dyDescent="0.25">
      <c r="B67" s="27">
        <v>47209</v>
      </c>
      <c r="C67" s="28">
        <v>6.25</v>
      </c>
      <c r="D67" s="41">
        <f>'Q2 Investment Amounts'!H65</f>
        <v>2007.3383664000007</v>
      </c>
      <c r="E67" s="55" t="b">
        <f t="shared" ca="1" si="5"/>
        <v>0</v>
      </c>
      <c r="F67" s="53">
        <f t="shared" ca="1" si="2"/>
        <v>0.9</v>
      </c>
      <c r="G67">
        <f ca="1">IF(ROUNDDOWN(C67,0)=ROUNDDOWN(C66,0),G66,LOOKUP(RAND(),{0,0.2,0.4},{-0.05,0.03,0.075}))</f>
        <v>-0.05</v>
      </c>
      <c r="H67" s="41">
        <f t="shared" ca="1" si="3"/>
        <v>100721.2772273267</v>
      </c>
      <c r="I67" s="41">
        <f t="shared" ca="1" si="6"/>
        <v>1363.019444024013</v>
      </c>
      <c r="J67" s="19">
        <f t="shared" ca="1" si="4"/>
        <v>102084.29667135072</v>
      </c>
      <c r="O67" s="29">
        <v>63</v>
      </c>
      <c r="P67" s="62">
        <v>4170152.6040168768</v>
      </c>
    </row>
    <row r="68" spans="2:16" x14ac:dyDescent="0.25">
      <c r="B68" s="27">
        <v>47239</v>
      </c>
      <c r="C68" s="28">
        <v>6.3333333333333304</v>
      </c>
      <c r="D68" s="41">
        <f>'Q2 Investment Amounts'!H66</f>
        <v>2007.3383664000007</v>
      </c>
      <c r="E68" s="55" t="b">
        <f t="shared" ca="1" si="5"/>
        <v>0</v>
      </c>
      <c r="F68" s="53">
        <f t="shared" ca="1" si="2"/>
        <v>0.9</v>
      </c>
      <c r="G68">
        <f ca="1">IF(ROUNDDOWN(C68,0)=ROUNDDOWN(C67,0),G67,LOOKUP(RAND(),{0,0.2,0.4},{-0.05,0.03,0.075}))</f>
        <v>-0.05</v>
      </c>
      <c r="H68" s="41">
        <f t="shared" ca="1" si="3"/>
        <v>97401.487669232374</v>
      </c>
      <c r="I68" s="41">
        <f t="shared" ca="1" si="6"/>
        <v>1564.8839572434258</v>
      </c>
      <c r="J68" s="19">
        <f t="shared" ca="1" si="4"/>
        <v>98966.371626475797</v>
      </c>
      <c r="O68" s="29">
        <v>64</v>
      </c>
      <c r="P68" s="62">
        <v>21606728.217318069</v>
      </c>
    </row>
    <row r="69" spans="2:16" x14ac:dyDescent="0.25">
      <c r="B69" s="27">
        <v>47270</v>
      </c>
      <c r="C69" s="28">
        <v>6.4166666666666599</v>
      </c>
      <c r="D69" s="41">
        <f>'Q2 Investment Amounts'!H67</f>
        <v>2007.3383664000007</v>
      </c>
      <c r="E69" s="55" t="b">
        <f t="shared" ref="E69:E100" ca="1" si="7">IF(RAND()&lt;=$M$12,TRUE,FALSE)</f>
        <v>0</v>
      </c>
      <c r="F69" s="53">
        <f t="shared" ca="1" si="2"/>
        <v>0.9</v>
      </c>
      <c r="G69">
        <f ca="1">IF(ROUNDDOWN(C69,0)=ROUNDDOWN(C68,0),G68,LOOKUP(RAND(),{0,0.2,0.4},{-0.05,0.03,0.075}))</f>
        <v>-0.05</v>
      </c>
      <c r="H69" s="41">
        <f t="shared" ca="1" si="3"/>
        <v>94247.687589042762</v>
      </c>
      <c r="I69" s="41">
        <f t="shared" ref="I69:I100" ca="1" si="8">(100%-F69)*D69+(1+$L$30)*I68</f>
        <v>1766.9159247704881</v>
      </c>
      <c r="J69" s="19">
        <f t="shared" ca="1" si="4"/>
        <v>96014.603513813243</v>
      </c>
      <c r="O69" s="29">
        <v>65</v>
      </c>
      <c r="P69" s="62">
        <v>399866.18002294004</v>
      </c>
    </row>
    <row r="70" spans="2:16" x14ac:dyDescent="0.25">
      <c r="B70" s="27">
        <v>47300</v>
      </c>
      <c r="C70" s="28">
        <v>6.4999999999999902</v>
      </c>
      <c r="D70" s="41">
        <f>'Q2 Investment Amounts'!H68</f>
        <v>2007.3383664000007</v>
      </c>
      <c r="E70" s="55" t="b">
        <f t="shared" ca="1" si="7"/>
        <v>0</v>
      </c>
      <c r="F70" s="53">
        <f t="shared" ref="F70:F123" ca="1" si="9">IF(E69=TRUE,IF(F69&lt;10%,0,F69-10%),F69)</f>
        <v>0.9</v>
      </c>
      <c r="G70">
        <f ca="1">IF(ROUNDDOWN(C70,0)=ROUNDDOWN(C69,0),G69,LOOKUP(RAND(),{0,0.2,0.4},{-0.05,0.03,0.075}))</f>
        <v>-0.05</v>
      </c>
      <c r="H70" s="41">
        <f t="shared" ref="H70:H123" ca="1" si="10">IF(E70=TRUE,0.9*H69,(1+G70)*(F70*D70+H69))</f>
        <v>91251.577512862626</v>
      </c>
      <c r="I70" s="41">
        <f t="shared" ca="1" si="8"/>
        <v>1969.1154855149305</v>
      </c>
      <c r="J70" s="19">
        <f t="shared" ref="J70:J123" ca="1" si="11">H70+I70</f>
        <v>93220.692998377563</v>
      </c>
      <c r="O70" s="29">
        <v>66</v>
      </c>
      <c r="P70" s="62">
        <v>3578622.2474471135</v>
      </c>
    </row>
    <row r="71" spans="2:16" x14ac:dyDescent="0.25">
      <c r="B71" s="27">
        <v>47331</v>
      </c>
      <c r="C71" s="28">
        <v>6.5833333333333304</v>
      </c>
      <c r="D71" s="41">
        <f>'Q2 Investment Amounts'!H69</f>
        <v>2007.3383664000007</v>
      </c>
      <c r="E71" s="55" t="b">
        <f t="shared" ca="1" si="7"/>
        <v>0</v>
      </c>
      <c r="F71" s="53">
        <f t="shared" ca="1" si="9"/>
        <v>0.9</v>
      </c>
      <c r="G71">
        <f ca="1">IF(ROUNDDOWN(C71,0)=ROUNDDOWN(C70,0),G70,LOOKUP(RAND(),{0,0.2,0.4},{-0.05,0.03,0.075}))</f>
        <v>-0.05</v>
      </c>
      <c r="H71" s="41">
        <f t="shared" ca="1" si="10"/>
        <v>88405.272940491501</v>
      </c>
      <c r="I71" s="41">
        <f t="shared" ca="1" si="8"/>
        <v>2171.4827785017146</v>
      </c>
      <c r="J71" s="19">
        <f t="shared" ca="1" si="11"/>
        <v>90576.755718993212</v>
      </c>
      <c r="O71" s="29">
        <v>67</v>
      </c>
      <c r="P71" s="62">
        <v>433575.49640601402</v>
      </c>
    </row>
    <row r="72" spans="2:16" x14ac:dyDescent="0.25">
      <c r="B72" s="27">
        <v>47362</v>
      </c>
      <c r="C72" s="28">
        <v>6.6666666666666599</v>
      </c>
      <c r="D72" s="41">
        <f>'Q2 Investment Amounts'!H70</f>
        <v>2007.3383664000007</v>
      </c>
      <c r="E72" s="55" t="b">
        <f t="shared" ca="1" si="7"/>
        <v>0</v>
      </c>
      <c r="F72" s="53">
        <f t="shared" ca="1" si="9"/>
        <v>0.9</v>
      </c>
      <c r="G72">
        <f ca="1">IF(ROUNDDOWN(C72,0)=ROUNDDOWN(C71,0),G71,LOOKUP(RAND(),{0,0.2,0.4},{-0.05,0.03,0.075}))</f>
        <v>-0.05</v>
      </c>
      <c r="H72" s="41">
        <f t="shared" ca="1" si="10"/>
        <v>85701.283596738926</v>
      </c>
      <c r="I72" s="41">
        <f t="shared" ca="1" si="8"/>
        <v>2374.0179428711281</v>
      </c>
      <c r="J72" s="19">
        <f t="shared" ca="1" si="11"/>
        <v>88075.301539610053</v>
      </c>
      <c r="O72" s="29">
        <v>68</v>
      </c>
      <c r="P72" s="62">
        <v>40809361.69748611</v>
      </c>
    </row>
    <row r="73" spans="2:16" x14ac:dyDescent="0.25">
      <c r="B73" s="27">
        <v>47392</v>
      </c>
      <c r="C73" s="28">
        <v>6.7499999999999902</v>
      </c>
      <c r="D73" s="41">
        <f>'Q2 Investment Amounts'!H71</f>
        <v>2007.3383664000007</v>
      </c>
      <c r="E73" s="55" t="b">
        <f t="shared" ca="1" si="7"/>
        <v>0</v>
      </c>
      <c r="F73" s="53">
        <f t="shared" ca="1" si="9"/>
        <v>0.9</v>
      </c>
      <c r="G73">
        <f ca="1">IF(ROUNDDOWN(C73,0)=ROUNDDOWN(C72,0),G72,LOOKUP(RAND(),{0,0.2,0.4},{-0.05,0.03,0.075}))</f>
        <v>-0.05</v>
      </c>
      <c r="H73" s="41">
        <f t="shared" ca="1" si="10"/>
        <v>83132.493720173981</v>
      </c>
      <c r="I73" s="41">
        <f t="shared" ca="1" si="8"/>
        <v>2576.7211178788812</v>
      </c>
      <c r="J73" s="19">
        <f t="shared" ca="1" si="11"/>
        <v>85709.214838052867</v>
      </c>
      <c r="O73" s="29">
        <v>69</v>
      </c>
      <c r="P73" s="62">
        <v>1374183.2502316236</v>
      </c>
    </row>
    <row r="74" spans="2:16" x14ac:dyDescent="0.25">
      <c r="B74" s="27">
        <v>47423</v>
      </c>
      <c r="C74" s="28">
        <v>6.8333333333333304</v>
      </c>
      <c r="D74" s="41">
        <f>'Q2 Investment Amounts'!H72</f>
        <v>2007.3383664000007</v>
      </c>
      <c r="E74" s="55" t="b">
        <f t="shared" ca="1" si="7"/>
        <v>0</v>
      </c>
      <c r="F74" s="53">
        <f t="shared" ca="1" si="9"/>
        <v>0.9</v>
      </c>
      <c r="G74">
        <f ca="1">IF(ROUNDDOWN(C74,0)=ROUNDDOWN(C73,0),G73,LOOKUP(RAND(),{0,0.2,0.4},{-0.05,0.03,0.075}))</f>
        <v>-0.05</v>
      </c>
      <c r="H74" s="41">
        <f t="shared" ca="1" si="10"/>
        <v>80692.143337437286</v>
      </c>
      <c r="I74" s="41">
        <f t="shared" ca="1" si="8"/>
        <v>2779.5924428962021</v>
      </c>
      <c r="J74" s="19">
        <f t="shared" ca="1" si="11"/>
        <v>83471.735780333489</v>
      </c>
      <c r="O74" s="29">
        <v>70</v>
      </c>
      <c r="P74" s="62">
        <v>2824374.1047101561</v>
      </c>
    </row>
    <row r="75" spans="2:16" x14ac:dyDescent="0.25">
      <c r="B75" s="27">
        <v>47453</v>
      </c>
      <c r="C75" s="28">
        <v>6.9166666666666599</v>
      </c>
      <c r="D75" s="41">
        <f>'Q2 Investment Amounts'!H73</f>
        <v>2007.3383664000007</v>
      </c>
      <c r="E75" s="55" t="b">
        <f t="shared" ca="1" si="7"/>
        <v>0</v>
      </c>
      <c r="F75" s="53">
        <f t="shared" ca="1" si="9"/>
        <v>0.9</v>
      </c>
      <c r="G75">
        <f ca="1">IF(ROUNDDOWN(C75,0)=ROUNDDOWN(C74,0),G74,LOOKUP(RAND(),{0,0.2,0.4},{-0.05,0.03,0.075}))</f>
        <v>-0.05</v>
      </c>
      <c r="H75" s="41">
        <f t="shared" ca="1" si="10"/>
        <v>78373.810473837424</v>
      </c>
      <c r="I75" s="41">
        <f t="shared" ca="1" si="8"/>
        <v>2982.6320574099332</v>
      </c>
      <c r="J75" s="19">
        <f t="shared" ca="1" si="11"/>
        <v>81356.442531247361</v>
      </c>
      <c r="O75" s="29">
        <v>71</v>
      </c>
      <c r="P75" s="62">
        <v>2408810.7213194389</v>
      </c>
    </row>
    <row r="76" spans="2:16" x14ac:dyDescent="0.25">
      <c r="B76" s="27">
        <v>47484</v>
      </c>
      <c r="C76" s="28">
        <v>6.9999999999999902</v>
      </c>
      <c r="D76" s="41">
        <f>'Q2 Investment Amounts'!H74</f>
        <v>5065.8538034928852</v>
      </c>
      <c r="E76" s="55" t="b">
        <f t="shared" ca="1" si="7"/>
        <v>0</v>
      </c>
      <c r="F76" s="53">
        <f t="shared" ca="1" si="9"/>
        <v>0.9</v>
      </c>
      <c r="G76">
        <f ca="1">IF(ROUNDDOWN(C76,0)=ROUNDDOWN(C75,0),G75,LOOKUP(RAND(),{0,0.2,0.4},{-0.05,0.03,0.075}))</f>
        <v>-0.05</v>
      </c>
      <c r="H76" s="41">
        <f t="shared" ca="1" si="10"/>
        <v>78786.424952131973</v>
      </c>
      <c r="I76" s="41">
        <f t="shared" ca="1" si="8"/>
        <v>3491.6916447319136</v>
      </c>
      <c r="J76" s="19">
        <f t="shared" ca="1" si="11"/>
        <v>82278.116596863882</v>
      </c>
      <c r="O76" s="29">
        <v>72</v>
      </c>
      <c r="P76" s="62">
        <v>19685791.509134796</v>
      </c>
    </row>
    <row r="77" spans="2:16" x14ac:dyDescent="0.25">
      <c r="B77" s="27">
        <v>47515</v>
      </c>
      <c r="C77" s="28">
        <v>7.0833333333333304</v>
      </c>
      <c r="D77" s="41">
        <f>'Q2 Investment Amounts'!H75</f>
        <v>2127.7786683840009</v>
      </c>
      <c r="E77" s="55" t="b">
        <f t="shared" ca="1" si="7"/>
        <v>0</v>
      </c>
      <c r="F77" s="53">
        <f t="shared" ca="1" si="9"/>
        <v>0.9</v>
      </c>
      <c r="G77">
        <f ca="1">IF(ROUNDDOWN(C77,0)=ROUNDDOWN(C76,0),G76,LOOKUP(RAND(),{0,0.2,0.4},{-0.05,0.03,0.075}))</f>
        <v>7.4999999999999997E-2</v>
      </c>
      <c r="H77" s="41">
        <f t="shared" ca="1" si="10"/>
        <v>86754.03268520339</v>
      </c>
      <c r="I77" s="41">
        <f t="shared" ca="1" si="8"/>
        <v>3707.3660028731624</v>
      </c>
      <c r="J77" s="19">
        <f t="shared" ca="1" si="11"/>
        <v>90461.398688076559</v>
      </c>
      <c r="O77" s="29">
        <v>73</v>
      </c>
      <c r="P77" s="62">
        <v>794534.83575321233</v>
      </c>
    </row>
    <row r="78" spans="2:16" x14ac:dyDescent="0.25">
      <c r="B78" s="27">
        <v>47543</v>
      </c>
      <c r="C78" s="28">
        <v>7.1666666666666599</v>
      </c>
      <c r="D78" s="41">
        <f>'Q2 Investment Amounts'!H76</f>
        <v>2127.7786683840009</v>
      </c>
      <c r="E78" s="55" t="b">
        <f t="shared" ca="1" si="7"/>
        <v>0</v>
      </c>
      <c r="F78" s="53">
        <f t="shared" ca="1" si="9"/>
        <v>0.9</v>
      </c>
      <c r="G78">
        <f ca="1">IF(ROUNDDOWN(C78,0)=ROUNDDOWN(C77,0),G77,LOOKUP(RAND(),{0,0.2,0.4},{-0.05,0.03,0.075}))</f>
        <v>7.4999999999999997E-2</v>
      </c>
      <c r="H78" s="41">
        <f t="shared" ca="1" si="10"/>
        <v>95319.210998255163</v>
      </c>
      <c r="I78" s="41">
        <f t="shared" ca="1" si="8"/>
        <v>3923.2192711147768</v>
      </c>
      <c r="J78" s="19">
        <f t="shared" ca="1" si="11"/>
        <v>99242.430269369943</v>
      </c>
      <c r="O78" s="29">
        <v>74</v>
      </c>
      <c r="P78" s="62">
        <v>54547416.555933177</v>
      </c>
    </row>
    <row r="79" spans="2:16" x14ac:dyDescent="0.25">
      <c r="B79" s="27">
        <v>47574</v>
      </c>
      <c r="C79" s="28">
        <v>7.2499999999999902</v>
      </c>
      <c r="D79" s="41">
        <f>'Q2 Investment Amounts'!H77</f>
        <v>2127.7786683840009</v>
      </c>
      <c r="E79" s="55" t="b">
        <f t="shared" ca="1" si="7"/>
        <v>0</v>
      </c>
      <c r="F79" s="53">
        <f t="shared" ca="1" si="9"/>
        <v>0.9</v>
      </c>
      <c r="G79">
        <f ca="1">IF(ROUNDDOWN(C79,0)=ROUNDDOWN(C78,0),G78,LOOKUP(RAND(),{0,0.2,0.4},{-0.05,0.03,0.075}))</f>
        <v>7.4999999999999997E-2</v>
      </c>
      <c r="H79" s="41">
        <f t="shared" ca="1" si="10"/>
        <v>104526.77768478582</v>
      </c>
      <c r="I79" s="41">
        <f t="shared" ca="1" si="8"/>
        <v>4139.2515978695037</v>
      </c>
      <c r="J79" s="19">
        <f t="shared" ca="1" si="11"/>
        <v>108666.02928265532</v>
      </c>
      <c r="O79" s="29">
        <v>75</v>
      </c>
      <c r="P79" s="62">
        <v>1647859.5139704037</v>
      </c>
    </row>
    <row r="80" spans="2:16" x14ac:dyDescent="0.25">
      <c r="B80" s="27">
        <v>47604</v>
      </c>
      <c r="C80" s="28">
        <v>7.3333333333333304</v>
      </c>
      <c r="D80" s="41">
        <f>'Q2 Investment Amounts'!H78</f>
        <v>2127.7786683840009</v>
      </c>
      <c r="E80" s="55" t="b">
        <f t="shared" ca="1" si="7"/>
        <v>0</v>
      </c>
      <c r="F80" s="53">
        <f t="shared" ca="1" si="9"/>
        <v>0.9</v>
      </c>
      <c r="G80">
        <f ca="1">IF(ROUNDDOWN(C80,0)=ROUNDDOWN(C79,0),G79,LOOKUP(RAND(),{0,0.2,0.4},{-0.05,0.03,0.075}))</f>
        <v>7.4999999999999997E-2</v>
      </c>
      <c r="H80" s="41">
        <f t="shared" ca="1" si="10"/>
        <v>114424.91187280626</v>
      </c>
      <c r="I80" s="41">
        <f t="shared" ca="1" si="8"/>
        <v>4355.4631316732048</v>
      </c>
      <c r="J80" s="19">
        <f t="shared" ca="1" si="11"/>
        <v>118780.37500447946</v>
      </c>
      <c r="O80" s="29">
        <v>76</v>
      </c>
      <c r="P80" s="62">
        <v>39605041.471399635</v>
      </c>
    </row>
    <row r="81" spans="2:16" x14ac:dyDescent="0.25">
      <c r="B81" s="27">
        <v>47635</v>
      </c>
      <c r="C81" s="28">
        <v>7.4166666666666599</v>
      </c>
      <c r="D81" s="41">
        <f>'Q2 Investment Amounts'!H79</f>
        <v>2127.7786683840009</v>
      </c>
      <c r="E81" s="55" t="b">
        <f t="shared" ca="1" si="7"/>
        <v>1</v>
      </c>
      <c r="F81" s="53">
        <f t="shared" ca="1" si="9"/>
        <v>0.9</v>
      </c>
      <c r="G81">
        <f ca="1">IF(ROUNDDOWN(C81,0)=ROUNDDOWN(C80,0),G80,LOOKUP(RAND(),{0,0.2,0.4},{-0.05,0.03,0.075}))</f>
        <v>7.4999999999999997E-2</v>
      </c>
      <c r="H81" s="41">
        <f t="shared" ca="1" si="10"/>
        <v>102982.42068552563</v>
      </c>
      <c r="I81" s="41">
        <f t="shared" ca="1" si="8"/>
        <v>4571.8540211849568</v>
      </c>
      <c r="J81" s="19">
        <f t="shared" ca="1" si="11"/>
        <v>107554.2747067106</v>
      </c>
      <c r="O81" s="29">
        <v>77</v>
      </c>
      <c r="P81" s="62">
        <v>3053999.892360589</v>
      </c>
    </row>
    <row r="82" spans="2:16" x14ac:dyDescent="0.25">
      <c r="B82" s="27">
        <v>47665</v>
      </c>
      <c r="C82" s="28">
        <v>7.4999999999999902</v>
      </c>
      <c r="D82" s="41">
        <f>'Q2 Investment Amounts'!H80</f>
        <v>2127.7786683840009</v>
      </c>
      <c r="E82" s="55" t="b">
        <f t="shared" ca="1" si="7"/>
        <v>1</v>
      </c>
      <c r="F82" s="53">
        <f t="shared" ca="1" si="9"/>
        <v>0.8</v>
      </c>
      <c r="G82">
        <f ca="1">IF(ROUNDDOWN(C82,0)=ROUNDDOWN(C81,0),G81,LOOKUP(RAND(),{0,0.2,0.4},{-0.05,0.03,0.075}))</f>
        <v>7.4999999999999997E-2</v>
      </c>
      <c r="H82" s="41">
        <f t="shared" ca="1" si="10"/>
        <v>92684.178616973077</v>
      </c>
      <c r="I82" s="41">
        <f t="shared" ca="1" si="8"/>
        <v>5001.2022820255561</v>
      </c>
      <c r="J82" s="19">
        <f t="shared" ca="1" si="11"/>
        <v>97685.380898998628</v>
      </c>
      <c r="O82" s="29">
        <v>78</v>
      </c>
      <c r="P82" s="62">
        <v>2234578.0947870766</v>
      </c>
    </row>
    <row r="83" spans="2:16" x14ac:dyDescent="0.25">
      <c r="B83" s="27">
        <v>47696</v>
      </c>
      <c r="C83" s="28">
        <v>7.5833333333333304</v>
      </c>
      <c r="D83" s="41">
        <f>'Q2 Investment Amounts'!H81</f>
        <v>2127.7786683840009</v>
      </c>
      <c r="E83" s="55" t="b">
        <f t="shared" ca="1" si="7"/>
        <v>0</v>
      </c>
      <c r="F83" s="53">
        <f t="shared" ca="1" si="9"/>
        <v>0.70000000000000007</v>
      </c>
      <c r="G83">
        <f ca="1">IF(ROUNDDOWN(C83,0)=ROUNDDOWN(C82,0),G82,LOOKUP(RAND(),{0,0.2,0.4},{-0.05,0.03,0.075}))</f>
        <v>7.4999999999999997E-2</v>
      </c>
      <c r="H83" s="41">
        <f t="shared" ca="1" si="10"/>
        <v>101236.64546120501</v>
      </c>
      <c r="I83" s="41">
        <f t="shared" ca="1" si="8"/>
        <v>5643.6845704512516</v>
      </c>
      <c r="J83" s="19">
        <f t="shared" ca="1" si="11"/>
        <v>106880.33003165627</v>
      </c>
      <c r="O83" s="29">
        <v>79</v>
      </c>
      <c r="P83" s="62">
        <v>2636612.053632848</v>
      </c>
    </row>
    <row r="84" spans="2:16" x14ac:dyDescent="0.25">
      <c r="B84" s="27">
        <v>47727</v>
      </c>
      <c r="C84" s="28">
        <v>7.6666666666666599</v>
      </c>
      <c r="D84" s="41">
        <f>'Q2 Investment Amounts'!H82</f>
        <v>2127.7786683840009</v>
      </c>
      <c r="E84" s="55" t="b">
        <f t="shared" ca="1" si="7"/>
        <v>0</v>
      </c>
      <c r="F84" s="53">
        <f t="shared" ca="1" si="9"/>
        <v>0.70000000000000007</v>
      </c>
      <c r="G84">
        <f ca="1">IF(ROUNDDOWN(C84,0)=ROUNDDOWN(C83,0),G83,LOOKUP(RAND(),{0,0.2,0.4},{-0.05,0.03,0.075}))</f>
        <v>7.4999999999999997E-2</v>
      </c>
      <c r="H84" s="41">
        <f t="shared" ca="1" si="10"/>
        <v>110430.54731875435</v>
      </c>
      <c r="I84" s="41">
        <f t="shared" ca="1" si="8"/>
        <v>6286.6998224229892</v>
      </c>
      <c r="J84" s="19">
        <f t="shared" ca="1" si="11"/>
        <v>116717.24714117734</v>
      </c>
      <c r="O84" s="29">
        <v>80</v>
      </c>
      <c r="P84" s="62">
        <v>5485996.7312054755</v>
      </c>
    </row>
    <row r="85" spans="2:16" x14ac:dyDescent="0.25">
      <c r="B85" s="27">
        <v>47757</v>
      </c>
      <c r="C85" s="28">
        <v>7.7499999999999902</v>
      </c>
      <c r="D85" s="41">
        <f>'Q2 Investment Amounts'!H83</f>
        <v>2127.7786683840009</v>
      </c>
      <c r="E85" s="55" t="b">
        <f t="shared" ca="1" si="7"/>
        <v>0</v>
      </c>
      <c r="F85" s="53">
        <f t="shared" ca="1" si="9"/>
        <v>0.70000000000000007</v>
      </c>
      <c r="G85">
        <f ca="1">IF(ROUNDDOWN(C85,0)=ROUNDDOWN(C84,0),G84,LOOKUP(RAND(),{0,0.2,0.4},{-0.05,0.03,0.075}))</f>
        <v>7.4999999999999997E-2</v>
      </c>
      <c r="H85" s="41">
        <f t="shared" ca="1" si="10"/>
        <v>120313.99181561988</v>
      </c>
      <c r="I85" s="41">
        <f t="shared" ca="1" si="8"/>
        <v>6930.2484800543425</v>
      </c>
      <c r="J85" s="19">
        <f t="shared" ca="1" si="11"/>
        <v>127244.24029567423</v>
      </c>
      <c r="O85" s="29">
        <v>81</v>
      </c>
      <c r="P85" s="62">
        <v>709080.83383815596</v>
      </c>
    </row>
    <row r="86" spans="2:16" x14ac:dyDescent="0.25">
      <c r="B86" s="27">
        <v>47788</v>
      </c>
      <c r="C86" s="28">
        <v>7.8333333333333304</v>
      </c>
      <c r="D86" s="41">
        <f>'Q2 Investment Amounts'!H84</f>
        <v>2127.7786683840009</v>
      </c>
      <c r="E86" s="55" t="b">
        <f t="shared" ca="1" si="7"/>
        <v>0</v>
      </c>
      <c r="F86" s="53">
        <f t="shared" ca="1" si="9"/>
        <v>0.70000000000000007</v>
      </c>
      <c r="G86">
        <f ca="1">IF(ROUNDDOWN(C86,0)=ROUNDDOWN(C85,0),G85,LOOKUP(RAND(),{0,0.2,0.4},{-0.05,0.03,0.075}))</f>
        <v>7.4999999999999997E-2</v>
      </c>
      <c r="H86" s="41">
        <f t="shared" ca="1" si="10"/>
        <v>130938.69464975034</v>
      </c>
      <c r="I86" s="41">
        <f t="shared" ca="1" si="8"/>
        <v>7574.330985825638</v>
      </c>
      <c r="J86" s="19">
        <f t="shared" ca="1" si="11"/>
        <v>138513.02563557596</v>
      </c>
      <c r="O86" s="29">
        <v>82</v>
      </c>
      <c r="P86" s="62">
        <v>2167559.8783100415</v>
      </c>
    </row>
    <row r="87" spans="2:16" x14ac:dyDescent="0.25">
      <c r="B87" s="27">
        <v>47818</v>
      </c>
      <c r="C87" s="28">
        <v>7.9166666666666599</v>
      </c>
      <c r="D87" s="41">
        <f>'Q2 Investment Amounts'!H85</f>
        <v>2127.7786683840009</v>
      </c>
      <c r="E87" s="55" t="b">
        <f t="shared" ca="1" si="7"/>
        <v>0</v>
      </c>
      <c r="F87" s="53">
        <f t="shared" ca="1" si="9"/>
        <v>0.70000000000000007</v>
      </c>
      <c r="G87">
        <f ca="1">IF(ROUNDDOWN(C87,0)=ROUNDDOWN(C86,0),G86,LOOKUP(RAND(),{0,0.2,0.4},{-0.05,0.03,0.075}))</f>
        <v>7.4999999999999997E-2</v>
      </c>
      <c r="H87" s="41">
        <f t="shared" ca="1" si="10"/>
        <v>142360.25019644058</v>
      </c>
      <c r="I87" s="41">
        <f t="shared" ca="1" si="8"/>
        <v>8218.9477825842532</v>
      </c>
      <c r="J87" s="19">
        <f t="shared" ca="1" si="11"/>
        <v>150579.19797902484</v>
      </c>
      <c r="O87" s="29">
        <v>83</v>
      </c>
      <c r="P87" s="62">
        <v>619047.44744820974</v>
      </c>
    </row>
    <row r="88" spans="2:16" x14ac:dyDescent="0.25">
      <c r="B88" s="27">
        <v>47849</v>
      </c>
      <c r="C88" s="28">
        <v>7.9999999999999902</v>
      </c>
      <c r="D88" s="41">
        <f>'Q2 Investment Amounts'!H86</f>
        <v>2127.7786683840009</v>
      </c>
      <c r="E88" s="55" t="b">
        <f t="shared" ca="1" si="7"/>
        <v>0</v>
      </c>
      <c r="F88" s="53">
        <f t="shared" ca="1" si="9"/>
        <v>0.70000000000000007</v>
      </c>
      <c r="G88">
        <f ca="1">IF(ROUNDDOWN(C88,0)=ROUNDDOWN(C87,0),G87,LOOKUP(RAND(),{0,0.2,0.4},{-0.05,0.03,0.075}))</f>
        <v>7.4999999999999997E-2</v>
      </c>
      <c r="H88" s="41">
        <f t="shared" ca="1" si="10"/>
        <v>154638.42240913259</v>
      </c>
      <c r="I88" s="41">
        <f t="shared" ca="1" si="8"/>
        <v>8864.099313544928</v>
      </c>
      <c r="J88" s="19">
        <f t="shared" ca="1" si="11"/>
        <v>163502.52172267751</v>
      </c>
      <c r="O88" s="29">
        <v>84</v>
      </c>
      <c r="P88" s="62">
        <v>6836261.9060764248</v>
      </c>
    </row>
    <row r="89" spans="2:16" x14ac:dyDescent="0.25">
      <c r="B89" s="27">
        <v>47880</v>
      </c>
      <c r="C89" s="28">
        <v>8.0833333333333304</v>
      </c>
      <c r="D89" s="41">
        <f>'Q2 Investment Amounts'!H87</f>
        <v>2255.4453884870413</v>
      </c>
      <c r="E89" s="55" t="b">
        <f t="shared" ca="1" si="7"/>
        <v>0</v>
      </c>
      <c r="F89" s="53">
        <f t="shared" ca="1" si="9"/>
        <v>0.70000000000000007</v>
      </c>
      <c r="G89">
        <f ca="1">IF(ROUNDDOWN(C89,0)=ROUNDDOWN(C88,0),G88,LOOKUP(RAND(),{0,0.2,0.4},{-0.05,0.03,0.075}))</f>
        <v>-0.05</v>
      </c>
      <c r="H89" s="41">
        <f t="shared" ca="1" si="10"/>
        <v>148406.37247201984</v>
      </c>
      <c r="I89" s="41">
        <f t="shared" ca="1" si="8"/>
        <v>9548.0860383209765</v>
      </c>
      <c r="J89" s="19">
        <f t="shared" ca="1" si="11"/>
        <v>157954.4585103408</v>
      </c>
      <c r="O89" s="29">
        <v>85</v>
      </c>
      <c r="P89" s="62">
        <v>7284923.5768273398</v>
      </c>
    </row>
    <row r="90" spans="2:16" x14ac:dyDescent="0.25">
      <c r="B90" s="27">
        <v>47908</v>
      </c>
      <c r="C90" s="28">
        <v>8.1666666666666607</v>
      </c>
      <c r="D90" s="41">
        <f>'Q2 Investment Amounts'!H88</f>
        <v>2255.4453884870413</v>
      </c>
      <c r="E90" s="55" t="b">
        <f t="shared" ca="1" si="7"/>
        <v>0</v>
      </c>
      <c r="F90" s="53">
        <f t="shared" ca="1" si="9"/>
        <v>0.70000000000000007</v>
      </c>
      <c r="G90">
        <f ca="1">IF(ROUNDDOWN(C90,0)=ROUNDDOWN(C89,0),G89,LOOKUP(RAND(),{0,0.2,0.4},{-0.05,0.03,0.075}))</f>
        <v>-0.05</v>
      </c>
      <c r="H90" s="41">
        <f t="shared" ca="1" si="10"/>
        <v>142485.92503176272</v>
      </c>
      <c r="I90" s="41">
        <f t="shared" ca="1" si="8"/>
        <v>10232.640156154932</v>
      </c>
      <c r="J90" s="19">
        <f t="shared" ca="1" si="11"/>
        <v>152718.56518791764</v>
      </c>
      <c r="O90" s="29">
        <v>86</v>
      </c>
      <c r="P90" s="62">
        <v>10979552.339169253</v>
      </c>
    </row>
    <row r="91" spans="2:16" x14ac:dyDescent="0.25">
      <c r="B91" s="27">
        <v>47939</v>
      </c>
      <c r="C91" s="28">
        <v>8.2499999999999893</v>
      </c>
      <c r="D91" s="41">
        <f>'Q2 Investment Amounts'!H89</f>
        <v>2255.4453884870413</v>
      </c>
      <c r="E91" s="55" t="b">
        <f t="shared" ca="1" si="7"/>
        <v>0</v>
      </c>
      <c r="F91" s="53">
        <f t="shared" ca="1" si="9"/>
        <v>0.70000000000000007</v>
      </c>
      <c r="G91">
        <f ca="1">IF(ROUNDDOWN(C91,0)=ROUNDDOWN(C90,0),G90,LOOKUP(RAND(),{0,0.2,0.4},{-0.05,0.03,0.075}))</f>
        <v>-0.05</v>
      </c>
      <c r="H91" s="41">
        <f t="shared" ca="1" si="10"/>
        <v>136861.49996351846</v>
      </c>
      <c r="I91" s="41">
        <f t="shared" ca="1" si="8"/>
        <v>10917.762137720963</v>
      </c>
      <c r="J91" s="19">
        <f t="shared" ca="1" si="11"/>
        <v>147779.26210123944</v>
      </c>
      <c r="O91" s="29">
        <v>87</v>
      </c>
      <c r="P91" s="62">
        <v>18492456.363534752</v>
      </c>
    </row>
    <row r="92" spans="2:16" x14ac:dyDescent="0.25">
      <c r="B92" s="27">
        <v>47969</v>
      </c>
      <c r="C92" s="28">
        <v>8.3333333333333304</v>
      </c>
      <c r="D92" s="41">
        <f>'Q2 Investment Amounts'!H90</f>
        <v>2255.4453884870413</v>
      </c>
      <c r="E92" s="55" t="b">
        <f t="shared" ca="1" si="7"/>
        <v>0</v>
      </c>
      <c r="F92" s="53">
        <f t="shared" ca="1" si="9"/>
        <v>0.70000000000000007</v>
      </c>
      <c r="G92">
        <f ca="1">IF(ROUNDDOWN(C92,0)=ROUNDDOWN(C91,0),G91,LOOKUP(RAND(),{0,0.2,0.4},{-0.05,0.03,0.075}))</f>
        <v>-0.05</v>
      </c>
      <c r="H92" s="41">
        <f t="shared" ca="1" si="10"/>
        <v>131518.29614868644</v>
      </c>
      <c r="I92" s="41">
        <f t="shared" ca="1" si="8"/>
        <v>11603.452454083681</v>
      </c>
      <c r="J92" s="19">
        <f t="shared" ca="1" si="11"/>
        <v>143121.74860277012</v>
      </c>
      <c r="O92" s="29">
        <v>88</v>
      </c>
      <c r="P92" s="62">
        <v>6725271.5729872612</v>
      </c>
    </row>
    <row r="93" spans="2:16" x14ac:dyDescent="0.25">
      <c r="B93" s="27">
        <v>48000</v>
      </c>
      <c r="C93" s="28">
        <v>8.4166666666666607</v>
      </c>
      <c r="D93" s="41">
        <f>'Q2 Investment Amounts'!H91</f>
        <v>2255.4453884870413</v>
      </c>
      <c r="E93" s="55" t="b">
        <f t="shared" ca="1" si="7"/>
        <v>0</v>
      </c>
      <c r="F93" s="53">
        <f t="shared" ca="1" si="9"/>
        <v>0.70000000000000007</v>
      </c>
      <c r="G93">
        <f ca="1">IF(ROUNDDOWN(C93,0)=ROUNDDOWN(C92,0),G92,LOOKUP(RAND(),{0,0.2,0.4},{-0.05,0.03,0.075}))</f>
        <v>-0.05</v>
      </c>
      <c r="H93" s="41">
        <f t="shared" ca="1" si="10"/>
        <v>126442.252524596</v>
      </c>
      <c r="I93" s="41">
        <f t="shared" ca="1" si="8"/>
        <v>12289.711576698459</v>
      </c>
      <c r="J93" s="19">
        <f t="shared" ca="1" si="11"/>
        <v>138731.96410129446</v>
      </c>
      <c r="O93" s="29">
        <v>89</v>
      </c>
      <c r="P93" s="62">
        <v>8729254.8863456678</v>
      </c>
    </row>
    <row r="94" spans="2:16" x14ac:dyDescent="0.25">
      <c r="B94" s="27">
        <v>48030</v>
      </c>
      <c r="C94" s="28">
        <v>8.4999999999999893</v>
      </c>
      <c r="D94" s="41">
        <f>'Q2 Investment Amounts'!H92</f>
        <v>2255.4453884870413</v>
      </c>
      <c r="E94" s="55" t="b">
        <f t="shared" ca="1" si="7"/>
        <v>0</v>
      </c>
      <c r="F94" s="53">
        <f t="shared" ca="1" si="9"/>
        <v>0.70000000000000007</v>
      </c>
      <c r="G94">
        <f ca="1">IF(ROUNDDOWN(C94,0)=ROUNDDOWN(C93,0),G93,LOOKUP(RAND(),{0,0.2,0.4},{-0.05,0.03,0.075}))</f>
        <v>-0.05</v>
      </c>
      <c r="H94" s="41">
        <f t="shared" ca="1" si="10"/>
        <v>121620.01108171008</v>
      </c>
      <c r="I94" s="41">
        <f t="shared" ca="1" si="8"/>
        <v>12976.539977411763</v>
      </c>
      <c r="J94" s="19">
        <f t="shared" ca="1" si="11"/>
        <v>134596.55105912185</v>
      </c>
      <c r="O94" s="29">
        <v>90</v>
      </c>
      <c r="P94" s="62">
        <v>5548539.2943956358</v>
      </c>
    </row>
    <row r="95" spans="2:16" x14ac:dyDescent="0.25">
      <c r="B95" s="27">
        <v>48061</v>
      </c>
      <c r="C95" s="28">
        <v>8.5833333333333304</v>
      </c>
      <c r="D95" s="41">
        <f>'Q2 Investment Amounts'!H93</f>
        <v>2255.4453884870413</v>
      </c>
      <c r="E95" s="55" t="b">
        <f t="shared" ca="1" si="7"/>
        <v>0</v>
      </c>
      <c r="F95" s="53">
        <f t="shared" ca="1" si="9"/>
        <v>0.70000000000000007</v>
      </c>
      <c r="G95">
        <f ca="1">IF(ROUNDDOWN(C95,0)=ROUNDDOWN(C94,0),G94,LOOKUP(RAND(),{0,0.2,0.4},{-0.05,0.03,0.075}))</f>
        <v>-0.05</v>
      </c>
      <c r="H95" s="41">
        <f t="shared" ca="1" si="10"/>
        <v>117038.88171096846</v>
      </c>
      <c r="I95" s="41">
        <f t="shared" ca="1" si="8"/>
        <v>13663.938128461476</v>
      </c>
      <c r="J95" s="19">
        <f t="shared" ca="1" si="11"/>
        <v>130702.81983942994</v>
      </c>
      <c r="O95" s="29">
        <v>91</v>
      </c>
      <c r="P95" s="62">
        <v>6755620.3964696014</v>
      </c>
    </row>
    <row r="96" spans="2:16" x14ac:dyDescent="0.25">
      <c r="B96" s="27">
        <v>48092</v>
      </c>
      <c r="C96" s="28">
        <v>8.6666666666666607</v>
      </c>
      <c r="D96" s="41">
        <f>'Q2 Investment Amounts'!H94</f>
        <v>2255.4453884870413</v>
      </c>
      <c r="E96" s="55" t="b">
        <f t="shared" ca="1" si="7"/>
        <v>0</v>
      </c>
      <c r="F96" s="53">
        <f t="shared" ca="1" si="9"/>
        <v>0.70000000000000007</v>
      </c>
      <c r="G96">
        <f ca="1">IF(ROUNDDOWN(C96,0)=ROUNDDOWN(C95,0),G95,LOOKUP(RAND(),{0,0.2,0.4},{-0.05,0.03,0.075}))</f>
        <v>-0.05</v>
      </c>
      <c r="H96" s="41">
        <f t="shared" ca="1" si="10"/>
        <v>112686.80880876392</v>
      </c>
      <c r="I96" s="41">
        <f t="shared" ca="1" si="8"/>
        <v>14351.906502477215</v>
      </c>
      <c r="J96" s="19">
        <f t="shared" ca="1" si="11"/>
        <v>127038.71531124113</v>
      </c>
      <c r="O96" s="29">
        <v>92</v>
      </c>
      <c r="P96" s="62">
        <v>15089949.094244802</v>
      </c>
    </row>
    <row r="97" spans="2:16" x14ac:dyDescent="0.25">
      <c r="B97" s="27">
        <v>48122</v>
      </c>
      <c r="C97" s="28">
        <v>8.7499999999999893</v>
      </c>
      <c r="D97" s="41">
        <f>'Q2 Investment Amounts'!H95</f>
        <v>2255.4453884870413</v>
      </c>
      <c r="E97" s="55" t="b">
        <f t="shared" ca="1" si="7"/>
        <v>0</v>
      </c>
      <c r="F97" s="53">
        <f t="shared" ca="1" si="9"/>
        <v>0.70000000000000007</v>
      </c>
      <c r="G97">
        <f ca="1">IF(ROUNDDOWN(C97,0)=ROUNDDOWN(C96,0),G96,LOOKUP(RAND(),{0,0.2,0.4},{-0.05,0.03,0.075}))</f>
        <v>-0.05</v>
      </c>
      <c r="H97" s="41">
        <f t="shared" ca="1" si="10"/>
        <v>108552.3395516696</v>
      </c>
      <c r="I97" s="41">
        <f t="shared" ca="1" si="8"/>
        <v>15040.445572480665</v>
      </c>
      <c r="J97" s="19">
        <f t="shared" ca="1" si="11"/>
        <v>123592.78512415026</v>
      </c>
      <c r="O97" s="29">
        <v>93</v>
      </c>
      <c r="P97" s="62">
        <v>932969.72928204166</v>
      </c>
    </row>
    <row r="98" spans="2:16" x14ac:dyDescent="0.25">
      <c r="B98" s="27">
        <v>48153</v>
      </c>
      <c r="C98" s="28">
        <v>8.8333333333333304</v>
      </c>
      <c r="D98" s="41">
        <f>'Q2 Investment Amounts'!H96</f>
        <v>2255.4453884870413</v>
      </c>
      <c r="E98" s="55" t="b">
        <f t="shared" ca="1" si="7"/>
        <v>0</v>
      </c>
      <c r="F98" s="53">
        <f t="shared" ca="1" si="9"/>
        <v>0.70000000000000007</v>
      </c>
      <c r="G98">
        <f ca="1">IF(ROUNDDOWN(C98,0)=ROUNDDOWN(C97,0),G97,LOOKUP(RAND(),{0,0.2,0.4},{-0.05,0.03,0.075}))</f>
        <v>-0.05</v>
      </c>
      <c r="H98" s="41">
        <f t="shared" ca="1" si="10"/>
        <v>104624.59375743</v>
      </c>
      <c r="I98" s="41">
        <f t="shared" ca="1" si="8"/>
        <v>15729.555811885899</v>
      </c>
      <c r="J98" s="19">
        <f t="shared" ca="1" si="11"/>
        <v>120354.14956931591</v>
      </c>
      <c r="O98" s="29">
        <v>94</v>
      </c>
      <c r="P98" s="62">
        <v>128453.84869947602</v>
      </c>
    </row>
    <row r="99" spans="2:16" x14ac:dyDescent="0.25">
      <c r="B99" s="27">
        <v>48183</v>
      </c>
      <c r="C99" s="28">
        <v>8.9166666666666607</v>
      </c>
      <c r="D99" s="41">
        <f>'Q2 Investment Amounts'!H97</f>
        <v>2255.4453884870413</v>
      </c>
      <c r="E99" s="55" t="b">
        <f t="shared" ca="1" si="7"/>
        <v>0</v>
      </c>
      <c r="F99" s="53">
        <f t="shared" ca="1" si="9"/>
        <v>0.70000000000000007</v>
      </c>
      <c r="G99">
        <f ca="1">IF(ROUNDDOWN(C99,0)=ROUNDDOWN(C98,0),G98,LOOKUP(RAND(),{0,0.2,0.4},{-0.05,0.03,0.075}))</f>
        <v>-0.05</v>
      </c>
      <c r="H99" s="41">
        <f t="shared" ca="1" si="10"/>
        <v>100893.23525290239</v>
      </c>
      <c r="I99" s="41">
        <f t="shared" ca="1" si="8"/>
        <v>16419.237694499705</v>
      </c>
      <c r="J99" s="19">
        <f t="shared" ca="1" si="11"/>
        <v>117312.4729474021</v>
      </c>
      <c r="O99" s="29">
        <v>95</v>
      </c>
      <c r="P99" s="62">
        <v>9391314.0636840072</v>
      </c>
    </row>
    <row r="100" spans="2:16" x14ac:dyDescent="0.25">
      <c r="B100" s="27">
        <v>48214</v>
      </c>
      <c r="C100" s="28">
        <v>8.9999999999999893</v>
      </c>
      <c r="D100" s="41">
        <f>'Q2 Investment Amounts'!H98</f>
        <v>2255.4453884870413</v>
      </c>
      <c r="E100" s="55" t="b">
        <f t="shared" ca="1" si="7"/>
        <v>0</v>
      </c>
      <c r="F100" s="53">
        <f t="shared" ca="1" si="9"/>
        <v>0.70000000000000007</v>
      </c>
      <c r="G100">
        <f ca="1">IF(ROUNDDOWN(C100,0)=ROUNDDOWN(C99,0),G99,LOOKUP(RAND(),{0,0.2,0.4},{-0.05,0.03,0.075}))</f>
        <v>-0.05</v>
      </c>
      <c r="H100" s="41">
        <f t="shared" ca="1" si="10"/>
        <v>97348.44467360116</v>
      </c>
      <c r="I100" s="41">
        <f t="shared" ca="1" si="8"/>
        <v>17109.491694521912</v>
      </c>
      <c r="J100" s="19">
        <f t="shared" ca="1" si="11"/>
        <v>114457.93636812308</v>
      </c>
      <c r="O100" s="29">
        <v>96</v>
      </c>
      <c r="P100" s="62">
        <v>710265.16417335719</v>
      </c>
    </row>
    <row r="101" spans="2:16" x14ac:dyDescent="0.25">
      <c r="B101" s="27">
        <v>48245</v>
      </c>
      <c r="C101" s="28">
        <v>9.0833333333333304</v>
      </c>
      <c r="D101" s="41">
        <f>'Q2 Investment Amounts'!H99</f>
        <v>2390.7721117962633</v>
      </c>
      <c r="E101" s="55" t="b">
        <f t="shared" ref="E101:E123" ca="1" si="12">IF(RAND()&lt;=$M$12,TRUE,FALSE)</f>
        <v>0</v>
      </c>
      <c r="F101" s="53">
        <f t="shared" ca="1" si="9"/>
        <v>0.70000000000000007</v>
      </c>
      <c r="G101">
        <f ca="1">IF(ROUNDDOWN(C101,0)=ROUNDDOWN(C100,0),G100,LOOKUP(RAND(),{0,0.2,0.4},{-0.05,0.03,0.075}))</f>
        <v>0.03</v>
      </c>
      <c r="H101" s="41">
        <f t="shared" ca="1" si="10"/>
        <v>101992.64470641431</v>
      </c>
      <c r="I101" s="41">
        <f t="shared" ref="I101:I123" ca="1" si="13">(100%-F101)*D101+(1+$L$30)*I100</f>
        <v>17840.916303538484</v>
      </c>
      <c r="J101" s="19">
        <f t="shared" ca="1" si="11"/>
        <v>119833.5610099528</v>
      </c>
      <c r="O101" s="29">
        <v>97</v>
      </c>
      <c r="P101" s="62">
        <v>280928.26934660139</v>
      </c>
    </row>
    <row r="102" spans="2:16" x14ac:dyDescent="0.25">
      <c r="B102" s="27">
        <v>48274</v>
      </c>
      <c r="C102" s="28">
        <v>9.1666666666666607</v>
      </c>
      <c r="D102" s="41">
        <f>'Q2 Investment Amounts'!H100</f>
        <v>2390.7721117962633</v>
      </c>
      <c r="E102" s="55" t="b">
        <f t="shared" ca="1" si="12"/>
        <v>1</v>
      </c>
      <c r="F102" s="53">
        <f t="shared" ca="1" si="9"/>
        <v>0.70000000000000007</v>
      </c>
      <c r="G102">
        <f ca="1">IF(ROUNDDOWN(C102,0)=ROUNDDOWN(C101,0),G101,LOOKUP(RAND(),{0,0.2,0.4},{-0.05,0.03,0.075}))</f>
        <v>0.03</v>
      </c>
      <c r="H102" s="41">
        <f t="shared" ca="1" si="10"/>
        <v>91793.380235772885</v>
      </c>
      <c r="I102" s="41">
        <f t="shared" ca="1" si="13"/>
        <v>18572.947657146007</v>
      </c>
      <c r="J102" s="19">
        <f t="shared" ca="1" si="11"/>
        <v>110366.3278929189</v>
      </c>
      <c r="O102" s="29">
        <v>98</v>
      </c>
      <c r="P102" s="62">
        <v>3034181.4398571556</v>
      </c>
    </row>
    <row r="103" spans="2:16" x14ac:dyDescent="0.25">
      <c r="B103" s="27">
        <v>48305</v>
      </c>
      <c r="C103" s="28">
        <v>9.2499999999999893</v>
      </c>
      <c r="D103" s="41">
        <f>'Q2 Investment Amounts'!H101</f>
        <v>2390.7721117962633</v>
      </c>
      <c r="E103" s="55" t="b">
        <f t="shared" ca="1" si="12"/>
        <v>0</v>
      </c>
      <c r="F103" s="53">
        <f t="shared" ca="1" si="9"/>
        <v>0.60000000000000009</v>
      </c>
      <c r="G103">
        <f ca="1">IF(ROUNDDOWN(C103,0)=ROUNDDOWN(C102,0),G102,LOOKUP(RAND(),{0,0.2,0.4},{-0.05,0.03,0.075}))</f>
        <v>0.03</v>
      </c>
      <c r="H103" s="41">
        <f t="shared" ca="1" si="10"/>
        <v>96024.678807936172</v>
      </c>
      <c r="I103" s="41">
        <f t="shared" ca="1" si="13"/>
        <v>19544.663469841871</v>
      </c>
      <c r="J103" s="19">
        <f t="shared" ca="1" si="11"/>
        <v>115569.34227777805</v>
      </c>
      <c r="O103" s="29">
        <v>99</v>
      </c>
      <c r="P103" s="62">
        <v>1601432.9556842705</v>
      </c>
    </row>
    <row r="104" spans="2:16" ht="15.75" thickBot="1" x14ac:dyDescent="0.3">
      <c r="B104" s="27">
        <v>48335</v>
      </c>
      <c r="C104" s="28">
        <v>9.3333333333333304</v>
      </c>
      <c r="D104" s="41">
        <f>'Q2 Investment Amounts'!H102</f>
        <v>2390.7721117962633</v>
      </c>
      <c r="E104" s="55" t="b">
        <f t="shared" ca="1" si="12"/>
        <v>1</v>
      </c>
      <c r="F104" s="53">
        <f t="shared" ca="1" si="9"/>
        <v>0.60000000000000009</v>
      </c>
      <c r="G104">
        <f ca="1">IF(ROUNDDOWN(C104,0)=ROUNDDOWN(C103,0),G103,LOOKUP(RAND(),{0,0.2,0.4},{-0.05,0.03,0.075}))</f>
        <v>0.03</v>
      </c>
      <c r="H104" s="41">
        <f t="shared" ca="1" si="10"/>
        <v>86422.210927142558</v>
      </c>
      <c r="I104" s="41">
        <f t="shared" ca="1" si="13"/>
        <v>20517.185357840677</v>
      </c>
      <c r="J104" s="19">
        <f t="shared" ca="1" si="11"/>
        <v>106939.39628498323</v>
      </c>
      <c r="O104" s="32">
        <v>100</v>
      </c>
      <c r="P104" s="63">
        <v>4700762.5846793288</v>
      </c>
    </row>
    <row r="105" spans="2:16" x14ac:dyDescent="0.25">
      <c r="B105" s="27">
        <v>48366</v>
      </c>
      <c r="C105" s="28">
        <v>9.4166666666666607</v>
      </c>
      <c r="D105" s="41">
        <f>'Q2 Investment Amounts'!H103</f>
        <v>2390.7721117962633</v>
      </c>
      <c r="E105" s="55" t="b">
        <f t="shared" ca="1" si="12"/>
        <v>0</v>
      </c>
      <c r="F105" s="53">
        <f t="shared" ca="1" si="9"/>
        <v>0.50000000000000011</v>
      </c>
      <c r="G105">
        <f ca="1">IF(ROUNDDOWN(C105,0)=ROUNDDOWN(C104,0),G104,LOOKUP(RAND(),{0,0.2,0.4},{-0.05,0.03,0.075}))</f>
        <v>0.03</v>
      </c>
      <c r="H105" s="41">
        <f t="shared" ca="1" si="10"/>
        <v>90246.124892531909</v>
      </c>
      <c r="I105" s="41">
        <f t="shared" ca="1" si="13"/>
        <v>21729.591200992243</v>
      </c>
      <c r="J105" s="19">
        <f t="shared" ca="1" si="11"/>
        <v>111975.71609352416</v>
      </c>
    </row>
    <row r="106" spans="2:16" x14ac:dyDescent="0.25">
      <c r="B106" s="27">
        <v>48396</v>
      </c>
      <c r="C106" s="28">
        <v>9.4999999999999893</v>
      </c>
      <c r="D106" s="41">
        <f>'Q2 Investment Amounts'!H104</f>
        <v>2390.7721117962633</v>
      </c>
      <c r="E106" s="55" t="b">
        <f t="shared" ca="1" si="12"/>
        <v>0</v>
      </c>
      <c r="F106" s="53">
        <f t="shared" ca="1" si="9"/>
        <v>0.50000000000000011</v>
      </c>
      <c r="G106">
        <f ca="1">IF(ROUNDDOWN(C106,0)=ROUNDDOWN(C105,0),G105,LOOKUP(RAND(),{0,0.2,0.4},{-0.05,0.03,0.075}))</f>
        <v>0.03</v>
      </c>
      <c r="H106" s="41">
        <f t="shared" ca="1" si="10"/>
        <v>94184.756276882938</v>
      </c>
      <c r="I106" s="41">
        <f t="shared" ca="1" si="13"/>
        <v>22943.00278100076</v>
      </c>
      <c r="J106" s="19">
        <f t="shared" ca="1" si="11"/>
        <v>117127.7590578837</v>
      </c>
    </row>
    <row r="107" spans="2:16" x14ac:dyDescent="0.25">
      <c r="B107" s="27">
        <v>48427</v>
      </c>
      <c r="C107" s="28">
        <v>9.5833333333333304</v>
      </c>
      <c r="D107" s="41">
        <f>'Q2 Investment Amounts'!H105</f>
        <v>2390.7721117962633</v>
      </c>
      <c r="E107" s="55" t="b">
        <f t="shared" ca="1" si="12"/>
        <v>0</v>
      </c>
      <c r="F107" s="53">
        <f t="shared" ca="1" si="9"/>
        <v>0.50000000000000011</v>
      </c>
      <c r="G107">
        <f ca="1">IF(ROUNDDOWN(C107,0)=ROUNDDOWN(C106,0),G106,LOOKUP(RAND(),{0,0.2,0.4},{-0.05,0.03,0.075}))</f>
        <v>0.03</v>
      </c>
      <c r="H107" s="41">
        <f t="shared" ca="1" si="10"/>
        <v>98241.546602764502</v>
      </c>
      <c r="I107" s="41">
        <f t="shared" ca="1" si="13"/>
        <v>24157.420932163281</v>
      </c>
      <c r="J107" s="19">
        <f t="shared" ca="1" si="11"/>
        <v>122398.96753492778</v>
      </c>
    </row>
    <row r="108" spans="2:16" x14ac:dyDescent="0.25">
      <c r="B108" s="27">
        <v>48458</v>
      </c>
      <c r="C108" s="28">
        <v>9.6666666666666607</v>
      </c>
      <c r="D108" s="41">
        <f>'Q2 Investment Amounts'!H106</f>
        <v>2390.7721117962633</v>
      </c>
      <c r="E108" s="55" t="b">
        <f t="shared" ca="1" si="12"/>
        <v>0</v>
      </c>
      <c r="F108" s="53">
        <f t="shared" ca="1" si="9"/>
        <v>0.50000000000000011</v>
      </c>
      <c r="G108">
        <f ca="1">IF(ROUNDDOWN(C108,0)=ROUNDDOWN(C107,0),G107,LOOKUP(RAND(),{0,0.2,0.4},{-0.05,0.03,0.075}))</f>
        <v>0.03</v>
      </c>
      <c r="H108" s="41">
        <f t="shared" ca="1" si="10"/>
        <v>102420.04063842251</v>
      </c>
      <c r="I108" s="41">
        <f t="shared" ca="1" si="13"/>
        <v>25372.846489468946</v>
      </c>
      <c r="J108" s="19">
        <f t="shared" ca="1" si="11"/>
        <v>127792.88712789144</v>
      </c>
    </row>
    <row r="109" spans="2:16" x14ac:dyDescent="0.25">
      <c r="B109" s="27">
        <v>48488</v>
      </c>
      <c r="C109" s="28">
        <v>9.7499999999999893</v>
      </c>
      <c r="D109" s="41">
        <f>'Q2 Investment Amounts'!H107</f>
        <v>2390.7721117962633</v>
      </c>
      <c r="E109" s="55" t="b">
        <f t="shared" ca="1" si="12"/>
        <v>0</v>
      </c>
      <c r="F109" s="53">
        <f t="shared" ca="1" si="9"/>
        <v>0.50000000000000011</v>
      </c>
      <c r="G109">
        <f ca="1">IF(ROUNDDOWN(C109,0)=ROUNDDOWN(C108,0),G108,LOOKUP(RAND(),{0,0.2,0.4},{-0.05,0.03,0.075}))</f>
        <v>0.03</v>
      </c>
      <c r="H109" s="41">
        <f t="shared" ca="1" si="10"/>
        <v>106723.88949515026</v>
      </c>
      <c r="I109" s="41">
        <f t="shared" ca="1" si="13"/>
        <v>26589.280288599548</v>
      </c>
      <c r="J109" s="19">
        <f t="shared" ca="1" si="11"/>
        <v>133313.16978374979</v>
      </c>
    </row>
    <row r="110" spans="2:16" x14ac:dyDescent="0.25">
      <c r="B110" s="27">
        <v>48519</v>
      </c>
      <c r="C110" s="28">
        <v>9.8333333333333304</v>
      </c>
      <c r="D110" s="41">
        <f>'Q2 Investment Amounts'!H108</f>
        <v>2390.7721117962633</v>
      </c>
      <c r="E110" s="55" t="b">
        <f t="shared" ca="1" si="12"/>
        <v>0</v>
      </c>
      <c r="F110" s="53">
        <f t="shared" ca="1" si="9"/>
        <v>0.50000000000000011</v>
      </c>
      <c r="G110">
        <f ca="1">IF(ROUNDDOWN(C110,0)=ROUNDDOWN(C109,0),G109,LOOKUP(RAND(),{0,0.2,0.4},{-0.05,0.03,0.075}))</f>
        <v>0.03</v>
      </c>
      <c r="H110" s="41">
        <f t="shared" ca="1" si="10"/>
        <v>111156.85381757983</v>
      </c>
      <c r="I110" s="41">
        <f t="shared" ca="1" si="13"/>
        <v>27806.723165930107</v>
      </c>
      <c r="J110" s="19">
        <f t="shared" ca="1" si="11"/>
        <v>138963.57698350993</v>
      </c>
    </row>
    <row r="111" spans="2:16" x14ac:dyDescent="0.25">
      <c r="B111" s="27">
        <v>48549</v>
      </c>
      <c r="C111" s="28">
        <v>9.9166666666666607</v>
      </c>
      <c r="D111" s="41">
        <f>'Q2 Investment Amounts'!H109</f>
        <v>2390.7721117962633</v>
      </c>
      <c r="E111" s="55" t="b">
        <f t="shared" ca="1" si="12"/>
        <v>0</v>
      </c>
      <c r="F111" s="53">
        <f t="shared" ca="1" si="9"/>
        <v>0.50000000000000011</v>
      </c>
      <c r="G111">
        <f ca="1">IF(ROUNDDOWN(C111,0)=ROUNDDOWN(C110,0),G110,LOOKUP(RAND(),{0,0.2,0.4},{-0.05,0.03,0.075}))</f>
        <v>0.03</v>
      </c>
      <c r="H111" s="41">
        <f t="shared" ca="1" si="10"/>
        <v>115722.8070696823</v>
      </c>
      <c r="I111" s="41">
        <f t="shared" ca="1" si="13"/>
        <v>29025.175958529449</v>
      </c>
      <c r="J111" s="19">
        <f t="shared" ca="1" si="11"/>
        <v>144747.98302821175</v>
      </c>
    </row>
    <row r="112" spans="2:16" x14ac:dyDescent="0.25">
      <c r="B112" s="27">
        <v>48580</v>
      </c>
      <c r="C112" s="28">
        <v>9.9999999999999893</v>
      </c>
      <c r="D112" s="41">
        <f>'Q2 Investment Amounts'!H110</f>
        <v>6241.6145015177726</v>
      </c>
      <c r="E112" s="55" t="b">
        <f t="shared" ca="1" si="12"/>
        <v>0</v>
      </c>
      <c r="F112" s="53">
        <f t="shared" ca="1" si="9"/>
        <v>0.50000000000000011</v>
      </c>
      <c r="G112">
        <f ca="1">IF(ROUNDDOWN(C112,0)=ROUNDDOWN(C111,0),G111,LOOKUP(RAND(),{0,0.2,0.4},{-0.05,0.03,0.075}))</f>
        <v>0.03</v>
      </c>
      <c r="H112" s="41">
        <f t="shared" ca="1" si="10"/>
        <v>122408.92275005442</v>
      </c>
      <c r="I112" s="41">
        <f t="shared" ca="1" si="13"/>
        <v>32170.060699021538</v>
      </c>
      <c r="J112" s="19">
        <f t="shared" ca="1" si="11"/>
        <v>154578.98344907595</v>
      </c>
    </row>
    <row r="113" spans="2:10" x14ac:dyDescent="0.25">
      <c r="B113" s="27">
        <v>48611</v>
      </c>
      <c r="C113" s="28">
        <v>10.0833333333333</v>
      </c>
      <c r="D113" s="41">
        <f>'Q2 Investment Amounts'!H111</f>
        <v>2534.2184385040391</v>
      </c>
      <c r="E113" s="55" t="b">
        <f t="shared" ca="1" si="12"/>
        <v>0</v>
      </c>
      <c r="F113" s="53">
        <f t="shared" ca="1" si="9"/>
        <v>0.50000000000000011</v>
      </c>
      <c r="G113">
        <f ca="1">IF(ROUNDDOWN(C113,0)=ROUNDDOWN(C112,0),G112,LOOKUP(RAND(),{0,0.2,0.4},{-0.05,0.03,0.075}))</f>
        <v>0.03</v>
      </c>
      <c r="H113" s="41">
        <f t="shared" ca="1" si="10"/>
        <v>127386.31292838564</v>
      </c>
      <c r="I113" s="41">
        <f t="shared" ca="1" si="13"/>
        <v>33463.856209764228</v>
      </c>
      <c r="J113" s="19">
        <f t="shared" ca="1" si="11"/>
        <v>160850.16913814988</v>
      </c>
    </row>
    <row r="114" spans="2:10" x14ac:dyDescent="0.25">
      <c r="B114" s="27">
        <v>48639</v>
      </c>
      <c r="C114" s="28">
        <v>10.1666666666667</v>
      </c>
      <c r="D114" s="41">
        <f>'Q2 Investment Amounts'!H112</f>
        <v>2534.2184385040391</v>
      </c>
      <c r="E114" s="55" t="b">
        <f t="shared" ca="1" si="12"/>
        <v>1</v>
      </c>
      <c r="F114" s="53">
        <f t="shared" ca="1" si="9"/>
        <v>0.50000000000000011</v>
      </c>
      <c r="G114">
        <f ca="1">IF(ROUNDDOWN(C114,0)=ROUNDDOWN(C113,0),G113,LOOKUP(RAND(),{0,0.2,0.4},{-0.05,0.03,0.075}))</f>
        <v>0.03</v>
      </c>
      <c r="H114" s="41">
        <f t="shared" ca="1" si="10"/>
        <v>114647.68163554708</v>
      </c>
      <c r="I114" s="41">
        <f t="shared" ca="1" si="13"/>
        <v>34758.724973195247</v>
      </c>
      <c r="J114" s="19">
        <f t="shared" ca="1" si="11"/>
        <v>149406.40660874231</v>
      </c>
    </row>
    <row r="115" spans="2:10" x14ac:dyDescent="0.25">
      <c r="B115" s="27">
        <v>48670</v>
      </c>
      <c r="C115" s="28">
        <v>10.25</v>
      </c>
      <c r="D115" s="41">
        <f>'Q2 Investment Amounts'!H113</f>
        <v>2534.2184385040391</v>
      </c>
      <c r="E115" s="55" t="b">
        <f t="shared" ca="1" si="12"/>
        <v>0</v>
      </c>
      <c r="F115" s="53">
        <f t="shared" ca="1" si="9"/>
        <v>0.40000000000000013</v>
      </c>
      <c r="G115">
        <f ca="1">IF(ROUNDDOWN(C115,0)=ROUNDDOWN(C114,0),G114,LOOKUP(RAND(),{0,0.2,0.4},{-0.05,0.03,0.075}))</f>
        <v>0.03</v>
      </c>
      <c r="H115" s="41">
        <f t="shared" ca="1" si="10"/>
        <v>119131.21008127715</v>
      </c>
      <c r="I115" s="41">
        <f t="shared" ca="1" si="13"/>
        <v>36308.089723469013</v>
      </c>
      <c r="J115" s="19">
        <f t="shared" ca="1" si="11"/>
        <v>155439.29980474617</v>
      </c>
    </row>
    <row r="116" spans="2:10" x14ac:dyDescent="0.25">
      <c r="B116" s="27">
        <v>48700</v>
      </c>
      <c r="C116" s="28">
        <v>10.3333333333333</v>
      </c>
      <c r="D116" s="41">
        <f>'Q2 Investment Amounts'!H114</f>
        <v>2534.2184385040391</v>
      </c>
      <c r="E116" s="55" t="b">
        <f t="shared" ca="1" si="12"/>
        <v>0</v>
      </c>
      <c r="F116" s="53">
        <f t="shared" ca="1" si="9"/>
        <v>0.40000000000000013</v>
      </c>
      <c r="G116">
        <f ca="1">IF(ROUNDDOWN(C116,0)=ROUNDDOWN(C115,0),G115,LOOKUP(RAND(),{0,0.2,0.4},{-0.05,0.03,0.075}))</f>
        <v>0.03</v>
      </c>
      <c r="H116" s="41">
        <f t="shared" ca="1" si="10"/>
        <v>123749.24438037912</v>
      </c>
      <c r="I116" s="41">
        <f t="shared" ca="1" si="13"/>
        <v>37858.739730856156</v>
      </c>
      <c r="J116" s="19">
        <f t="shared" ca="1" si="11"/>
        <v>161607.98411123527</v>
      </c>
    </row>
    <row r="117" spans="2:10" x14ac:dyDescent="0.25">
      <c r="B117" s="27">
        <v>48731</v>
      </c>
      <c r="C117" s="28">
        <v>10.4166666666667</v>
      </c>
      <c r="D117" s="41">
        <f>'Q2 Investment Amounts'!H115</f>
        <v>2534.2184385040391</v>
      </c>
      <c r="E117" s="55" t="b">
        <f t="shared" ca="1" si="12"/>
        <v>0</v>
      </c>
      <c r="F117" s="53">
        <f t="shared" ca="1" si="9"/>
        <v>0.40000000000000013</v>
      </c>
      <c r="G117">
        <f ca="1">IF(ROUNDDOWN(C117,0)=ROUNDDOWN(C116,0),G116,LOOKUP(RAND(),{0,0.2,0.4},{-0.05,0.03,0.075}))</f>
        <v>0.03</v>
      </c>
      <c r="H117" s="41">
        <f t="shared" ca="1" si="10"/>
        <v>128505.81970845416</v>
      </c>
      <c r="I117" s="41">
        <f t="shared" ca="1" si="13"/>
        <v>39410.676061526436</v>
      </c>
      <c r="J117" s="19">
        <f t="shared" ca="1" si="11"/>
        <v>167916.4957699806</v>
      </c>
    </row>
    <row r="118" spans="2:10" x14ac:dyDescent="0.25">
      <c r="B118" s="27">
        <v>48761</v>
      </c>
      <c r="C118" s="28">
        <v>10.5</v>
      </c>
      <c r="D118" s="41">
        <f>'Q2 Investment Amounts'!H116</f>
        <v>2534.2184385040391</v>
      </c>
      <c r="E118" s="55" t="b">
        <f t="shared" ca="1" si="12"/>
        <v>0</v>
      </c>
      <c r="F118" s="53">
        <f t="shared" ca="1" si="9"/>
        <v>0.40000000000000013</v>
      </c>
      <c r="G118">
        <f ca="1">IF(ROUNDDOWN(C118,0)=ROUNDDOWN(C117,0),G117,LOOKUP(RAND(),{0,0.2,0.4},{-0.05,0.03,0.075}))</f>
        <v>0.03</v>
      </c>
      <c r="H118" s="41">
        <f t="shared" ca="1" si="10"/>
        <v>133405.09229637144</v>
      </c>
      <c r="I118" s="41">
        <f t="shared" ca="1" si="13"/>
        <v>40963.899782534048</v>
      </c>
      <c r="J118" s="19">
        <f t="shared" ca="1" si="11"/>
        <v>174368.99207890549</v>
      </c>
    </row>
    <row r="119" spans="2:10" x14ac:dyDescent="0.25">
      <c r="B119" s="27">
        <v>48792</v>
      </c>
      <c r="C119" s="28">
        <v>10.5833333333333</v>
      </c>
      <c r="D119" s="41">
        <f>'Q2 Investment Amounts'!H117</f>
        <v>2534.2184385040391</v>
      </c>
      <c r="E119" s="55" t="b">
        <f t="shared" ca="1" si="12"/>
        <v>0</v>
      </c>
      <c r="F119" s="53">
        <f t="shared" ca="1" si="9"/>
        <v>0.40000000000000013</v>
      </c>
      <c r="G119">
        <f ca="1">IF(ROUNDDOWN(C119,0)=ROUNDDOWN(C118,0),G118,LOOKUP(RAND(),{0,0.2,0.4},{-0.05,0.03,0.075}))</f>
        <v>0.03</v>
      </c>
      <c r="H119" s="41">
        <f t="shared" ca="1" si="10"/>
        <v>138451.34306192625</v>
      </c>
      <c r="I119" s="41">
        <f t="shared" ca="1" si="13"/>
        <v>42518.411961818339</v>
      </c>
      <c r="J119" s="19">
        <f t="shared" ca="1" si="11"/>
        <v>180969.7550237446</v>
      </c>
    </row>
    <row r="120" spans="2:10" x14ac:dyDescent="0.25">
      <c r="B120" s="27">
        <v>48823</v>
      </c>
      <c r="C120" s="28">
        <v>10.6666666666667</v>
      </c>
      <c r="D120" s="41">
        <f>'Q2 Investment Amounts'!H118</f>
        <v>2534.2184385040391</v>
      </c>
      <c r="E120" s="55" t="b">
        <f t="shared" ca="1" si="12"/>
        <v>0</v>
      </c>
      <c r="F120" s="53">
        <f t="shared" ca="1" si="9"/>
        <v>0.40000000000000013</v>
      </c>
      <c r="G120">
        <f ca="1">IF(ROUNDDOWN(C120,0)=ROUNDDOWN(C119,0),G119,LOOKUP(RAND(),{0,0.2,0.4},{-0.05,0.03,0.075}))</f>
        <v>0.03</v>
      </c>
      <c r="H120" s="41">
        <f t="shared" ca="1" si="10"/>
        <v>143648.98135044769</v>
      </c>
      <c r="I120" s="41">
        <f t="shared" ca="1" si="13"/>
        <v>44074.213668204568</v>
      </c>
      <c r="J120" s="19">
        <f t="shared" ca="1" si="11"/>
        <v>187723.19501865224</v>
      </c>
    </row>
    <row r="121" spans="2:10" x14ac:dyDescent="0.25">
      <c r="B121" s="27">
        <v>48853</v>
      </c>
      <c r="C121" s="28">
        <v>10.75</v>
      </c>
      <c r="D121" s="41">
        <f>'Q2 Investment Amounts'!H119</f>
        <v>2534.2184385040391</v>
      </c>
      <c r="E121" s="55" t="b">
        <f t="shared" ca="1" si="12"/>
        <v>0</v>
      </c>
      <c r="F121" s="53">
        <f t="shared" ca="1" si="9"/>
        <v>0.40000000000000013</v>
      </c>
      <c r="G121">
        <f ca="1">IF(ROUNDDOWN(C121,0)=ROUNDDOWN(C120,0),G120,LOOKUP(RAND(),{0,0.2,0.4},{-0.05,0.03,0.075}))</f>
        <v>0.03</v>
      </c>
      <c r="H121" s="41">
        <f t="shared" ca="1" si="10"/>
        <v>149002.54878762478</v>
      </c>
      <c r="I121" s="41">
        <f t="shared" ca="1" si="13"/>
        <v>45631.305971404603</v>
      </c>
      <c r="J121" s="19">
        <f t="shared" ca="1" si="11"/>
        <v>194633.85475902937</v>
      </c>
    </row>
    <row r="122" spans="2:10" x14ac:dyDescent="0.25">
      <c r="B122" s="27">
        <v>48884</v>
      </c>
      <c r="C122" s="28">
        <v>10.8333333333333</v>
      </c>
      <c r="D122" s="41">
        <f>'Q2 Investment Amounts'!H120</f>
        <v>2534.2184385040391</v>
      </c>
      <c r="E122" s="55" t="b">
        <f t="shared" ca="1" si="12"/>
        <v>0</v>
      </c>
      <c r="F122" s="53">
        <f t="shared" ca="1" si="9"/>
        <v>0.40000000000000013</v>
      </c>
      <c r="G122">
        <f ca="1">IF(ROUNDDOWN(C122,0)=ROUNDDOWN(C121,0),G121,LOOKUP(RAND(),{0,0.2,0.4},{-0.05,0.03,0.075}))</f>
        <v>0.03</v>
      </c>
      <c r="H122" s="41">
        <f t="shared" ca="1" si="10"/>
        <v>154516.72324791719</v>
      </c>
      <c r="I122" s="41">
        <f t="shared" ca="1" si="13"/>
        <v>47189.6899420177</v>
      </c>
      <c r="J122" s="19">
        <f t="shared" ca="1" si="11"/>
        <v>201706.41318993489</v>
      </c>
    </row>
    <row r="123" spans="2:10" ht="15.75" thickBot="1" x14ac:dyDescent="0.3">
      <c r="B123" s="33">
        <v>48914</v>
      </c>
      <c r="C123" s="34">
        <v>10.9166666666667</v>
      </c>
      <c r="D123" s="52">
        <f>'Q2 Investment Amounts'!H121</f>
        <v>2534.2184385040391</v>
      </c>
      <c r="E123" s="56" t="b">
        <f t="shared" ca="1" si="12"/>
        <v>0</v>
      </c>
      <c r="F123" s="57">
        <f t="shared" ca="1" si="9"/>
        <v>0.40000000000000013</v>
      </c>
      <c r="G123" s="35">
        <f ca="1">IF(ROUNDDOWN(C123,0)=ROUNDDOWN(C122,0),G122,LOOKUP(RAND(),{0,0.2,0.4},{-0.05,0.03,0.075}))</f>
        <v>0.03</v>
      </c>
      <c r="H123" s="52">
        <f t="shared" ca="1" si="10"/>
        <v>160196.32294201836</v>
      </c>
      <c r="I123" s="52">
        <f t="shared" ca="1" si="13"/>
        <v>48749.366651531207</v>
      </c>
      <c r="J123" s="22">
        <f t="shared" ca="1" si="11"/>
        <v>208945.68959354958</v>
      </c>
    </row>
  </sheetData>
  <conditionalFormatting sqref="E4:E123">
    <cfRule type="cellIs" dxfId="0" priority="1" operator="equal">
      <formula>TRUE</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8B65-BA82-48CE-9EE5-100F78EF8C43}">
  <dimension ref="B2:U304"/>
  <sheetViews>
    <sheetView workbookViewId="0">
      <selection activeCell="H32" sqref="H32"/>
    </sheetView>
  </sheetViews>
  <sheetFormatPr defaultRowHeight="15" x14ac:dyDescent="0.25"/>
  <cols>
    <col min="1" max="1" width="2.7109375" customWidth="1"/>
    <col min="2" max="2" width="16.28515625" customWidth="1"/>
    <col min="3" max="3" width="15.42578125" customWidth="1"/>
    <col min="4" max="4" width="5" customWidth="1"/>
    <col min="5" max="5" width="11.5703125" customWidth="1"/>
    <col min="6" max="6" width="13.85546875" bestFit="1" customWidth="1"/>
    <col min="7" max="7" width="4.7109375" customWidth="1"/>
    <col min="8" max="8" width="13" customWidth="1"/>
    <col min="9" max="9" width="14.85546875" bestFit="1" customWidth="1"/>
    <col min="11" max="11" width="12" bestFit="1" customWidth="1"/>
    <col min="12" max="12" width="27" bestFit="1" customWidth="1"/>
    <col min="13" max="13" width="16.85546875" bestFit="1" customWidth="1"/>
    <col min="14" max="15" width="12.7109375" bestFit="1" customWidth="1"/>
    <col min="16" max="16" width="11.28515625" bestFit="1" customWidth="1"/>
    <col min="17" max="17" width="11.28515625" customWidth="1"/>
    <col min="18" max="18" width="12.85546875" customWidth="1"/>
    <col min="19" max="19" width="12.7109375" bestFit="1" customWidth="1"/>
    <col min="20" max="20" width="14.85546875" customWidth="1"/>
    <col min="21" max="21" width="18.42578125" bestFit="1" customWidth="1"/>
    <col min="22" max="22" width="13.7109375" customWidth="1"/>
    <col min="23" max="34" width="5.7109375" bestFit="1" customWidth="1"/>
    <col min="35" max="35" width="6.7109375" bestFit="1" customWidth="1"/>
    <col min="36" max="36" width="11.28515625" bestFit="1" customWidth="1"/>
  </cols>
  <sheetData>
    <row r="2" spans="2:21" x14ac:dyDescent="0.25">
      <c r="B2" s="158" t="s">
        <v>117</v>
      </c>
      <c r="C2" s="158"/>
      <c r="D2" s="158"/>
      <c r="E2" s="158"/>
      <c r="F2" s="158"/>
      <c r="K2" s="154" t="s">
        <v>116</v>
      </c>
      <c r="L2" s="154"/>
      <c r="M2" s="154"/>
      <c r="N2" s="154"/>
      <c r="O2" s="154"/>
      <c r="P2" s="154"/>
      <c r="T2" s="40"/>
    </row>
    <row r="3" spans="2:21" ht="15.75" thickBot="1" x14ac:dyDescent="0.3">
      <c r="B3" s="65" t="s">
        <v>89</v>
      </c>
    </row>
    <row r="4" spans="2:21" x14ac:dyDescent="0.25">
      <c r="B4" t="s">
        <v>163</v>
      </c>
      <c r="T4" s="92" t="s">
        <v>95</v>
      </c>
      <c r="U4" s="93" t="s">
        <v>70</v>
      </c>
    </row>
    <row r="5" spans="2:21" ht="15.75" thickBot="1" x14ac:dyDescent="0.3">
      <c r="B5" s="40" t="s">
        <v>124</v>
      </c>
      <c r="E5" s="84" t="s">
        <v>54</v>
      </c>
      <c r="F5" s="84"/>
      <c r="H5" s="89" t="s">
        <v>55</v>
      </c>
      <c r="I5" s="89"/>
      <c r="S5" s="77" t="s">
        <v>96</v>
      </c>
      <c r="T5" s="80" t="s">
        <v>96</v>
      </c>
      <c r="U5" s="19">
        <f>'Q5 Investment 1'!J9</f>
        <v>638029.94138092559</v>
      </c>
    </row>
    <row r="6" spans="2:21" x14ac:dyDescent="0.25">
      <c r="B6" s="13" t="s">
        <v>58</v>
      </c>
      <c r="C6" s="14">
        <f>MEDIAN('Q5 Investment 1'!J9:J108)</f>
        <v>5878695.9899611212</v>
      </c>
      <c r="E6" s="15">
        <v>0.05</v>
      </c>
      <c r="F6" s="14">
        <f>_xlfn.PERCENTILE.INC('Q5 Investment 1'!$J$9:$J$108,$E$6)</f>
        <v>680519.66446076287</v>
      </c>
      <c r="H6" s="13" t="s">
        <v>59</v>
      </c>
      <c r="I6" s="14">
        <f>MIN('Q5 Investment 1'!$J$9:$J$108)</f>
        <v>377421.81704925629</v>
      </c>
      <c r="T6" s="80" t="s">
        <v>96</v>
      </c>
      <c r="U6" s="19">
        <f>'Q5 Investment 1'!J10</f>
        <v>6416211.3522520997</v>
      </c>
    </row>
    <row r="7" spans="2:21" x14ac:dyDescent="0.25">
      <c r="B7" s="16" t="s">
        <v>61</v>
      </c>
      <c r="C7" s="19">
        <f>AVERAGE('Q5 Investment 1'!J9:J108)</f>
        <v>10236341.217496151</v>
      </c>
      <c r="E7" s="20">
        <v>0.25</v>
      </c>
      <c r="F7" s="19">
        <f>_xlfn.PERCENTILE.INC('Q5 Investment 1'!$J$9:$J$108,$E$7)</f>
        <v>2931632.0794415041</v>
      </c>
      <c r="H7" s="16" t="s">
        <v>62</v>
      </c>
      <c r="I7" s="19">
        <f>MAX('Q5 Investment 1'!$J$9:$J$108)</f>
        <v>190406298.06104347</v>
      </c>
      <c r="T7" s="80" t="s">
        <v>96</v>
      </c>
      <c r="U7" s="19">
        <f>'Q5 Investment 1'!J11</f>
        <v>6278460.4722659262</v>
      </c>
    </row>
    <row r="8" spans="2:21" ht="15.75" thickBot="1" x14ac:dyDescent="0.3">
      <c r="B8" s="21" t="s">
        <v>63</v>
      </c>
      <c r="C8" s="22">
        <f>_xlfn.STDEV.S('Q5 Investment 1'!$J$9:$J$108)</f>
        <v>20980819.790085834</v>
      </c>
      <c r="E8" s="20">
        <v>0.75</v>
      </c>
      <c r="F8" s="19">
        <f>_xlfn.PERCENTILE.INC('Q5 Investment 1'!$J$9:$J$108,$E$8)</f>
        <v>11996245.000115596</v>
      </c>
      <c r="H8" s="16" t="s">
        <v>64</v>
      </c>
      <c r="I8" s="19">
        <f>I7-I6</f>
        <v>190028876.24399421</v>
      </c>
      <c r="T8" s="80" t="s">
        <v>96</v>
      </c>
      <c r="U8" s="19">
        <f>'Q5 Investment 1'!J12</f>
        <v>682755.96567549114</v>
      </c>
    </row>
    <row r="9" spans="2:21" ht="15.75" thickBot="1" x14ac:dyDescent="0.3">
      <c r="E9" s="25">
        <v>0.95</v>
      </c>
      <c r="F9" s="22">
        <f>_xlfn.PERCENTILE.INC('Q5 Investment 1'!$J$9:$J$108,$E$9)</f>
        <v>23971674.438602392</v>
      </c>
      <c r="H9" s="21" t="s">
        <v>123</v>
      </c>
      <c r="I9" s="22">
        <f>F8-F7</f>
        <v>9064612.9206740912</v>
      </c>
      <c r="T9" s="80" t="s">
        <v>96</v>
      </c>
      <c r="U9" s="19">
        <f>'Q5 Investment 1'!J13</f>
        <v>4211216.4758008653</v>
      </c>
    </row>
    <row r="10" spans="2:21" x14ac:dyDescent="0.25">
      <c r="B10" s="13" t="s">
        <v>120</v>
      </c>
      <c r="C10" s="14">
        <f>TRIMMEAN('Q5 Investment 1'!$J$9:$J$108,10%)</f>
        <v>7308783.6112024775</v>
      </c>
      <c r="T10" s="80" t="s">
        <v>96</v>
      </c>
      <c r="U10" s="19">
        <f>'Q5 Investment 1'!J14</f>
        <v>5568481.9100689581</v>
      </c>
    </row>
    <row r="11" spans="2:21" x14ac:dyDescent="0.25">
      <c r="B11" s="16" t="s">
        <v>121</v>
      </c>
      <c r="C11" s="86">
        <f>SKEW('Q5 Investment 1'!$J$9:$J$108)</f>
        <v>7.0638195437521647</v>
      </c>
      <c r="T11" s="80" t="s">
        <v>96</v>
      </c>
      <c r="U11" s="19">
        <f>'Q5 Investment 1'!J15</f>
        <v>6016429.349193438</v>
      </c>
    </row>
    <row r="12" spans="2:21" ht="15.75" thickBot="1" x14ac:dyDescent="0.3">
      <c r="B12" s="21" t="s">
        <v>122</v>
      </c>
      <c r="C12" s="87">
        <f>KURT('Q5 Investment 1'!$J$9:$J$108)</f>
        <v>57.36499176589318</v>
      </c>
      <c r="T12" s="80" t="s">
        <v>96</v>
      </c>
      <c r="U12" s="19">
        <f>'Q5 Investment 1'!J16</f>
        <v>3301247.0206111176</v>
      </c>
    </row>
    <row r="13" spans="2:21" x14ac:dyDescent="0.25">
      <c r="T13" s="80" t="s">
        <v>96</v>
      </c>
      <c r="U13" s="19">
        <f>'Q5 Investment 1'!J17</f>
        <v>6636780.6481019603</v>
      </c>
    </row>
    <row r="14" spans="2:21" x14ac:dyDescent="0.25">
      <c r="B14" s="65" t="s">
        <v>90</v>
      </c>
      <c r="T14" s="80" t="s">
        <v>96</v>
      </c>
      <c r="U14" s="19">
        <f>'Q5 Investment 1'!J18</f>
        <v>9135647.1717722993</v>
      </c>
    </row>
    <row r="15" spans="2:21" x14ac:dyDescent="0.25">
      <c r="B15" t="s">
        <v>92</v>
      </c>
      <c r="T15" s="80" t="s">
        <v>96</v>
      </c>
      <c r="U15" s="19">
        <f>'Q5 Investment 1'!J19</f>
        <v>7086708.8807770126</v>
      </c>
    </row>
    <row r="16" spans="2:21" ht="15.75" thickBot="1" x14ac:dyDescent="0.3">
      <c r="B16" s="40" t="s">
        <v>124</v>
      </c>
      <c r="E16" s="84" t="s">
        <v>54</v>
      </c>
      <c r="F16" s="84"/>
      <c r="H16" s="89" t="s">
        <v>55</v>
      </c>
      <c r="I16" s="89"/>
      <c r="T16" s="80" t="s">
        <v>96</v>
      </c>
      <c r="U16" s="19">
        <f>'Q5 Investment 1'!J20</f>
        <v>8477188.8324906435</v>
      </c>
    </row>
    <row r="17" spans="2:21" x14ac:dyDescent="0.25">
      <c r="B17" s="43" t="s">
        <v>58</v>
      </c>
      <c r="C17" s="14">
        <f>MEDIAN('Q8 Investment 2'!K5:K104)</f>
        <v>6389042.8328706827</v>
      </c>
      <c r="E17" s="68">
        <v>0.05</v>
      </c>
      <c r="F17" s="14">
        <f>_xlfn.PERCENTILE.INC('Q8 Investment 2'!$K$5:$K$104,$E$17)</f>
        <v>1858787.5938748298</v>
      </c>
      <c r="H17" s="43" t="s">
        <v>59</v>
      </c>
      <c r="I17" s="14">
        <f>MIN('Q8 Investment 2'!$K$5:$K$104)</f>
        <v>1006445.8209811585</v>
      </c>
      <c r="T17" s="80" t="s">
        <v>96</v>
      </c>
      <c r="U17" s="19">
        <f>'Q5 Investment 1'!J21</f>
        <v>190406298.06104347</v>
      </c>
    </row>
    <row r="18" spans="2:21" x14ac:dyDescent="0.25">
      <c r="B18" s="66" t="s">
        <v>61</v>
      </c>
      <c r="C18" s="19">
        <f>AVERAGE('Q8 Investment 2'!$K$5:$K$104)</f>
        <v>8701822.7255856805</v>
      </c>
      <c r="E18" s="69">
        <v>0.25</v>
      </c>
      <c r="F18" s="19">
        <f>_xlfn.PERCENTILE.INC('Q8 Investment 2'!$K$5:$K$104,$E$18)</f>
        <v>5853312.8541648481</v>
      </c>
      <c r="H18" s="66" t="s">
        <v>62</v>
      </c>
      <c r="I18" s="19">
        <f>MAX('Q8 Investment 2'!$K$5:$K$104)</f>
        <v>21731232.247006513</v>
      </c>
      <c r="T18" s="80" t="s">
        <v>96</v>
      </c>
      <c r="U18" s="19">
        <f>'Q5 Investment 1'!J22</f>
        <v>7669677.6079170173</v>
      </c>
    </row>
    <row r="19" spans="2:21" ht="15.75" thickBot="1" x14ac:dyDescent="0.3">
      <c r="B19" s="67" t="s">
        <v>63</v>
      </c>
      <c r="C19" s="22">
        <f>_xlfn.STDEV.S('Q8 Investment 2'!$K$5:$K$104)</f>
        <v>6778617.0393684059</v>
      </c>
      <c r="E19" s="69">
        <v>0.75</v>
      </c>
      <c r="F19" s="19">
        <f>_xlfn.PERCENTILE.INC('Q8 Investment 2'!$K$5:$K$104,$E$19)</f>
        <v>8100578.7856805399</v>
      </c>
      <c r="H19" s="66" t="s">
        <v>64</v>
      </c>
      <c r="I19" s="19">
        <f>I18-I17</f>
        <v>20724786.426025353</v>
      </c>
      <c r="T19" s="80" t="s">
        <v>96</v>
      </c>
      <c r="U19" s="19">
        <f>'Q5 Investment 1'!J23</f>
        <v>21379686.78898111</v>
      </c>
    </row>
    <row r="20" spans="2:21" ht="15.75" thickBot="1" x14ac:dyDescent="0.3">
      <c r="E20" s="70">
        <v>0.95</v>
      </c>
      <c r="F20" s="22">
        <f>_xlfn.PERCENTILE.INC('Q8 Investment 2'!$K$5:$K$104,$E$20)</f>
        <v>21606210.823208187</v>
      </c>
      <c r="H20" s="67" t="s">
        <v>123</v>
      </c>
      <c r="I20" s="22">
        <f>F19-F18</f>
        <v>2247265.9315156918</v>
      </c>
      <c r="T20" s="80" t="s">
        <v>96</v>
      </c>
      <c r="U20" s="19">
        <f>'Q5 Investment 1'!J24</f>
        <v>20620221.975266114</v>
      </c>
    </row>
    <row r="21" spans="2:21" x14ac:dyDescent="0.25">
      <c r="B21" s="43" t="s">
        <v>120</v>
      </c>
      <c r="C21" s="14">
        <f>TRIMMEAN('Q8 Investment 2'!$K$5:$K$104,10%)</f>
        <v>8391851.0825983528</v>
      </c>
      <c r="E21" s="50"/>
      <c r="F21" s="41"/>
      <c r="T21" s="80" t="s">
        <v>96</v>
      </c>
      <c r="U21" s="19">
        <f>'Q5 Investment 1'!J25</f>
        <v>2991238.9874349139</v>
      </c>
    </row>
    <row r="22" spans="2:21" x14ac:dyDescent="0.25">
      <c r="B22" s="66" t="s">
        <v>121</v>
      </c>
      <c r="C22" s="54">
        <f>SKEW('Q8 Investment 2'!$K$5:$K$104)</f>
        <v>1.1884704635869454</v>
      </c>
      <c r="T22" s="80" t="s">
        <v>96</v>
      </c>
      <c r="U22" s="19">
        <f>'Q5 Investment 1'!J26</f>
        <v>3167195.8762683976</v>
      </c>
    </row>
    <row r="23" spans="2:21" ht="15.75" thickBot="1" x14ac:dyDescent="0.3">
      <c r="B23" s="67" t="s">
        <v>122</v>
      </c>
      <c r="C23" s="88">
        <f>KURT('Q8 Investment 2'!$K$5:$K$104)</f>
        <v>-6.4339730656377547E-2</v>
      </c>
      <c r="T23" s="80" t="s">
        <v>96</v>
      </c>
      <c r="U23" s="19">
        <f>'Q5 Investment 1'!J27</f>
        <v>15242411.126668418</v>
      </c>
    </row>
    <row r="24" spans="2:21" x14ac:dyDescent="0.25">
      <c r="T24" s="80" t="s">
        <v>96</v>
      </c>
      <c r="U24" s="19">
        <f>'Q5 Investment 1'!J28</f>
        <v>6062908.678722647</v>
      </c>
    </row>
    <row r="25" spans="2:21" x14ac:dyDescent="0.25">
      <c r="B25" s="71" t="s">
        <v>93</v>
      </c>
      <c r="T25" s="80" t="s">
        <v>96</v>
      </c>
      <c r="U25" s="19">
        <f>'Q5 Investment 1'!J29</f>
        <v>2103579.2986808917</v>
      </c>
    </row>
    <row r="26" spans="2:21" x14ac:dyDescent="0.25">
      <c r="B26" t="s">
        <v>94</v>
      </c>
      <c r="J26" s="40"/>
      <c r="K26" s="40"/>
      <c r="T26" s="80" t="s">
        <v>96</v>
      </c>
      <c r="U26" s="19">
        <f>'Q5 Investment 1'!J30</f>
        <v>25317230.268354852</v>
      </c>
    </row>
    <row r="27" spans="2:21" ht="15.75" thickBot="1" x14ac:dyDescent="0.3">
      <c r="B27" s="40" t="s">
        <v>124</v>
      </c>
      <c r="E27" s="84" t="s">
        <v>54</v>
      </c>
      <c r="F27" s="84"/>
      <c r="H27" s="89" t="s">
        <v>55</v>
      </c>
      <c r="I27" s="89"/>
      <c r="T27" s="80" t="s">
        <v>96</v>
      </c>
      <c r="U27" s="19">
        <f>'Q5 Investment 1'!J31</f>
        <v>18097666.722585481</v>
      </c>
    </row>
    <row r="28" spans="2:21" x14ac:dyDescent="0.25">
      <c r="B28" s="58" t="s">
        <v>58</v>
      </c>
      <c r="C28" s="14">
        <f>MEDIAN('Q8 Investment 3'!P5:P104)</f>
        <v>2408702.7278798809</v>
      </c>
      <c r="E28" s="74">
        <v>0.05</v>
      </c>
      <c r="F28" s="14">
        <f>_xlfn.PERCENTILE.INC('Q8 Investment 3'!$P$5:$P$104,$E$28)</f>
        <v>267404.54386696691</v>
      </c>
      <c r="H28" s="58" t="s">
        <v>59</v>
      </c>
      <c r="I28" s="14">
        <f>MIN('Q8 Investment 3'!$P$5:$P$104)</f>
        <v>128453.84869947602</v>
      </c>
      <c r="T28" s="80" t="s">
        <v>96</v>
      </c>
      <c r="U28" s="19">
        <f>'Q5 Investment 1'!J32</f>
        <v>13667712.282243093</v>
      </c>
    </row>
    <row r="29" spans="2:21" x14ac:dyDescent="0.25">
      <c r="B29" s="72" t="s">
        <v>61</v>
      </c>
      <c r="C29" s="19">
        <f>AVERAGE('Q8 Investment 3'!$P$5:$P$104)</f>
        <v>6910486.1905936506</v>
      </c>
      <c r="E29" s="75">
        <v>0.25</v>
      </c>
      <c r="F29" s="19">
        <f>_xlfn.PERCENTILE.INC('Q8 Investment 3'!$P$5:$P$104,$E$28)</f>
        <v>267404.54386696691</v>
      </c>
      <c r="H29" s="72" t="s">
        <v>62</v>
      </c>
      <c r="I29" s="19">
        <f>MAX('Q8 Investment 3'!$P$5:$P$104)</f>
        <v>57950908.23173438</v>
      </c>
      <c r="T29" s="80" t="s">
        <v>96</v>
      </c>
      <c r="U29" s="19">
        <f>'Q5 Investment 1'!J33</f>
        <v>3872902.9857490226</v>
      </c>
    </row>
    <row r="30" spans="2:21" ht="15.75" thickBot="1" x14ac:dyDescent="0.3">
      <c r="B30" s="73" t="s">
        <v>63</v>
      </c>
      <c r="C30" s="22">
        <f>_xlfn.STDEV.S('Q8 Investment 3'!$P$5:$P$104)</f>
        <v>11758284.557826282</v>
      </c>
      <c r="E30" s="75">
        <v>0.75</v>
      </c>
      <c r="F30" s="19">
        <f>_xlfn.PERCENTILE.INC('Q8 Investment 3'!$P$5:$P$104,$E$30)</f>
        <v>7138196.560329916</v>
      </c>
      <c r="H30" s="72" t="s">
        <v>64</v>
      </c>
      <c r="I30" s="19">
        <f>I29-I28</f>
        <v>57822454.383034907</v>
      </c>
      <c r="T30" s="80" t="s">
        <v>96</v>
      </c>
      <c r="U30" s="19">
        <f>'Q5 Investment 1'!J34</f>
        <v>12344729.673906656</v>
      </c>
    </row>
    <row r="31" spans="2:21" ht="15.75" thickBot="1" x14ac:dyDescent="0.3">
      <c r="E31" s="76">
        <v>0.95</v>
      </c>
      <c r="F31" s="22">
        <f>_xlfn.PERCENTILE.INC('Q8 Investment 3'!$P$5:$P$104,$E$31)</f>
        <v>33233503.277452424</v>
      </c>
      <c r="H31" s="73" t="s">
        <v>123</v>
      </c>
      <c r="I31" s="22">
        <f>F30-F29</f>
        <v>6870792.0164629491</v>
      </c>
      <c r="K31" s="41" t="s">
        <v>119</v>
      </c>
      <c r="T31" s="80" t="s">
        <v>96</v>
      </c>
      <c r="U31" s="19">
        <f>'Q5 Investment 1'!J35</f>
        <v>23900855.710720688</v>
      </c>
    </row>
    <row r="32" spans="2:21" x14ac:dyDescent="0.25">
      <c r="B32" s="58" t="s">
        <v>120</v>
      </c>
      <c r="C32" s="14">
        <f>TRIMMEAN('Q8 Investment 3'!$P$5:$P$104,10%)</f>
        <v>4899995.722645659</v>
      </c>
      <c r="T32" s="80" t="s">
        <v>96</v>
      </c>
      <c r="U32" s="19">
        <f>'Q5 Investment 1'!J36</f>
        <v>568088.93252764572</v>
      </c>
    </row>
    <row r="33" spans="2:21" x14ac:dyDescent="0.25">
      <c r="B33" s="72" t="s">
        <v>121</v>
      </c>
      <c r="C33" s="54">
        <f>SKEW('Q8 Investment 3'!$P$5:$P$104)</f>
        <v>2.9493435358203026</v>
      </c>
      <c r="L33" s="40" t="s">
        <v>115</v>
      </c>
      <c r="T33" s="80" t="s">
        <v>96</v>
      </c>
      <c r="U33" s="19">
        <f>'Q5 Investment 1'!J37</f>
        <v>5242241.4552014684</v>
      </c>
    </row>
    <row r="34" spans="2:21" ht="15.75" thickBot="1" x14ac:dyDescent="0.3">
      <c r="B34" s="73" t="s">
        <v>122</v>
      </c>
      <c r="C34" s="88">
        <f>KURT('Q8 Investment 3'!$P$5:$P$104)</f>
        <v>8.8455675521638035</v>
      </c>
      <c r="T34" s="80" t="s">
        <v>96</v>
      </c>
      <c r="U34" s="19">
        <f>'Q5 Investment 1'!J38</f>
        <v>17225937.821562484</v>
      </c>
    </row>
    <row r="35" spans="2:21" x14ac:dyDescent="0.25">
      <c r="L35" s="79" t="s">
        <v>102</v>
      </c>
      <c r="M35" s="79" t="s">
        <v>101</v>
      </c>
      <c r="T35" s="80" t="s">
        <v>96</v>
      </c>
      <c r="U35" s="19">
        <f>'Q5 Investment 1'!J39</f>
        <v>11290546.115664188</v>
      </c>
    </row>
    <row r="36" spans="2:21" x14ac:dyDescent="0.25">
      <c r="L36" s="79" t="s">
        <v>99</v>
      </c>
      <c r="M36" t="s">
        <v>96</v>
      </c>
      <c r="N36" t="s">
        <v>97</v>
      </c>
      <c r="O36" t="s">
        <v>98</v>
      </c>
      <c r="P36" t="s">
        <v>100</v>
      </c>
      <c r="T36" s="80" t="s">
        <v>96</v>
      </c>
      <c r="U36" s="19">
        <f>'Q5 Investment 1'!J40</f>
        <v>3644077.8297160068</v>
      </c>
    </row>
    <row r="37" spans="2:21" x14ac:dyDescent="0.25">
      <c r="L37" s="85" t="s">
        <v>103</v>
      </c>
      <c r="M37">
        <v>30</v>
      </c>
      <c r="N37">
        <v>27</v>
      </c>
      <c r="O37">
        <v>50</v>
      </c>
      <c r="P37">
        <v>107</v>
      </c>
      <c r="T37" s="80" t="s">
        <v>96</v>
      </c>
      <c r="U37" s="19">
        <f>'Q5 Investment 1'!J41</f>
        <v>3675093.9144208441</v>
      </c>
    </row>
    <row r="38" spans="2:21" x14ac:dyDescent="0.25">
      <c r="L38" s="85" t="s">
        <v>104</v>
      </c>
      <c r="M38">
        <v>27</v>
      </c>
      <c r="N38">
        <v>3</v>
      </c>
      <c r="O38">
        <v>22</v>
      </c>
      <c r="P38">
        <v>52</v>
      </c>
      <c r="T38" s="80" t="s">
        <v>96</v>
      </c>
      <c r="U38" s="19">
        <f>'Q5 Investment 1'!J42</f>
        <v>14373639.750741322</v>
      </c>
    </row>
    <row r="39" spans="2:21" x14ac:dyDescent="0.25">
      <c r="L39" s="85" t="s">
        <v>105</v>
      </c>
      <c r="M39">
        <v>8</v>
      </c>
      <c r="N39">
        <v>40</v>
      </c>
      <c r="O39">
        <v>13</v>
      </c>
      <c r="P39">
        <v>61</v>
      </c>
      <c r="T39" s="80" t="s">
        <v>96</v>
      </c>
      <c r="U39" s="19">
        <f>'Q5 Investment 1'!J43</f>
        <v>4755425.9832796063</v>
      </c>
    </row>
    <row r="40" spans="2:21" x14ac:dyDescent="0.25">
      <c r="L40" s="85" t="s">
        <v>106</v>
      </c>
      <c r="M40">
        <v>11</v>
      </c>
      <c r="N40">
        <v>6</v>
      </c>
      <c r="O40">
        <v>4</v>
      </c>
      <c r="P40">
        <v>21</v>
      </c>
      <c r="T40" s="80" t="s">
        <v>96</v>
      </c>
      <c r="U40" s="19">
        <f>'Q5 Investment 1'!J44</f>
        <v>4346201.7452019379</v>
      </c>
    </row>
    <row r="41" spans="2:21" x14ac:dyDescent="0.25">
      <c r="L41" s="85" t="s">
        <v>107</v>
      </c>
      <c r="M41">
        <v>5</v>
      </c>
      <c r="N41">
        <v>1</v>
      </c>
      <c r="O41">
        <v>3</v>
      </c>
      <c r="P41">
        <v>9</v>
      </c>
      <c r="T41" s="80" t="s">
        <v>96</v>
      </c>
      <c r="U41" s="19">
        <f>'Q5 Investment 1'!J45</f>
        <v>3433142.9470987488</v>
      </c>
    </row>
    <row r="42" spans="2:21" x14ac:dyDescent="0.25">
      <c r="L42" s="85" t="s">
        <v>108</v>
      </c>
      <c r="M42">
        <v>7</v>
      </c>
      <c r="O42">
        <v>1</v>
      </c>
      <c r="P42">
        <v>8</v>
      </c>
      <c r="T42" s="80" t="s">
        <v>96</v>
      </c>
      <c r="U42" s="19">
        <f>'Q5 Investment 1'!J46</f>
        <v>11966144.680868326</v>
      </c>
    </row>
    <row r="43" spans="2:21" x14ac:dyDescent="0.25">
      <c r="L43" s="85" t="s">
        <v>109</v>
      </c>
      <c r="M43">
        <v>1</v>
      </c>
      <c r="O43">
        <v>1</v>
      </c>
      <c r="P43">
        <v>2</v>
      </c>
      <c r="T43" s="80" t="s">
        <v>96</v>
      </c>
      <c r="U43" s="19">
        <f>'Q5 Investment 1'!J47</f>
        <v>8760804.9283404201</v>
      </c>
    </row>
    <row r="44" spans="2:21" x14ac:dyDescent="0.25">
      <c r="L44" s="85" t="s">
        <v>110</v>
      </c>
      <c r="M44">
        <v>2</v>
      </c>
      <c r="P44">
        <v>2</v>
      </c>
      <c r="T44" s="80" t="s">
        <v>96</v>
      </c>
      <c r="U44" s="19">
        <f>'Q5 Investment 1'!J48</f>
        <v>8081407.3121866258</v>
      </c>
    </row>
    <row r="45" spans="2:21" x14ac:dyDescent="0.25">
      <c r="L45" s="85" t="s">
        <v>111</v>
      </c>
      <c r="M45">
        <v>3</v>
      </c>
      <c r="N45">
        <v>23</v>
      </c>
      <c r="O45">
        <v>2</v>
      </c>
      <c r="P45">
        <v>28</v>
      </c>
      <c r="T45" s="80" t="s">
        <v>96</v>
      </c>
      <c r="U45" s="19">
        <f>'Q5 Investment 1'!J49</f>
        <v>12086545.957857408</v>
      </c>
    </row>
    <row r="46" spans="2:21" x14ac:dyDescent="0.25">
      <c r="L46" s="85" t="s">
        <v>112</v>
      </c>
      <c r="O46">
        <v>1</v>
      </c>
      <c r="P46">
        <v>1</v>
      </c>
      <c r="T46" s="80" t="s">
        <v>96</v>
      </c>
      <c r="U46" s="19">
        <f>'Q5 Investment 1'!J50</f>
        <v>2552292.2327524913</v>
      </c>
    </row>
    <row r="47" spans="2:21" x14ac:dyDescent="0.25">
      <c r="L47" s="85" t="s">
        <v>114</v>
      </c>
      <c r="M47">
        <v>1</v>
      </c>
      <c r="O47">
        <v>1</v>
      </c>
      <c r="P47">
        <v>2</v>
      </c>
      <c r="T47" s="80" t="s">
        <v>96</v>
      </c>
      <c r="U47" s="19">
        <f>'Q5 Investment 1'!J51</f>
        <v>13904819.740171921</v>
      </c>
    </row>
    <row r="48" spans="2:21" x14ac:dyDescent="0.25">
      <c r="L48" s="85" t="s">
        <v>113</v>
      </c>
      <c r="M48">
        <v>2</v>
      </c>
      <c r="P48">
        <v>2</v>
      </c>
      <c r="T48" s="80" t="s">
        <v>96</v>
      </c>
      <c r="U48" s="19">
        <f>'Q5 Investment 1'!J52</f>
        <v>1433104.2749939028</v>
      </c>
    </row>
    <row r="49" spans="12:21" x14ac:dyDescent="0.25">
      <c r="L49" s="85" t="s">
        <v>155</v>
      </c>
      <c r="M49">
        <v>1</v>
      </c>
      <c r="O49">
        <v>1</v>
      </c>
      <c r="P49">
        <v>2</v>
      </c>
      <c r="T49" s="80" t="s">
        <v>96</v>
      </c>
      <c r="U49" s="19">
        <f>'Q5 Investment 1'!J53</f>
        <v>6720101.8367897514</v>
      </c>
    </row>
    <row r="50" spans="12:21" x14ac:dyDescent="0.25">
      <c r="L50" s="85" t="s">
        <v>154</v>
      </c>
      <c r="O50">
        <v>1</v>
      </c>
      <c r="P50">
        <v>1</v>
      </c>
      <c r="T50" s="80" t="s">
        <v>96</v>
      </c>
      <c r="U50" s="19">
        <f>'Q5 Investment 1'!J54</f>
        <v>11447528.34034045</v>
      </c>
    </row>
    <row r="51" spans="12:21" x14ac:dyDescent="0.25">
      <c r="L51" s="85" t="s">
        <v>156</v>
      </c>
      <c r="M51">
        <v>1</v>
      </c>
      <c r="P51">
        <v>1</v>
      </c>
      <c r="T51" s="80" t="s">
        <v>96</v>
      </c>
      <c r="U51" s="19">
        <f>'Q5 Investment 1'!J55</f>
        <v>8830353.9132647105</v>
      </c>
    </row>
    <row r="52" spans="12:21" x14ac:dyDescent="0.25">
      <c r="L52" s="85" t="s">
        <v>157</v>
      </c>
      <c r="M52">
        <v>1</v>
      </c>
      <c r="P52">
        <v>1</v>
      </c>
      <c r="T52" s="80" t="s">
        <v>96</v>
      </c>
      <c r="U52" s="19">
        <f>'Q5 Investment 1'!J56</f>
        <v>2143440.6482878807</v>
      </c>
    </row>
    <row r="53" spans="12:21" x14ac:dyDescent="0.25">
      <c r="L53" s="85" t="s">
        <v>100</v>
      </c>
      <c r="M53">
        <v>100</v>
      </c>
      <c r="N53">
        <v>100</v>
      </c>
      <c r="O53">
        <v>100</v>
      </c>
      <c r="P53">
        <v>300</v>
      </c>
      <c r="T53" s="80" t="s">
        <v>96</v>
      </c>
      <c r="U53" s="19">
        <f>'Q5 Investment 1'!J57</f>
        <v>3920458.8339137491</v>
      </c>
    </row>
    <row r="54" spans="12:21" x14ac:dyDescent="0.25">
      <c r="T54" s="80" t="s">
        <v>96</v>
      </c>
      <c r="U54" s="19">
        <f>'Q5 Investment 1'!J58</f>
        <v>7512426.5926298089</v>
      </c>
    </row>
    <row r="55" spans="12:21" x14ac:dyDescent="0.25">
      <c r="T55" s="80" t="s">
        <v>96</v>
      </c>
      <c r="U55" s="19">
        <f>'Q5 Investment 1'!J59</f>
        <v>13406820.231399599</v>
      </c>
    </row>
    <row r="56" spans="12:21" x14ac:dyDescent="0.25">
      <c r="T56" s="80" t="s">
        <v>96</v>
      </c>
      <c r="U56" s="19">
        <f>'Q5 Investment 1'!J60</f>
        <v>15242193.269008443</v>
      </c>
    </row>
    <row r="57" spans="12:21" x14ac:dyDescent="0.25">
      <c r="T57" s="80" t="s">
        <v>96</v>
      </c>
      <c r="U57" s="19">
        <f>'Q5 Investment 1'!J61</f>
        <v>16515160.671068374</v>
      </c>
    </row>
    <row r="58" spans="12:21" x14ac:dyDescent="0.25">
      <c r="T58" s="80" t="s">
        <v>96</v>
      </c>
      <c r="U58" s="19">
        <f>'Q5 Investment 1'!J62</f>
        <v>3878517.9083375651</v>
      </c>
    </row>
    <row r="59" spans="12:21" x14ac:dyDescent="0.25">
      <c r="T59" s="80" t="s">
        <v>96</v>
      </c>
      <c r="U59" s="19">
        <f>'Q5 Investment 1'!J63</f>
        <v>2567542.1407632455</v>
      </c>
    </row>
    <row r="60" spans="12:21" x14ac:dyDescent="0.25">
      <c r="T60" s="80" t="s">
        <v>96</v>
      </c>
      <c r="U60" s="19">
        <f>'Q5 Investment 1'!J64</f>
        <v>15888416.44179072</v>
      </c>
    </row>
    <row r="61" spans="12:21" x14ac:dyDescent="0.25">
      <c r="T61" s="80" t="s">
        <v>96</v>
      </c>
      <c r="U61" s="19">
        <f>'Q5 Investment 1'!J65</f>
        <v>5471186.5963586094</v>
      </c>
    </row>
    <row r="62" spans="12:21" x14ac:dyDescent="0.25">
      <c r="T62" s="80" t="s">
        <v>96</v>
      </c>
      <c r="U62" s="19">
        <f>'Q5 Investment 1'!J66</f>
        <v>2157270.5864361115</v>
      </c>
    </row>
    <row r="63" spans="12:21" x14ac:dyDescent="0.25">
      <c r="T63" s="80" t="s">
        <v>96</v>
      </c>
      <c r="U63" s="19">
        <f>'Q5 Investment 1'!J67</f>
        <v>1198020.3690320028</v>
      </c>
    </row>
    <row r="64" spans="12:21" x14ac:dyDescent="0.25">
      <c r="T64" s="80" t="s">
        <v>96</v>
      </c>
      <c r="U64" s="19">
        <f>'Q5 Investment 1'!J68</f>
        <v>1621283.3507562021</v>
      </c>
    </row>
    <row r="65" spans="20:21" x14ac:dyDescent="0.25">
      <c r="T65" s="80" t="s">
        <v>96</v>
      </c>
      <c r="U65" s="19">
        <f>'Q5 Investment 1'!J69</f>
        <v>1567832.3011935544</v>
      </c>
    </row>
    <row r="66" spans="20:21" x14ac:dyDescent="0.25">
      <c r="T66" s="80" t="s">
        <v>96</v>
      </c>
      <c r="U66" s="19">
        <f>'Q5 Investment 1'!J70</f>
        <v>6841047.503811961</v>
      </c>
    </row>
    <row r="67" spans="20:21" x14ac:dyDescent="0.25">
      <c r="T67" s="80" t="s">
        <v>96</v>
      </c>
      <c r="U67" s="19">
        <f>'Q5 Investment 1'!J71</f>
        <v>3507870.4289428331</v>
      </c>
    </row>
    <row r="68" spans="20:21" x14ac:dyDescent="0.25">
      <c r="T68" s="80" t="s">
        <v>96</v>
      </c>
      <c r="U68" s="19">
        <f>'Q5 Investment 1'!J72</f>
        <v>5176112.2048082594</v>
      </c>
    </row>
    <row r="69" spans="20:21" x14ac:dyDescent="0.25">
      <c r="T69" s="80" t="s">
        <v>96</v>
      </c>
      <c r="U69" s="19">
        <f>'Q5 Investment 1'!J73</f>
        <v>7436134.3131961962</v>
      </c>
    </row>
    <row r="70" spans="20:21" x14ac:dyDescent="0.25">
      <c r="T70" s="80" t="s">
        <v>96</v>
      </c>
      <c r="U70" s="19">
        <f>'Q5 Investment 1'!J74</f>
        <v>9270623.4105028529</v>
      </c>
    </row>
    <row r="71" spans="20:21" x14ac:dyDescent="0.25">
      <c r="T71" s="80" t="s">
        <v>96</v>
      </c>
      <c r="U71" s="19">
        <f>'Q5 Investment 1'!J75</f>
        <v>6576598.4037682107</v>
      </c>
    </row>
    <row r="72" spans="20:21" x14ac:dyDescent="0.25">
      <c r="T72" s="80" t="s">
        <v>96</v>
      </c>
      <c r="U72" s="19">
        <f>'Q5 Investment 1'!J76</f>
        <v>6592166.063608312</v>
      </c>
    </row>
    <row r="73" spans="20:21" x14ac:dyDescent="0.25">
      <c r="T73" s="80" t="s">
        <v>96</v>
      </c>
      <c r="U73" s="19">
        <f>'Q5 Investment 1'!J77</f>
        <v>13888654.629975338</v>
      </c>
    </row>
    <row r="74" spans="20:21" x14ac:dyDescent="0.25">
      <c r="T74" s="80" t="s">
        <v>96</v>
      </c>
      <c r="U74" s="19">
        <f>'Q5 Investment 1'!J78</f>
        <v>377421.81704925629</v>
      </c>
    </row>
    <row r="75" spans="20:21" x14ac:dyDescent="0.25">
      <c r="T75" s="80" t="s">
        <v>96</v>
      </c>
      <c r="U75" s="19">
        <f>'Q5 Investment 1'!J79</f>
        <v>7682560.6661422811</v>
      </c>
    </row>
    <row r="76" spans="20:21" x14ac:dyDescent="0.25">
      <c r="T76" s="80" t="s">
        <v>96</v>
      </c>
      <c r="U76" s="19">
        <f>'Q5 Investment 1'!J80</f>
        <v>3080458.8668677853</v>
      </c>
    </row>
    <row r="77" spans="20:21" x14ac:dyDescent="0.25">
      <c r="T77" s="80" t="s">
        <v>96</v>
      </c>
      <c r="U77" s="19">
        <f>'Q5 Investment 1'!J81</f>
        <v>13259038.668217922</v>
      </c>
    </row>
    <row r="78" spans="20:21" x14ac:dyDescent="0.25">
      <c r="T78" s="80" t="s">
        <v>96</v>
      </c>
      <c r="U78" s="19">
        <f>'Q5 Investment 1'!J82</f>
        <v>1720303.0038313952</v>
      </c>
    </row>
    <row r="79" spans="20:21" x14ac:dyDescent="0.25">
      <c r="T79" s="80" t="s">
        <v>96</v>
      </c>
      <c r="U79" s="19">
        <f>'Q5 Investment 1'!J83</f>
        <v>1123166.7855391782</v>
      </c>
    </row>
    <row r="80" spans="20:21" x14ac:dyDescent="0.25">
      <c r="T80" s="80" t="s">
        <v>96</v>
      </c>
      <c r="U80" s="19">
        <f>'Q5 Investment 1'!J84</f>
        <v>3946979.3188922927</v>
      </c>
    </row>
    <row r="81" spans="20:21" x14ac:dyDescent="0.25">
      <c r="T81" s="80" t="s">
        <v>96</v>
      </c>
      <c r="U81" s="19">
        <f>'Q5 Investment 1'!J85</f>
        <v>8580253.3465853836</v>
      </c>
    </row>
    <row r="82" spans="20:21" x14ac:dyDescent="0.25">
      <c r="T82" s="80" t="s">
        <v>96</v>
      </c>
      <c r="U82" s="19">
        <f>'Q5 Investment 1'!J86</f>
        <v>637256.93969515699</v>
      </c>
    </row>
    <row r="83" spans="20:21" x14ac:dyDescent="0.25">
      <c r="T83" s="80" t="s">
        <v>96</v>
      </c>
      <c r="U83" s="19">
        <f>'Q5 Investment 1'!J87</f>
        <v>23725508.764849562</v>
      </c>
    </row>
    <row r="84" spans="20:21" x14ac:dyDescent="0.25">
      <c r="T84" s="80" t="s">
        <v>96</v>
      </c>
      <c r="U84" s="19">
        <f>'Q5 Investment 1'!J88</f>
        <v>26406130.579857755</v>
      </c>
    </row>
    <row r="85" spans="20:21" x14ac:dyDescent="0.25">
      <c r="T85" s="80" t="s">
        <v>96</v>
      </c>
      <c r="U85" s="19">
        <f>'Q5 Investment 1'!J89</f>
        <v>838633.11438769335</v>
      </c>
    </row>
    <row r="86" spans="20:21" x14ac:dyDescent="0.25">
      <c r="T86" s="80" t="s">
        <v>96</v>
      </c>
      <c r="U86" s="19">
        <f>'Q5 Investment 1'!J90</f>
        <v>1865627.0015214409</v>
      </c>
    </row>
    <row r="87" spans="20:21" x14ac:dyDescent="0.25">
      <c r="T87" s="80" t="s">
        <v>96</v>
      </c>
      <c r="U87" s="19">
        <f>'Q5 Investment 1'!J91</f>
        <v>2404833.1074153855</v>
      </c>
    </row>
    <row r="88" spans="20:21" x14ac:dyDescent="0.25">
      <c r="T88" s="80" t="s">
        <v>96</v>
      </c>
      <c r="U88" s="19">
        <f>'Q5 Investment 1'!J92</f>
        <v>475274.8525383732</v>
      </c>
    </row>
    <row r="89" spans="20:21" x14ac:dyDescent="0.25">
      <c r="T89" s="80" t="s">
        <v>96</v>
      </c>
      <c r="U89" s="19">
        <f>'Q5 Investment 1'!J93</f>
        <v>1777064.2158095543</v>
      </c>
    </row>
    <row r="90" spans="20:21" x14ac:dyDescent="0.25">
      <c r="T90" s="80" t="s">
        <v>96</v>
      </c>
      <c r="U90" s="19">
        <f>'Q5 Investment 1'!J94</f>
        <v>1987391.7840167214</v>
      </c>
    </row>
    <row r="91" spans="20:21" x14ac:dyDescent="0.25">
      <c r="T91" s="80" t="s">
        <v>96</v>
      </c>
      <c r="U91" s="19">
        <f>'Q5 Investment 1'!J95</f>
        <v>12443446.666987669</v>
      </c>
    </row>
    <row r="92" spans="20:21" x14ac:dyDescent="0.25">
      <c r="T92" s="80" t="s">
        <v>96</v>
      </c>
      <c r="U92" s="19">
        <f>'Q5 Investment 1'!J96</f>
        <v>3849759.2688180865</v>
      </c>
    </row>
    <row r="93" spans="20:21" x14ac:dyDescent="0.25">
      <c r="T93" s="80" t="s">
        <v>96</v>
      </c>
      <c r="U93" s="19">
        <f>'Q5 Investment 1'!J97</f>
        <v>3042350.5095774424</v>
      </c>
    </row>
    <row r="94" spans="20:21" x14ac:dyDescent="0.25">
      <c r="T94" s="80" t="s">
        <v>96</v>
      </c>
      <c r="U94" s="19">
        <f>'Q5 Investment 1'!J98</f>
        <v>2752811.3554612747</v>
      </c>
    </row>
    <row r="95" spans="20:21" x14ac:dyDescent="0.25">
      <c r="T95" s="80" t="s">
        <v>96</v>
      </c>
      <c r="U95" s="19">
        <f>'Q5 Investment 1'!J99</f>
        <v>5740962.6307288036</v>
      </c>
    </row>
    <row r="96" spans="20:21" x14ac:dyDescent="0.25">
      <c r="T96" s="80" t="s">
        <v>96</v>
      </c>
      <c r="U96" s="19">
        <f>'Q5 Investment 1'!J100</f>
        <v>2440224.1244244678</v>
      </c>
    </row>
    <row r="97" spans="19:21" x14ac:dyDescent="0.25">
      <c r="T97" s="80" t="s">
        <v>96</v>
      </c>
      <c r="U97" s="19">
        <f>'Q5 Investment 1'!J101</f>
        <v>88321997.263551384</v>
      </c>
    </row>
    <row r="98" spans="19:21" x14ac:dyDescent="0.25">
      <c r="T98" s="80" t="s">
        <v>96</v>
      </c>
      <c r="U98" s="19">
        <f>'Q5 Investment 1'!J102</f>
        <v>6272340.937344091</v>
      </c>
    </row>
    <row r="99" spans="19:21" x14ac:dyDescent="0.25">
      <c r="T99" s="80" t="s">
        <v>96</v>
      </c>
      <c r="U99" s="19">
        <f>'Q5 Investment 1'!J103</f>
        <v>3657775.8552768514</v>
      </c>
    </row>
    <row r="100" spans="19:21" x14ac:dyDescent="0.25">
      <c r="T100" s="80" t="s">
        <v>96</v>
      </c>
      <c r="U100" s="19">
        <f>'Q5 Investment 1'!J104</f>
        <v>3788330.1609672955</v>
      </c>
    </row>
    <row r="101" spans="19:21" x14ac:dyDescent="0.25">
      <c r="T101" s="80" t="s">
        <v>96</v>
      </c>
      <c r="U101" s="19">
        <f>'Q5 Investment 1'!J105</f>
        <v>15625095.03852362</v>
      </c>
    </row>
    <row r="102" spans="19:21" x14ac:dyDescent="0.25">
      <c r="T102" s="80" t="s">
        <v>96</v>
      </c>
      <c r="U102" s="19">
        <f>'Q5 Investment 1'!J106</f>
        <v>3982410.8623671429</v>
      </c>
    </row>
    <row r="103" spans="19:21" x14ac:dyDescent="0.25">
      <c r="T103" s="80" t="s">
        <v>96</v>
      </c>
      <c r="U103" s="19">
        <f>'Q5 Investment 1'!J107</f>
        <v>32695868.085393477</v>
      </c>
    </row>
    <row r="104" spans="19:21" x14ac:dyDescent="0.25">
      <c r="T104" s="80" t="s">
        <v>96</v>
      </c>
      <c r="U104" s="19">
        <f>'Q5 Investment 1'!J108</f>
        <v>1122095.4794729124</v>
      </c>
    </row>
    <row r="105" spans="19:21" x14ac:dyDescent="0.25">
      <c r="S105" s="78" t="s">
        <v>97</v>
      </c>
      <c r="T105" s="81" t="s">
        <v>97</v>
      </c>
      <c r="U105" s="19">
        <f>'Q8 Investment 2'!K5</f>
        <v>2447314.4793548267</v>
      </c>
    </row>
    <row r="106" spans="19:21" x14ac:dyDescent="0.25">
      <c r="T106" s="81" t="s">
        <v>97</v>
      </c>
      <c r="U106" s="19">
        <f>'Q8 Investment 2'!K6</f>
        <v>6374619.5119895274</v>
      </c>
    </row>
    <row r="107" spans="19:21" x14ac:dyDescent="0.25">
      <c r="T107" s="81" t="s">
        <v>97</v>
      </c>
      <c r="U107" s="19">
        <f>'Q8 Investment 2'!K7</f>
        <v>6389921.5220244415</v>
      </c>
    </row>
    <row r="108" spans="19:21" x14ac:dyDescent="0.25">
      <c r="T108" s="81" t="s">
        <v>97</v>
      </c>
      <c r="U108" s="19">
        <f>'Q8 Investment 2'!K8</f>
        <v>1996012.1539612503</v>
      </c>
    </row>
    <row r="109" spans="19:21" x14ac:dyDescent="0.25">
      <c r="T109" s="81" t="s">
        <v>97</v>
      </c>
      <c r="U109" s="19">
        <f>'Q8 Investment 2'!K9</f>
        <v>6741698.7610220192</v>
      </c>
    </row>
    <row r="110" spans="19:21" x14ac:dyDescent="0.25">
      <c r="T110" s="81" t="s">
        <v>97</v>
      </c>
      <c r="U110" s="19">
        <f>'Q8 Investment 2'!K10</f>
        <v>6237078.0906919083</v>
      </c>
    </row>
    <row r="111" spans="19:21" x14ac:dyDescent="0.25">
      <c r="T111" s="81" t="s">
        <v>97</v>
      </c>
      <c r="U111" s="19">
        <f>'Q8 Investment 2'!K11</f>
        <v>6172535.5207108222</v>
      </c>
    </row>
    <row r="112" spans="19:21" x14ac:dyDescent="0.25">
      <c r="T112" s="81" t="s">
        <v>97</v>
      </c>
      <c r="U112" s="19">
        <f>'Q8 Investment 2'!K12</f>
        <v>6598725.6346355621</v>
      </c>
    </row>
    <row r="113" spans="20:21" x14ac:dyDescent="0.25">
      <c r="T113" s="81" t="s">
        <v>97</v>
      </c>
      <c r="U113" s="19">
        <f>'Q8 Investment 2'!K13</f>
        <v>6237547.3723946018</v>
      </c>
    </row>
    <row r="114" spans="20:21" x14ac:dyDescent="0.25">
      <c r="T114" s="81" t="s">
        <v>97</v>
      </c>
      <c r="U114" s="19">
        <f>'Q8 Investment 2'!K14</f>
        <v>8710624.5474640615</v>
      </c>
    </row>
    <row r="115" spans="20:21" x14ac:dyDescent="0.25">
      <c r="T115" s="81" t="s">
        <v>97</v>
      </c>
      <c r="U115" s="19">
        <f>'Q8 Investment 2'!K15</f>
        <v>21619236.609755356</v>
      </c>
    </row>
    <row r="116" spans="20:21" x14ac:dyDescent="0.25">
      <c r="T116" s="81" t="s">
        <v>97</v>
      </c>
      <c r="U116" s="19">
        <f>'Q8 Investment 2'!K16</f>
        <v>21641312.819680072</v>
      </c>
    </row>
    <row r="117" spans="20:21" x14ac:dyDescent="0.25">
      <c r="T117" s="81" t="s">
        <v>97</v>
      </c>
      <c r="U117" s="19">
        <f>'Q8 Investment 2'!K17</f>
        <v>21556176.976399403</v>
      </c>
    </row>
    <row r="118" spans="20:21" x14ac:dyDescent="0.25">
      <c r="T118" s="81" t="s">
        <v>97</v>
      </c>
      <c r="U118" s="19">
        <f>'Q8 Investment 2'!K18</f>
        <v>21582178.297873739</v>
      </c>
    </row>
    <row r="119" spans="20:21" x14ac:dyDescent="0.25">
      <c r="T119" s="81" t="s">
        <v>97</v>
      </c>
      <c r="U119" s="19">
        <f>'Q8 Investment 2'!K19</f>
        <v>2486590.7623203886</v>
      </c>
    </row>
    <row r="120" spans="20:21" x14ac:dyDescent="0.25">
      <c r="T120" s="81" t="s">
        <v>97</v>
      </c>
      <c r="U120" s="19">
        <f>'Q8 Investment 2'!K20</f>
        <v>21705376.54020869</v>
      </c>
    </row>
    <row r="121" spans="20:21" x14ac:dyDescent="0.25">
      <c r="T121" s="81" t="s">
        <v>97</v>
      </c>
      <c r="U121" s="19">
        <f>'Q8 Investment 2'!K21</f>
        <v>7178093.2013869872</v>
      </c>
    </row>
    <row r="122" spans="20:21" x14ac:dyDescent="0.25">
      <c r="T122" s="81" t="s">
        <v>97</v>
      </c>
      <c r="U122" s="19">
        <f>'Q8 Investment 2'!K22</f>
        <v>21548041.137317792</v>
      </c>
    </row>
    <row r="123" spans="20:21" x14ac:dyDescent="0.25">
      <c r="T123" s="81" t="s">
        <v>97</v>
      </c>
      <c r="U123" s="19">
        <f>'Q8 Investment 2'!K23</f>
        <v>6811411.018665731</v>
      </c>
    </row>
    <row r="124" spans="20:21" x14ac:dyDescent="0.25">
      <c r="T124" s="81" t="s">
        <v>97</v>
      </c>
      <c r="U124" s="19">
        <f>'Q8 Investment 2'!K24</f>
        <v>1811276.0436710522</v>
      </c>
    </row>
    <row r="125" spans="20:21" x14ac:dyDescent="0.25">
      <c r="T125" s="81" t="s">
        <v>97</v>
      </c>
      <c r="U125" s="19">
        <f>'Q8 Investment 2'!K25</f>
        <v>6296299.8048854442</v>
      </c>
    </row>
    <row r="126" spans="20:21" x14ac:dyDescent="0.25">
      <c r="T126" s="81" t="s">
        <v>97</v>
      </c>
      <c r="U126" s="19">
        <f>'Q8 Investment 2'!K26</f>
        <v>4895644.854526924</v>
      </c>
    </row>
    <row r="127" spans="20:21" x14ac:dyDescent="0.25">
      <c r="T127" s="81" t="s">
        <v>97</v>
      </c>
      <c r="U127" s="19">
        <f>'Q8 Investment 2'!K27</f>
        <v>21605525.255495179</v>
      </c>
    </row>
    <row r="128" spans="20:21" x14ac:dyDescent="0.25">
      <c r="T128" s="81" t="s">
        <v>97</v>
      </c>
      <c r="U128" s="19">
        <f>'Q8 Investment 2'!K28</f>
        <v>21569619.427872032</v>
      </c>
    </row>
    <row r="129" spans="20:21" x14ac:dyDescent="0.25">
      <c r="T129" s="81" t="s">
        <v>97</v>
      </c>
      <c r="U129" s="19">
        <f>'Q8 Investment 2'!K29</f>
        <v>6496951.0639949646</v>
      </c>
    </row>
    <row r="130" spans="20:21" x14ac:dyDescent="0.25">
      <c r="T130" s="81" t="s">
        <v>97</v>
      </c>
      <c r="U130" s="19">
        <f>'Q8 Investment 2'!K30</f>
        <v>21542702.042302668</v>
      </c>
    </row>
    <row r="131" spans="20:21" x14ac:dyDescent="0.25">
      <c r="T131" s="81" t="s">
        <v>97</v>
      </c>
      <c r="U131" s="19">
        <f>'Q8 Investment 2'!K31</f>
        <v>21556956.688562948</v>
      </c>
    </row>
    <row r="132" spans="20:21" x14ac:dyDescent="0.25">
      <c r="T132" s="81" t="s">
        <v>97</v>
      </c>
      <c r="U132" s="19">
        <f>'Q8 Investment 2'!K32</f>
        <v>6778214.8791420758</v>
      </c>
    </row>
    <row r="133" spans="20:21" x14ac:dyDescent="0.25">
      <c r="T133" s="81" t="s">
        <v>97</v>
      </c>
      <c r="U133" s="19">
        <f>'Q8 Investment 2'!K33</f>
        <v>6388164.1437169248</v>
      </c>
    </row>
    <row r="134" spans="20:21" x14ac:dyDescent="0.25">
      <c r="T134" s="81" t="s">
        <v>97</v>
      </c>
      <c r="U134" s="19">
        <f>'Q8 Investment 2'!K34</f>
        <v>2977038.9365061428</v>
      </c>
    </row>
    <row r="135" spans="20:21" x14ac:dyDescent="0.25">
      <c r="T135" s="81" t="s">
        <v>97</v>
      </c>
      <c r="U135" s="19">
        <f>'Q8 Investment 2'!K35</f>
        <v>7997389.4216648666</v>
      </c>
    </row>
    <row r="136" spans="20:21" x14ac:dyDescent="0.25">
      <c r="T136" s="81" t="s">
        <v>97</v>
      </c>
      <c r="U136" s="19">
        <f>'Q8 Investment 2'!K36</f>
        <v>6303187.4184710439</v>
      </c>
    </row>
    <row r="137" spans="20:21" x14ac:dyDescent="0.25">
      <c r="T137" s="81" t="s">
        <v>97</v>
      </c>
      <c r="U137" s="19">
        <f>'Q8 Investment 2'!K37</f>
        <v>1931666.9873002998</v>
      </c>
    </row>
    <row r="138" spans="20:21" x14ac:dyDescent="0.25">
      <c r="T138" s="81" t="s">
        <v>97</v>
      </c>
      <c r="U138" s="19">
        <f>'Q8 Investment 2'!K38</f>
        <v>8542310.8600311764</v>
      </c>
    </row>
    <row r="139" spans="20:21" x14ac:dyDescent="0.25">
      <c r="T139" s="81" t="s">
        <v>97</v>
      </c>
      <c r="U139" s="19">
        <f>'Q8 Investment 2'!K39</f>
        <v>6201193.6278252127</v>
      </c>
    </row>
    <row r="140" spans="20:21" x14ac:dyDescent="0.25">
      <c r="T140" s="81" t="s">
        <v>97</v>
      </c>
      <c r="U140" s="19">
        <f>'Q8 Investment 2'!K40</f>
        <v>1298396.1144294073</v>
      </c>
    </row>
    <row r="141" spans="20:21" x14ac:dyDescent="0.25">
      <c r="T141" s="81" t="s">
        <v>97</v>
      </c>
      <c r="U141" s="19">
        <f>'Q8 Investment 2'!K41</f>
        <v>6245998.2057951363</v>
      </c>
    </row>
    <row r="142" spans="20:21" x14ac:dyDescent="0.25">
      <c r="T142" s="81" t="s">
        <v>97</v>
      </c>
      <c r="U142" s="19">
        <f>'Q8 Investment 2'!K42</f>
        <v>6760666.237540815</v>
      </c>
    </row>
    <row r="143" spans="20:21" x14ac:dyDescent="0.25">
      <c r="T143" s="81" t="s">
        <v>97</v>
      </c>
      <c r="U143" s="19">
        <f>'Q8 Investment 2'!K43</f>
        <v>2255428.5522635332</v>
      </c>
    </row>
    <row r="144" spans="20:21" x14ac:dyDescent="0.25">
      <c r="T144" s="81" t="s">
        <v>97</v>
      </c>
      <c r="U144" s="19">
        <f>'Q8 Investment 2'!K44</f>
        <v>6298345.2823603274</v>
      </c>
    </row>
    <row r="145" spans="20:21" x14ac:dyDescent="0.25">
      <c r="T145" s="81" t="s">
        <v>97</v>
      </c>
      <c r="U145" s="19">
        <f>'Q8 Investment 2'!K45</f>
        <v>21542484.019806024</v>
      </c>
    </row>
    <row r="146" spans="20:21" x14ac:dyDescent="0.25">
      <c r="T146" s="81" t="s">
        <v>97</v>
      </c>
      <c r="U146" s="19">
        <f>'Q8 Investment 2'!K46</f>
        <v>4425390.5593025414</v>
      </c>
    </row>
    <row r="147" spans="20:21" x14ac:dyDescent="0.25">
      <c r="T147" s="81" t="s">
        <v>97</v>
      </c>
      <c r="U147" s="19">
        <f>'Q8 Investment 2'!K47</f>
        <v>11482601.699967435</v>
      </c>
    </row>
    <row r="148" spans="20:21" x14ac:dyDescent="0.25">
      <c r="T148" s="81" t="s">
        <v>97</v>
      </c>
      <c r="U148" s="19">
        <f>'Q8 Investment 2'!K48</f>
        <v>21580186.836962026</v>
      </c>
    </row>
    <row r="149" spans="20:21" x14ac:dyDescent="0.25">
      <c r="T149" s="81" t="s">
        <v>97</v>
      </c>
      <c r="U149" s="19">
        <f>'Q8 Investment 2'!K49</f>
        <v>6233178.126399247</v>
      </c>
    </row>
    <row r="150" spans="20:21" x14ac:dyDescent="0.25">
      <c r="T150" s="81" t="s">
        <v>97</v>
      </c>
      <c r="U150" s="19">
        <f>'Q8 Investment 2'!K50</f>
        <v>7204683.5147898216</v>
      </c>
    </row>
    <row r="151" spans="20:21" x14ac:dyDescent="0.25">
      <c r="T151" s="81" t="s">
        <v>97</v>
      </c>
      <c r="U151" s="19">
        <f>'Q8 Investment 2'!K51</f>
        <v>6351265.8339941604</v>
      </c>
    </row>
    <row r="152" spans="20:21" x14ac:dyDescent="0.25">
      <c r="T152" s="81" t="s">
        <v>97</v>
      </c>
      <c r="U152" s="19">
        <f>'Q8 Investment 2'!K52</f>
        <v>21591144.583314199</v>
      </c>
    </row>
    <row r="153" spans="20:21" x14ac:dyDescent="0.25">
      <c r="T153" s="81" t="s">
        <v>97</v>
      </c>
      <c r="U153" s="19">
        <f>'Q8 Investment 2'!K53</f>
        <v>2579971.2667892571</v>
      </c>
    </row>
    <row r="154" spans="20:21" x14ac:dyDescent="0.25">
      <c r="T154" s="81" t="s">
        <v>97</v>
      </c>
      <c r="U154" s="19">
        <f>'Q8 Investment 2'!K54</f>
        <v>6341205.8368380368</v>
      </c>
    </row>
    <row r="155" spans="20:21" x14ac:dyDescent="0.25">
      <c r="T155" s="81" t="s">
        <v>97</v>
      </c>
      <c r="U155" s="19">
        <f>'Q8 Investment 2'!K55</f>
        <v>7375575.690470553</v>
      </c>
    </row>
    <row r="156" spans="20:21" x14ac:dyDescent="0.25">
      <c r="T156" s="81" t="s">
        <v>97</v>
      </c>
      <c r="U156" s="19">
        <f>'Q8 Investment 2'!K56</f>
        <v>2152903.6997003453</v>
      </c>
    </row>
    <row r="157" spans="20:21" x14ac:dyDescent="0.25">
      <c r="T157" s="81" t="s">
        <v>97</v>
      </c>
      <c r="U157" s="19">
        <f>'Q8 Investment 2'!K57</f>
        <v>1313664.4714146496</v>
      </c>
    </row>
    <row r="158" spans="20:21" x14ac:dyDescent="0.25">
      <c r="T158" s="81" t="s">
        <v>97</v>
      </c>
      <c r="U158" s="19">
        <f>'Q8 Investment 2'!K58</f>
        <v>6337644.7280958192</v>
      </c>
    </row>
    <row r="159" spans="20:21" x14ac:dyDescent="0.25">
      <c r="T159" s="81" t="s">
        <v>97</v>
      </c>
      <c r="U159" s="19">
        <f>'Q8 Investment 2'!K59</f>
        <v>2129106.9821822285</v>
      </c>
    </row>
    <row r="160" spans="20:21" x14ac:dyDescent="0.25">
      <c r="T160" s="81" t="s">
        <v>97</v>
      </c>
      <c r="U160" s="19">
        <f>'Q8 Investment 2'!K60</f>
        <v>6829750.4079163717</v>
      </c>
    </row>
    <row r="161" spans="20:21" x14ac:dyDescent="0.25">
      <c r="T161" s="81" t="s">
        <v>97</v>
      </c>
      <c r="U161" s="19">
        <f>'Q8 Investment 2'!K61</f>
        <v>4181037.7406341196</v>
      </c>
    </row>
    <row r="162" spans="20:21" x14ac:dyDescent="0.25">
      <c r="T162" s="81" t="s">
        <v>97</v>
      </c>
      <c r="U162" s="19">
        <f>'Q8 Investment 2'!K62</f>
        <v>8686898.406717265</v>
      </c>
    </row>
    <row r="163" spans="20:21" x14ac:dyDescent="0.25">
      <c r="T163" s="81" t="s">
        <v>97</v>
      </c>
      <c r="U163" s="19">
        <f>'Q8 Investment 2'!K63</f>
        <v>21568799.896638911</v>
      </c>
    </row>
    <row r="164" spans="20:21" x14ac:dyDescent="0.25">
      <c r="T164" s="81" t="s">
        <v>97</v>
      </c>
      <c r="U164" s="19">
        <f>'Q8 Investment 2'!K64</f>
        <v>21575818.461729608</v>
      </c>
    </row>
    <row r="165" spans="20:21" x14ac:dyDescent="0.25">
      <c r="T165" s="81" t="s">
        <v>97</v>
      </c>
      <c r="U165" s="19">
        <f>'Q8 Investment 2'!K65</f>
        <v>6221103.1633815467</v>
      </c>
    </row>
    <row r="166" spans="20:21" x14ac:dyDescent="0.25">
      <c r="T166" s="81" t="s">
        <v>97</v>
      </c>
      <c r="U166" s="19">
        <f>'Q8 Investment 2'!K66</f>
        <v>1006445.8209811585</v>
      </c>
    </row>
    <row r="167" spans="20:21" x14ac:dyDescent="0.25">
      <c r="T167" s="81" t="s">
        <v>97</v>
      </c>
      <c r="U167" s="19">
        <f>'Q8 Investment 2'!K67</f>
        <v>6273332.6255768109</v>
      </c>
    </row>
    <row r="168" spans="20:21" x14ac:dyDescent="0.25">
      <c r="T168" s="81" t="s">
        <v>97</v>
      </c>
      <c r="U168" s="19">
        <f>'Q8 Investment 2'!K68</f>
        <v>8410146.8777275588</v>
      </c>
    </row>
    <row r="169" spans="20:21" x14ac:dyDescent="0.25">
      <c r="T169" s="81" t="s">
        <v>97</v>
      </c>
      <c r="U169" s="19">
        <f>'Q8 Investment 2'!K69</f>
        <v>3724538.4925356074</v>
      </c>
    </row>
    <row r="170" spans="20:21" x14ac:dyDescent="0.25">
      <c r="T170" s="81" t="s">
        <v>97</v>
      </c>
      <c r="U170" s="19">
        <f>'Q8 Investment 2'!K70</f>
        <v>7354906.1115723653</v>
      </c>
    </row>
    <row r="171" spans="20:21" x14ac:dyDescent="0.25">
      <c r="T171" s="81" t="s">
        <v>97</v>
      </c>
      <c r="U171" s="19">
        <f>'Q8 Investment 2'!K71</f>
        <v>6547413.6408910062</v>
      </c>
    </row>
    <row r="172" spans="20:21" x14ac:dyDescent="0.25">
      <c r="T172" s="81" t="s">
        <v>97</v>
      </c>
      <c r="U172" s="19">
        <f>'Q8 Investment 2'!K72</f>
        <v>7086770.633813587</v>
      </c>
    </row>
    <row r="173" spans="20:21" x14ac:dyDescent="0.25">
      <c r="T173" s="81" t="s">
        <v>97</v>
      </c>
      <c r="U173" s="19">
        <f>'Q8 Investment 2'!K73</f>
        <v>7071427.6315080086</v>
      </c>
    </row>
    <row r="174" spans="20:21" x14ac:dyDescent="0.25">
      <c r="T174" s="81" t="s">
        <v>97</v>
      </c>
      <c r="U174" s="19">
        <f>'Q8 Investment 2'!K74</f>
        <v>6381364.6539523778</v>
      </c>
    </row>
    <row r="175" spans="20:21" x14ac:dyDescent="0.25">
      <c r="T175" s="81" t="s">
        <v>97</v>
      </c>
      <c r="U175" s="19">
        <f>'Q8 Investment 2'!K75</f>
        <v>6281911.9799143337</v>
      </c>
    </row>
    <row r="176" spans="20:21" x14ac:dyDescent="0.25">
      <c r="T176" s="81" t="s">
        <v>97</v>
      </c>
      <c r="U176" s="19">
        <f>'Q8 Investment 2'!K76</f>
        <v>2053387.0903692651</v>
      </c>
    </row>
    <row r="177" spans="20:21" x14ac:dyDescent="0.25">
      <c r="T177" s="81" t="s">
        <v>97</v>
      </c>
      <c r="U177" s="19">
        <f>'Q8 Investment 2'!K77</f>
        <v>1861288.2017802917</v>
      </c>
    </row>
    <row r="178" spans="20:21" x14ac:dyDescent="0.25">
      <c r="T178" s="81" t="s">
        <v>97</v>
      </c>
      <c r="U178" s="19">
        <f>'Q8 Investment 2'!K78</f>
        <v>6648283.3517667856</v>
      </c>
    </row>
    <row r="179" spans="20:21" x14ac:dyDescent="0.25">
      <c r="T179" s="81" t="s">
        <v>97</v>
      </c>
      <c r="U179" s="19">
        <f>'Q8 Investment 2'!K79</f>
        <v>21581841.799681112</v>
      </c>
    </row>
    <row r="180" spans="20:21" x14ac:dyDescent="0.25">
      <c r="T180" s="81" t="s">
        <v>97</v>
      </c>
      <c r="U180" s="19">
        <f>'Q8 Investment 2'!K80</f>
        <v>21623316.10757013</v>
      </c>
    </row>
    <row r="181" spans="20:21" x14ac:dyDescent="0.25">
      <c r="T181" s="81" t="s">
        <v>97</v>
      </c>
      <c r="U181" s="19">
        <f>'Q8 Investment 2'!K81</f>
        <v>6744798.6730334479</v>
      </c>
    </row>
    <row r="182" spans="20:21" x14ac:dyDescent="0.25">
      <c r="T182" s="81" t="s">
        <v>97</v>
      </c>
      <c r="U182" s="19">
        <f>'Q8 Investment 2'!K82</f>
        <v>6870318.1100693047</v>
      </c>
    </row>
    <row r="183" spans="20:21" x14ac:dyDescent="0.25">
      <c r="T183" s="81" t="s">
        <v>97</v>
      </c>
      <c r="U183" s="19">
        <f>'Q8 Investment 2'!K83</f>
        <v>6228006.5864704354</v>
      </c>
    </row>
    <row r="184" spans="20:21" x14ac:dyDescent="0.25">
      <c r="T184" s="81" t="s">
        <v>97</v>
      </c>
      <c r="U184" s="19">
        <f>'Q8 Investment 2'!K84</f>
        <v>3366550.2096592602</v>
      </c>
    </row>
    <row r="185" spans="20:21" x14ac:dyDescent="0.25">
      <c r="T185" s="81" t="s">
        <v>97</v>
      </c>
      <c r="U185" s="19">
        <f>'Q8 Investment 2'!K85</f>
        <v>6439755.1019488564</v>
      </c>
    </row>
    <row r="186" spans="20:21" x14ac:dyDescent="0.25">
      <c r="T186" s="81" t="s">
        <v>97</v>
      </c>
      <c r="U186" s="19">
        <f>'Q8 Investment 2'!K86</f>
        <v>21541082.84080014</v>
      </c>
    </row>
    <row r="187" spans="20:21" x14ac:dyDescent="0.25">
      <c r="T187" s="81" t="s">
        <v>97</v>
      </c>
      <c r="U187" s="19">
        <f>'Q8 Investment 2'!K87</f>
        <v>2163796.3986165226</v>
      </c>
    </row>
    <row r="188" spans="20:21" x14ac:dyDescent="0.25">
      <c r="T188" s="81" t="s">
        <v>97</v>
      </c>
      <c r="U188" s="19">
        <f>'Q8 Investment 2'!K88</f>
        <v>6268562.58394037</v>
      </c>
    </row>
    <row r="189" spans="20:21" x14ac:dyDescent="0.25">
      <c r="T189" s="81" t="s">
        <v>97</v>
      </c>
      <c r="U189" s="19">
        <f>'Q8 Investment 2'!K89</f>
        <v>2276117.1852331534</v>
      </c>
    </row>
    <row r="190" spans="20:21" x14ac:dyDescent="0.25">
      <c r="T190" s="81" t="s">
        <v>97</v>
      </c>
      <c r="U190" s="19">
        <f>'Q8 Investment 2'!K90</f>
        <v>2464591.2367820642</v>
      </c>
    </row>
    <row r="191" spans="20:21" x14ac:dyDescent="0.25">
      <c r="T191" s="81" t="s">
        <v>97</v>
      </c>
      <c r="U191" s="19">
        <f>'Q8 Investment 2'!K91</f>
        <v>7588350.3311783802</v>
      </c>
    </row>
    <row r="192" spans="20:21" x14ac:dyDescent="0.25">
      <c r="T192" s="81" t="s">
        <v>97</v>
      </c>
      <c r="U192" s="19">
        <f>'Q8 Investment 2'!K92</f>
        <v>7658707.2817509677</v>
      </c>
    </row>
    <row r="193" spans="19:21" x14ac:dyDescent="0.25">
      <c r="T193" s="81" t="s">
        <v>97</v>
      </c>
      <c r="U193" s="19">
        <f>'Q8 Investment 2'!K93</f>
        <v>6320386.912001661</v>
      </c>
    </row>
    <row r="194" spans="19:21" x14ac:dyDescent="0.25">
      <c r="T194" s="81" t="s">
        <v>97</v>
      </c>
      <c r="U194" s="19">
        <f>'Q8 Investment 2'!K94</f>
        <v>6883005.1176784411</v>
      </c>
    </row>
    <row r="195" spans="19:21" x14ac:dyDescent="0.25">
      <c r="T195" s="81" t="s">
        <v>97</v>
      </c>
      <c r="U195" s="19">
        <f>'Q8 Investment 2'!K95</f>
        <v>6292325.3336170139</v>
      </c>
    </row>
    <row r="196" spans="19:21" x14ac:dyDescent="0.25">
      <c r="T196" s="81" t="s">
        <v>97</v>
      </c>
      <c r="U196" s="19">
        <f>'Q8 Investment 2'!K96</f>
        <v>1165418.3499991661</v>
      </c>
    </row>
    <row r="197" spans="19:21" x14ac:dyDescent="0.25">
      <c r="T197" s="81" t="s">
        <v>97</v>
      </c>
      <c r="U197" s="19">
        <f>'Q8 Investment 2'!K97</f>
        <v>3285084.4817954018</v>
      </c>
    </row>
    <row r="198" spans="19:21" x14ac:dyDescent="0.25">
      <c r="T198" s="81" t="s">
        <v>97</v>
      </c>
      <c r="U198" s="19">
        <f>'Q8 Investment 2'!K98</f>
        <v>6286409.0757594323</v>
      </c>
    </row>
    <row r="199" spans="19:21" x14ac:dyDescent="0.25">
      <c r="T199" s="81" t="s">
        <v>97</v>
      </c>
      <c r="U199" s="19">
        <f>'Q8 Investment 2'!K99</f>
        <v>6354801.8634913554</v>
      </c>
    </row>
    <row r="200" spans="19:21" x14ac:dyDescent="0.25">
      <c r="T200" s="81" t="s">
        <v>97</v>
      </c>
      <c r="U200" s="19">
        <f>'Q8 Investment 2'!K100</f>
        <v>21731232.247006513</v>
      </c>
    </row>
    <row r="201" spans="19:21" x14ac:dyDescent="0.25">
      <c r="T201" s="81" t="s">
        <v>97</v>
      </c>
      <c r="U201" s="19">
        <f>'Q8 Investment 2'!K101</f>
        <v>6502676.4870426543</v>
      </c>
    </row>
    <row r="202" spans="19:21" x14ac:dyDescent="0.25">
      <c r="T202" s="81" t="s">
        <v>97</v>
      </c>
      <c r="U202" s="19">
        <f>'Q8 Investment 2'!K102</f>
        <v>21570907.815557782</v>
      </c>
    </row>
    <row r="203" spans="19:21" x14ac:dyDescent="0.25">
      <c r="T203" s="81" t="s">
        <v>97</v>
      </c>
      <c r="U203" s="19">
        <f>'Q8 Investment 2'!K103</f>
        <v>6400374.9918888761</v>
      </c>
    </row>
    <row r="204" spans="19:21" x14ac:dyDescent="0.25">
      <c r="T204" s="81" t="s">
        <v>97</v>
      </c>
      <c r="U204" s="19">
        <f>'Q8 Investment 2'!K104</f>
        <v>6380751.5903469473</v>
      </c>
    </row>
    <row r="205" spans="19:21" x14ac:dyDescent="0.25">
      <c r="S205" s="64" t="s">
        <v>98</v>
      </c>
      <c r="T205" s="82" t="s">
        <v>98</v>
      </c>
      <c r="U205" s="19">
        <f>'Q8 Investment 3'!P5</f>
        <v>1790910.3080207752</v>
      </c>
    </row>
    <row r="206" spans="19:21" x14ac:dyDescent="0.25">
      <c r="T206" s="82" t="s">
        <v>98</v>
      </c>
      <c r="U206" s="19">
        <f>'Q8 Investment 3'!P6</f>
        <v>2461626.7482973561</v>
      </c>
    </row>
    <row r="207" spans="19:21" x14ac:dyDescent="0.25">
      <c r="T207" s="82" t="s">
        <v>98</v>
      </c>
      <c r="U207" s="19">
        <f>'Q8 Investment 3'!P7</f>
        <v>4070559.4792834693</v>
      </c>
    </row>
    <row r="208" spans="19:21" x14ac:dyDescent="0.25">
      <c r="T208" s="82" t="s">
        <v>98</v>
      </c>
      <c r="U208" s="19">
        <f>'Q8 Investment 3'!P8</f>
        <v>1525333.7123254777</v>
      </c>
    </row>
    <row r="209" spans="20:21" x14ac:dyDescent="0.25">
      <c r="T209" s="82" t="s">
        <v>98</v>
      </c>
      <c r="U209" s="19">
        <f>'Q8 Investment 3'!P9</f>
        <v>11254872.424586456</v>
      </c>
    </row>
    <row r="210" spans="20:21" x14ac:dyDescent="0.25">
      <c r="T210" s="82" t="s">
        <v>98</v>
      </c>
      <c r="U210" s="19">
        <f>'Q8 Investment 3'!P10</f>
        <v>254192.68466622956</v>
      </c>
    </row>
    <row r="211" spans="20:21" x14ac:dyDescent="0.25">
      <c r="T211" s="82" t="s">
        <v>98</v>
      </c>
      <c r="U211" s="19">
        <f>'Q8 Investment 3'!P11</f>
        <v>3992137.4576754258</v>
      </c>
    </row>
    <row r="212" spans="20:21" x14ac:dyDescent="0.25">
      <c r="T212" s="82" t="s">
        <v>98</v>
      </c>
      <c r="U212" s="19">
        <f>'Q8 Investment 3'!P12</f>
        <v>239783.88038372947</v>
      </c>
    </row>
    <row r="213" spans="20:21" x14ac:dyDescent="0.25">
      <c r="T213" s="82" t="s">
        <v>98</v>
      </c>
      <c r="U213" s="19">
        <f>'Q8 Investment 3'!P13</f>
        <v>7188147.745222074</v>
      </c>
    </row>
    <row r="214" spans="20:21" x14ac:dyDescent="0.25">
      <c r="T214" s="82" t="s">
        <v>98</v>
      </c>
      <c r="U214" s="19">
        <f>'Q8 Investment 3'!P14</f>
        <v>1358004.585421036</v>
      </c>
    </row>
    <row r="215" spans="20:21" x14ac:dyDescent="0.25">
      <c r="T215" s="82" t="s">
        <v>98</v>
      </c>
      <c r="U215" s="19">
        <f>'Q8 Investment 3'!P15</f>
        <v>4150887.0745544485</v>
      </c>
    </row>
    <row r="216" spans="20:21" x14ac:dyDescent="0.25">
      <c r="T216" s="82" t="s">
        <v>98</v>
      </c>
      <c r="U216" s="19">
        <f>'Q8 Investment 3'!P16</f>
        <v>399123.52060551604</v>
      </c>
    </row>
    <row r="217" spans="20:21" x14ac:dyDescent="0.25">
      <c r="T217" s="82" t="s">
        <v>98</v>
      </c>
      <c r="U217" s="19">
        <f>'Q8 Investment 3'!P17</f>
        <v>948958.49381452822</v>
      </c>
    </row>
    <row r="218" spans="20:21" x14ac:dyDescent="0.25">
      <c r="T218" s="82" t="s">
        <v>98</v>
      </c>
      <c r="U218" s="19">
        <f>'Q8 Investment 3'!P18</f>
        <v>4261071.5545297638</v>
      </c>
    </row>
    <row r="219" spans="20:21" x14ac:dyDescent="0.25">
      <c r="T219" s="82" t="s">
        <v>98</v>
      </c>
      <c r="U219" s="19">
        <f>'Q8 Investment 3'!P19</f>
        <v>1053664.9422880237</v>
      </c>
    </row>
    <row r="220" spans="20:21" x14ac:dyDescent="0.25">
      <c r="T220" s="82" t="s">
        <v>98</v>
      </c>
      <c r="U220" s="19">
        <f>'Q8 Investment 3'!P20</f>
        <v>430577.81679690606</v>
      </c>
    </row>
    <row r="221" spans="20:21" x14ac:dyDescent="0.25">
      <c r="T221" s="82" t="s">
        <v>98</v>
      </c>
      <c r="U221" s="19">
        <f>'Q8 Investment 3'!P21</f>
        <v>31381185.500699673</v>
      </c>
    </row>
    <row r="222" spans="20:21" x14ac:dyDescent="0.25">
      <c r="T222" s="82" t="s">
        <v>98</v>
      </c>
      <c r="U222" s="19">
        <f>'Q8 Investment 3'!P22</f>
        <v>642630.93722629093</v>
      </c>
    </row>
    <row r="223" spans="20:21" x14ac:dyDescent="0.25">
      <c r="T223" s="82" t="s">
        <v>98</v>
      </c>
      <c r="U223" s="19">
        <f>'Q8 Investment 3'!P23</f>
        <v>9238753.108569568</v>
      </c>
    </row>
    <row r="224" spans="20:21" x14ac:dyDescent="0.25">
      <c r="T224" s="82" t="s">
        <v>98</v>
      </c>
      <c r="U224" s="19">
        <f>'Q8 Investment 3'!P24</f>
        <v>5724220.6805015923</v>
      </c>
    </row>
    <row r="225" spans="20:21" x14ac:dyDescent="0.25">
      <c r="T225" s="82" t="s">
        <v>98</v>
      </c>
      <c r="U225" s="19">
        <f>'Q8 Investment 3'!P25</f>
        <v>546718.27075664012</v>
      </c>
    </row>
    <row r="226" spans="20:21" x14ac:dyDescent="0.25">
      <c r="T226" s="82" t="s">
        <v>98</v>
      </c>
      <c r="U226" s="19">
        <f>'Q8 Investment 3'!P26</f>
        <v>2408594.7344403225</v>
      </c>
    </row>
    <row r="227" spans="20:21" x14ac:dyDescent="0.25">
      <c r="T227" s="82" t="s">
        <v>98</v>
      </c>
      <c r="U227" s="19">
        <f>'Q8 Investment 3'!P27</f>
        <v>7540087.614891313</v>
      </c>
    </row>
    <row r="228" spans="20:21" x14ac:dyDescent="0.25">
      <c r="T228" s="82" t="s">
        <v>98</v>
      </c>
      <c r="U228" s="19">
        <f>'Q8 Investment 3'!P28</f>
        <v>57950908.23173438</v>
      </c>
    </row>
    <row r="229" spans="20:21" x14ac:dyDescent="0.25">
      <c r="T229" s="82" t="s">
        <v>98</v>
      </c>
      <c r="U229" s="19">
        <f>'Q8 Investment 3'!P29</f>
        <v>872598.67665384873</v>
      </c>
    </row>
    <row r="230" spans="20:21" x14ac:dyDescent="0.25">
      <c r="T230" s="82" t="s">
        <v>98</v>
      </c>
      <c r="U230" s="19">
        <f>'Q8 Investment 3'!P30</f>
        <v>12122831.882605664</v>
      </c>
    </row>
    <row r="231" spans="20:21" x14ac:dyDescent="0.25">
      <c r="T231" s="82" t="s">
        <v>98</v>
      </c>
      <c r="U231" s="19">
        <f>'Q8 Investment 3'!P31</f>
        <v>1064321.7817752245</v>
      </c>
    </row>
    <row r="232" spans="20:21" x14ac:dyDescent="0.25">
      <c r="T232" s="82" t="s">
        <v>98</v>
      </c>
      <c r="U232" s="19">
        <f>'Q8 Investment 3'!P32</f>
        <v>1258990.6344603682</v>
      </c>
    </row>
    <row r="233" spans="20:21" x14ac:dyDescent="0.25">
      <c r="T233" s="82" t="s">
        <v>98</v>
      </c>
      <c r="U233" s="19">
        <f>'Q8 Investment 3'!P33</f>
        <v>2451416.0253168363</v>
      </c>
    </row>
    <row r="234" spans="20:21" x14ac:dyDescent="0.25">
      <c r="T234" s="82" t="s">
        <v>98</v>
      </c>
      <c r="U234" s="19">
        <f>'Q8 Investment 3'!P34</f>
        <v>11297382.094383342</v>
      </c>
    </row>
    <row r="235" spans="20:21" x14ac:dyDescent="0.25">
      <c r="T235" s="82" t="s">
        <v>98</v>
      </c>
      <c r="U235" s="19">
        <f>'Q8 Investment 3'!P35</f>
        <v>6284139.6106108017</v>
      </c>
    </row>
    <row r="236" spans="20:21" x14ac:dyDescent="0.25">
      <c r="T236" s="82" t="s">
        <v>98</v>
      </c>
      <c r="U236" s="19">
        <f>'Q8 Investment 3'!P36</f>
        <v>928249.08553053625</v>
      </c>
    </row>
    <row r="237" spans="20:21" x14ac:dyDescent="0.25">
      <c r="T237" s="82" t="s">
        <v>98</v>
      </c>
      <c r="U237" s="19">
        <f>'Q8 Investment 3'!P37</f>
        <v>598444.24469027587</v>
      </c>
    </row>
    <row r="238" spans="20:21" x14ac:dyDescent="0.25">
      <c r="T238" s="82" t="s">
        <v>98</v>
      </c>
      <c r="U238" s="19">
        <f>'Q8 Investment 3'!P38</f>
        <v>6634822.24800386</v>
      </c>
    </row>
    <row r="239" spans="20:21" x14ac:dyDescent="0.25">
      <c r="T239" s="82" t="s">
        <v>98</v>
      </c>
      <c r="U239" s="19">
        <f>'Q8 Investment 3'!P39</f>
        <v>3504019.822067542</v>
      </c>
    </row>
    <row r="240" spans="20:21" x14ac:dyDescent="0.25">
      <c r="T240" s="82" t="s">
        <v>98</v>
      </c>
      <c r="U240" s="19">
        <f>'Q8 Investment 3'!P40</f>
        <v>1058176.4901521434</v>
      </c>
    </row>
    <row r="241" spans="20:21" x14ac:dyDescent="0.25">
      <c r="T241" s="82" t="s">
        <v>98</v>
      </c>
      <c r="U241" s="19">
        <f>'Q8 Investment 3'!P41</f>
        <v>268099.90487753204</v>
      </c>
    </row>
    <row r="242" spans="20:21" x14ac:dyDescent="0.25">
      <c r="T242" s="82" t="s">
        <v>98</v>
      </c>
      <c r="U242" s="19">
        <f>'Q8 Investment 3'!P42</f>
        <v>21464357.732324746</v>
      </c>
    </row>
    <row r="243" spans="20:21" x14ac:dyDescent="0.25">
      <c r="T243" s="82" t="s">
        <v>98</v>
      </c>
      <c r="U243" s="19">
        <f>'Q8 Investment 3'!P43</f>
        <v>1204855.6982693563</v>
      </c>
    </row>
    <row r="244" spans="20:21" x14ac:dyDescent="0.25">
      <c r="T244" s="82" t="s">
        <v>98</v>
      </c>
      <c r="U244" s="19">
        <f>'Q8 Investment 3'!P44</f>
        <v>1292414.8787542148</v>
      </c>
    </row>
    <row r="245" spans="20:21" x14ac:dyDescent="0.25">
      <c r="T245" s="82" t="s">
        <v>98</v>
      </c>
      <c r="U245" s="19">
        <f>'Q8 Investment 3'!P45</f>
        <v>313652.04811384995</v>
      </c>
    </row>
    <row r="246" spans="20:21" x14ac:dyDescent="0.25">
      <c r="T246" s="82" t="s">
        <v>98</v>
      </c>
      <c r="U246" s="19">
        <f>'Q8 Investment 3'!P46</f>
        <v>954334.12240919087</v>
      </c>
    </row>
    <row r="247" spans="20:21" x14ac:dyDescent="0.25">
      <c r="T247" s="82" t="s">
        <v>98</v>
      </c>
      <c r="U247" s="19">
        <f>'Q8 Investment 3'!P47</f>
        <v>623877.93142162205</v>
      </c>
    </row>
    <row r="248" spans="20:21" x14ac:dyDescent="0.25">
      <c r="T248" s="82" t="s">
        <v>98</v>
      </c>
      <c r="U248" s="19">
        <f>'Q8 Investment 3'!P48</f>
        <v>1700097.4255636833</v>
      </c>
    </row>
    <row r="249" spans="20:21" x14ac:dyDescent="0.25">
      <c r="T249" s="82" t="s">
        <v>98</v>
      </c>
      <c r="U249" s="19">
        <f>'Q8 Investment 3'!P49</f>
        <v>1583834.3589281484</v>
      </c>
    </row>
    <row r="250" spans="20:21" x14ac:dyDescent="0.25">
      <c r="T250" s="82" t="s">
        <v>98</v>
      </c>
      <c r="U250" s="19">
        <f>'Q8 Investment 3'!P50</f>
        <v>3868634.7078157468</v>
      </c>
    </row>
    <row r="251" spans="20:21" x14ac:dyDescent="0.25">
      <c r="T251" s="82" t="s">
        <v>98</v>
      </c>
      <c r="U251" s="19">
        <f>'Q8 Investment 3'!P51</f>
        <v>8136356.4007550292</v>
      </c>
    </row>
    <row r="252" spans="20:21" x14ac:dyDescent="0.25">
      <c r="T252" s="82" t="s">
        <v>98</v>
      </c>
      <c r="U252" s="19">
        <f>'Q8 Investment 3'!P52</f>
        <v>8155314.2747720256</v>
      </c>
    </row>
    <row r="253" spans="20:21" x14ac:dyDescent="0.25">
      <c r="T253" s="82" t="s">
        <v>98</v>
      </c>
      <c r="U253" s="19">
        <f>'Q8 Investment 3'!P53</f>
        <v>207949.80391368596</v>
      </c>
    </row>
    <row r="254" spans="20:21" x14ac:dyDescent="0.25">
      <c r="T254" s="82" t="s">
        <v>98</v>
      </c>
      <c r="U254" s="19">
        <f>'Q8 Investment 3'!P54</f>
        <v>10369564.126709042</v>
      </c>
    </row>
    <row r="255" spans="20:21" x14ac:dyDescent="0.25">
      <c r="T255" s="82" t="s">
        <v>98</v>
      </c>
      <c r="U255" s="19">
        <f>'Q8 Investment 3'!P55</f>
        <v>1703074.1482174324</v>
      </c>
    </row>
    <row r="256" spans="20:21" x14ac:dyDescent="0.25">
      <c r="T256" s="82" t="s">
        <v>98</v>
      </c>
      <c r="U256" s="19">
        <f>'Q8 Investment 3'!P56</f>
        <v>32898159.161981538</v>
      </c>
    </row>
    <row r="257" spans="20:21" x14ac:dyDescent="0.25">
      <c r="T257" s="82" t="s">
        <v>98</v>
      </c>
      <c r="U257" s="19">
        <f>'Q8 Investment 3'!P57</f>
        <v>241486.86241824209</v>
      </c>
    </row>
    <row r="258" spans="20:21" x14ac:dyDescent="0.25">
      <c r="T258" s="82" t="s">
        <v>98</v>
      </c>
      <c r="U258" s="19">
        <f>'Q8 Investment 3'!P58</f>
        <v>1539294.0529125987</v>
      </c>
    </row>
    <row r="259" spans="20:21" x14ac:dyDescent="0.25">
      <c r="T259" s="82" t="s">
        <v>98</v>
      </c>
      <c r="U259" s="19">
        <f>'Q8 Investment 3'!P59</f>
        <v>56064408.984620713</v>
      </c>
    </row>
    <row r="260" spans="20:21" x14ac:dyDescent="0.25">
      <c r="T260" s="82" t="s">
        <v>98</v>
      </c>
      <c r="U260" s="19">
        <f>'Q8 Investment 3'!P60</f>
        <v>516420.50207827974</v>
      </c>
    </row>
    <row r="261" spans="20:21" x14ac:dyDescent="0.25">
      <c r="T261" s="82" t="s">
        <v>98</v>
      </c>
      <c r="U261" s="19">
        <f>'Q8 Investment 3'!P61</f>
        <v>393287.15362563799</v>
      </c>
    </row>
    <row r="262" spans="20:21" x14ac:dyDescent="0.25">
      <c r="T262" s="82" t="s">
        <v>98</v>
      </c>
      <c r="U262" s="19">
        <f>'Q8 Investment 3'!P62</f>
        <v>436739.70215546899</v>
      </c>
    </row>
    <row r="263" spans="20:21" x14ac:dyDescent="0.25">
      <c r="T263" s="82" t="s">
        <v>98</v>
      </c>
      <c r="U263" s="19">
        <f>'Q8 Investment 3'!P63</f>
        <v>634033.718885815</v>
      </c>
    </row>
    <row r="264" spans="20:21" x14ac:dyDescent="0.25">
      <c r="T264" s="82" t="s">
        <v>98</v>
      </c>
      <c r="U264" s="19">
        <f>'Q8 Investment 3'!P64</f>
        <v>1853106.408425726</v>
      </c>
    </row>
    <row r="265" spans="20:21" x14ac:dyDescent="0.25">
      <c r="T265" s="82" t="s">
        <v>98</v>
      </c>
      <c r="U265" s="19">
        <f>'Q8 Investment 3'!P65</f>
        <v>600043.85831925459</v>
      </c>
    </row>
    <row r="266" spans="20:21" x14ac:dyDescent="0.25">
      <c r="T266" s="82" t="s">
        <v>98</v>
      </c>
      <c r="U266" s="19">
        <f>'Q8 Investment 3'!P66</f>
        <v>7121546.1653658627</v>
      </c>
    </row>
    <row r="267" spans="20:21" x14ac:dyDescent="0.25">
      <c r="T267" s="82" t="s">
        <v>98</v>
      </c>
      <c r="U267" s="19">
        <f>'Q8 Investment 3'!P67</f>
        <v>4170152.6040168768</v>
      </c>
    </row>
    <row r="268" spans="20:21" x14ac:dyDescent="0.25">
      <c r="T268" s="82" t="s">
        <v>98</v>
      </c>
      <c r="U268" s="19">
        <f>'Q8 Investment 3'!P68</f>
        <v>21606728.217318069</v>
      </c>
    </row>
    <row r="269" spans="20:21" x14ac:dyDescent="0.25">
      <c r="T269" s="82" t="s">
        <v>98</v>
      </c>
      <c r="U269" s="19">
        <f>'Q8 Investment 3'!P69</f>
        <v>399866.18002294004</v>
      </c>
    </row>
    <row r="270" spans="20:21" x14ac:dyDescent="0.25">
      <c r="T270" s="82" t="s">
        <v>98</v>
      </c>
      <c r="U270" s="19">
        <f>'Q8 Investment 3'!P70</f>
        <v>3578622.2474471135</v>
      </c>
    </row>
    <row r="271" spans="20:21" x14ac:dyDescent="0.25">
      <c r="T271" s="82" t="s">
        <v>98</v>
      </c>
      <c r="U271" s="19">
        <f>'Q8 Investment 3'!P71</f>
        <v>433575.49640601402</v>
      </c>
    </row>
    <row r="272" spans="20:21" x14ac:dyDescent="0.25">
      <c r="T272" s="82" t="s">
        <v>98</v>
      </c>
      <c r="U272" s="19">
        <f>'Q8 Investment 3'!P72</f>
        <v>40809361.69748611</v>
      </c>
    </row>
    <row r="273" spans="20:21" x14ac:dyDescent="0.25">
      <c r="T273" s="82" t="s">
        <v>98</v>
      </c>
      <c r="U273" s="19">
        <f>'Q8 Investment 3'!P73</f>
        <v>1374183.2502316236</v>
      </c>
    </row>
    <row r="274" spans="20:21" x14ac:dyDescent="0.25">
      <c r="T274" s="82" t="s">
        <v>98</v>
      </c>
      <c r="U274" s="19">
        <f>'Q8 Investment 3'!P74</f>
        <v>2824374.1047101561</v>
      </c>
    </row>
    <row r="275" spans="20:21" x14ac:dyDescent="0.25">
      <c r="T275" s="82" t="s">
        <v>98</v>
      </c>
      <c r="U275" s="19">
        <f>'Q8 Investment 3'!P75</f>
        <v>2408810.7213194389</v>
      </c>
    </row>
    <row r="276" spans="20:21" x14ac:dyDescent="0.25">
      <c r="T276" s="82" t="s">
        <v>98</v>
      </c>
      <c r="U276" s="19">
        <f>'Q8 Investment 3'!P76</f>
        <v>19685791.509134796</v>
      </c>
    </row>
    <row r="277" spans="20:21" x14ac:dyDescent="0.25">
      <c r="T277" s="82" t="s">
        <v>98</v>
      </c>
      <c r="U277" s="19">
        <f>'Q8 Investment 3'!P77</f>
        <v>794534.83575321233</v>
      </c>
    </row>
    <row r="278" spans="20:21" x14ac:dyDescent="0.25">
      <c r="T278" s="82" t="s">
        <v>98</v>
      </c>
      <c r="U278" s="19">
        <f>'Q8 Investment 3'!P78</f>
        <v>54547416.555933177</v>
      </c>
    </row>
    <row r="279" spans="20:21" x14ac:dyDescent="0.25">
      <c r="T279" s="82" t="s">
        <v>98</v>
      </c>
      <c r="U279" s="19">
        <f>'Q8 Investment 3'!P79</f>
        <v>1647859.5139704037</v>
      </c>
    </row>
    <row r="280" spans="20:21" x14ac:dyDescent="0.25">
      <c r="T280" s="82" t="s">
        <v>98</v>
      </c>
      <c r="U280" s="19">
        <f>'Q8 Investment 3'!P80</f>
        <v>39605041.471399635</v>
      </c>
    </row>
    <row r="281" spans="20:21" x14ac:dyDescent="0.25">
      <c r="T281" s="82" t="s">
        <v>98</v>
      </c>
      <c r="U281" s="19">
        <f>'Q8 Investment 3'!P81</f>
        <v>3053999.892360589</v>
      </c>
    </row>
    <row r="282" spans="20:21" x14ac:dyDescent="0.25">
      <c r="T282" s="82" t="s">
        <v>98</v>
      </c>
      <c r="U282" s="19">
        <f>'Q8 Investment 3'!P82</f>
        <v>2234578.0947870766</v>
      </c>
    </row>
    <row r="283" spans="20:21" x14ac:dyDescent="0.25">
      <c r="T283" s="82" t="s">
        <v>98</v>
      </c>
      <c r="U283" s="19">
        <f>'Q8 Investment 3'!P83</f>
        <v>2636612.053632848</v>
      </c>
    </row>
    <row r="284" spans="20:21" x14ac:dyDescent="0.25">
      <c r="T284" s="82" t="s">
        <v>98</v>
      </c>
      <c r="U284" s="19">
        <f>'Q8 Investment 3'!P84</f>
        <v>5485996.7312054755</v>
      </c>
    </row>
    <row r="285" spans="20:21" x14ac:dyDescent="0.25">
      <c r="T285" s="82" t="s">
        <v>98</v>
      </c>
      <c r="U285" s="19">
        <f>'Q8 Investment 3'!P85</f>
        <v>709080.83383815596</v>
      </c>
    </row>
    <row r="286" spans="20:21" x14ac:dyDescent="0.25">
      <c r="T286" s="82" t="s">
        <v>98</v>
      </c>
      <c r="U286" s="19">
        <f>'Q8 Investment 3'!P86</f>
        <v>2167559.8783100415</v>
      </c>
    </row>
    <row r="287" spans="20:21" x14ac:dyDescent="0.25">
      <c r="T287" s="82" t="s">
        <v>98</v>
      </c>
      <c r="U287" s="19">
        <f>'Q8 Investment 3'!P87</f>
        <v>619047.44744820974</v>
      </c>
    </row>
    <row r="288" spans="20:21" x14ac:dyDescent="0.25">
      <c r="T288" s="82" t="s">
        <v>98</v>
      </c>
      <c r="U288" s="19">
        <f>'Q8 Investment 3'!P88</f>
        <v>6836261.9060764248</v>
      </c>
    </row>
    <row r="289" spans="20:21" x14ac:dyDescent="0.25">
      <c r="T289" s="82" t="s">
        <v>98</v>
      </c>
      <c r="U289" s="19">
        <f>'Q8 Investment 3'!P89</f>
        <v>7284923.5768273398</v>
      </c>
    </row>
    <row r="290" spans="20:21" x14ac:dyDescent="0.25">
      <c r="T290" s="82" t="s">
        <v>98</v>
      </c>
      <c r="U290" s="19">
        <f>'Q8 Investment 3'!P90</f>
        <v>10979552.339169253</v>
      </c>
    </row>
    <row r="291" spans="20:21" x14ac:dyDescent="0.25">
      <c r="T291" s="82" t="s">
        <v>98</v>
      </c>
      <c r="U291" s="19">
        <f>'Q8 Investment 3'!P91</f>
        <v>18492456.363534752</v>
      </c>
    </row>
    <row r="292" spans="20:21" x14ac:dyDescent="0.25">
      <c r="T292" s="82" t="s">
        <v>98</v>
      </c>
      <c r="U292" s="19">
        <f>'Q8 Investment 3'!P92</f>
        <v>6725271.5729872612</v>
      </c>
    </row>
    <row r="293" spans="20:21" x14ac:dyDescent="0.25">
      <c r="T293" s="82" t="s">
        <v>98</v>
      </c>
      <c r="U293" s="19">
        <f>'Q8 Investment 3'!P93</f>
        <v>8729254.8863456678</v>
      </c>
    </row>
    <row r="294" spans="20:21" x14ac:dyDescent="0.25">
      <c r="T294" s="82" t="s">
        <v>98</v>
      </c>
      <c r="U294" s="19">
        <f>'Q8 Investment 3'!P94</f>
        <v>5548539.2943956358</v>
      </c>
    </row>
    <row r="295" spans="20:21" x14ac:dyDescent="0.25">
      <c r="T295" s="82" t="s">
        <v>98</v>
      </c>
      <c r="U295" s="19">
        <f>'Q8 Investment 3'!P95</f>
        <v>6755620.3964696014</v>
      </c>
    </row>
    <row r="296" spans="20:21" x14ac:dyDescent="0.25">
      <c r="T296" s="82" t="s">
        <v>98</v>
      </c>
      <c r="U296" s="19">
        <f>'Q8 Investment 3'!P96</f>
        <v>15089949.094244802</v>
      </c>
    </row>
    <row r="297" spans="20:21" x14ac:dyDescent="0.25">
      <c r="T297" s="82" t="s">
        <v>98</v>
      </c>
      <c r="U297" s="19">
        <f>'Q8 Investment 3'!P97</f>
        <v>932969.72928204166</v>
      </c>
    </row>
    <row r="298" spans="20:21" x14ac:dyDescent="0.25">
      <c r="T298" s="82" t="s">
        <v>98</v>
      </c>
      <c r="U298" s="19">
        <f>'Q8 Investment 3'!P98</f>
        <v>128453.84869947602</v>
      </c>
    </row>
    <row r="299" spans="20:21" x14ac:dyDescent="0.25">
      <c r="T299" s="82" t="s">
        <v>98</v>
      </c>
      <c r="U299" s="19">
        <f>'Q8 Investment 3'!P99</f>
        <v>9391314.0636840072</v>
      </c>
    </row>
    <row r="300" spans="20:21" x14ac:dyDescent="0.25">
      <c r="T300" s="82" t="s">
        <v>98</v>
      </c>
      <c r="U300" s="19">
        <f>'Q8 Investment 3'!P100</f>
        <v>710265.16417335719</v>
      </c>
    </row>
    <row r="301" spans="20:21" x14ac:dyDescent="0.25">
      <c r="T301" s="82" t="s">
        <v>98</v>
      </c>
      <c r="U301" s="19">
        <f>'Q8 Investment 3'!P101</f>
        <v>280928.26934660139</v>
      </c>
    </row>
    <row r="302" spans="20:21" x14ac:dyDescent="0.25">
      <c r="T302" s="82" t="s">
        <v>98</v>
      </c>
      <c r="U302" s="19">
        <f>'Q8 Investment 3'!P102</f>
        <v>3034181.4398571556</v>
      </c>
    </row>
    <row r="303" spans="20:21" x14ac:dyDescent="0.25">
      <c r="T303" s="82" t="s">
        <v>98</v>
      </c>
      <c r="U303" s="19">
        <f>'Q8 Investment 3'!P103</f>
        <v>1601432.9556842705</v>
      </c>
    </row>
    <row r="304" spans="20:21" ht="15.75" thickBot="1" x14ac:dyDescent="0.3">
      <c r="T304" s="83" t="s">
        <v>98</v>
      </c>
      <c r="U304" s="22">
        <f>'Q8 Investment 3'!P104</f>
        <v>4700762.5846793288</v>
      </c>
    </row>
  </sheetData>
  <mergeCells count="2">
    <mergeCell ref="K2:P2"/>
    <mergeCell ref="B2:F2"/>
  </mergeCells>
  <phoneticPr fontId="5" type="noConversion"/>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29227-EE38-4FD5-967E-0EA24F0E809B}">
  <dimension ref="C2:V45"/>
  <sheetViews>
    <sheetView tabSelected="1" workbookViewId="0">
      <selection activeCell="P29" sqref="P29"/>
    </sheetView>
  </sheetViews>
  <sheetFormatPr defaultRowHeight="15" x14ac:dyDescent="0.25"/>
  <cols>
    <col min="1" max="1" width="2.7109375" customWidth="1"/>
    <col min="15" max="15" width="16" customWidth="1"/>
    <col min="16" max="16" width="13.85546875" bestFit="1" customWidth="1"/>
    <col min="19" max="19" width="13.85546875" bestFit="1" customWidth="1"/>
    <col min="21" max="21" width="14.140625" customWidth="1"/>
    <col min="22" max="22" width="13.85546875" bestFit="1" customWidth="1"/>
  </cols>
  <sheetData>
    <row r="2" spans="3:21" x14ac:dyDescent="0.25">
      <c r="C2" s="159" t="s">
        <v>125</v>
      </c>
      <c r="D2" s="160"/>
      <c r="E2" s="160"/>
      <c r="F2" s="160"/>
      <c r="G2" s="160"/>
      <c r="H2" s="161"/>
    </row>
    <row r="13" spans="3:21" x14ac:dyDescent="0.25">
      <c r="O13" s="40" t="s">
        <v>117</v>
      </c>
    </row>
    <row r="14" spans="3:21" x14ac:dyDescent="0.25">
      <c r="O14" s="65" t="s">
        <v>89</v>
      </c>
    </row>
    <row r="15" spans="3:21" x14ac:dyDescent="0.25">
      <c r="O15" t="s">
        <v>91</v>
      </c>
    </row>
    <row r="16" spans="3:21" ht="15.75" thickBot="1" x14ac:dyDescent="0.3">
      <c r="O16" s="40" t="s">
        <v>124</v>
      </c>
      <c r="R16" s="40" t="s">
        <v>54</v>
      </c>
      <c r="U16" s="40" t="s">
        <v>55</v>
      </c>
    </row>
    <row r="17" spans="15:22" x14ac:dyDescent="0.25">
      <c r="O17" s="13" t="s">
        <v>58</v>
      </c>
      <c r="P17" s="14">
        <v>4260778.6668576272</v>
      </c>
      <c r="R17" s="15">
        <v>0.05</v>
      </c>
      <c r="S17" s="14">
        <v>862216.3077434185</v>
      </c>
      <c r="U17" s="13" t="s">
        <v>59</v>
      </c>
      <c r="V17" s="14">
        <v>445776.55274787074</v>
      </c>
    </row>
    <row r="18" spans="15:22" x14ac:dyDescent="0.25">
      <c r="O18" s="16" t="s">
        <v>61</v>
      </c>
      <c r="P18" s="19">
        <v>8173514.7603250649</v>
      </c>
      <c r="R18" s="20">
        <v>0.25</v>
      </c>
      <c r="S18" s="19">
        <v>2158897.1286512543</v>
      </c>
      <c r="U18" s="16" t="s">
        <v>62</v>
      </c>
      <c r="V18" s="19">
        <v>95111791.425581947</v>
      </c>
    </row>
    <row r="19" spans="15:22" ht="15.75" thickBot="1" x14ac:dyDescent="0.3">
      <c r="O19" s="21" t="s">
        <v>63</v>
      </c>
      <c r="P19" s="22">
        <v>11842526.206888638</v>
      </c>
      <c r="R19" s="20">
        <v>0.75</v>
      </c>
      <c r="S19" s="19">
        <v>9720005.7305882238</v>
      </c>
      <c r="U19" s="16" t="s">
        <v>64</v>
      </c>
      <c r="V19" s="19">
        <v>94666014.872834072</v>
      </c>
    </row>
    <row r="20" spans="15:22" ht="15.75" thickBot="1" x14ac:dyDescent="0.3">
      <c r="P20" s="41"/>
      <c r="R20" s="25">
        <v>0.95</v>
      </c>
      <c r="S20" s="22">
        <v>27146445.363704316</v>
      </c>
      <c r="U20" s="21" t="s">
        <v>123</v>
      </c>
      <c r="V20" s="22">
        <v>7561108.6019369699</v>
      </c>
    </row>
    <row r="21" spans="15:22" x14ac:dyDescent="0.25">
      <c r="O21" s="13" t="s">
        <v>120</v>
      </c>
      <c r="P21" s="14">
        <v>6446041.5268403003</v>
      </c>
      <c r="R21" s="53"/>
    </row>
    <row r="22" spans="15:22" x14ac:dyDescent="0.25">
      <c r="O22" s="16" t="s">
        <v>121</v>
      </c>
      <c r="P22" s="54">
        <v>4.6544654282151336</v>
      </c>
      <c r="R22" s="53"/>
    </row>
    <row r="23" spans="15:22" ht="15.75" thickBot="1" x14ac:dyDescent="0.3">
      <c r="O23" s="21" t="s">
        <v>122</v>
      </c>
      <c r="P23" s="88">
        <v>29.744870523276653</v>
      </c>
      <c r="R23" s="53"/>
    </row>
    <row r="24" spans="15:22" x14ac:dyDescent="0.25">
      <c r="R24" s="53"/>
    </row>
    <row r="25" spans="15:22" x14ac:dyDescent="0.25">
      <c r="O25" s="65" t="s">
        <v>90</v>
      </c>
      <c r="R25" s="53"/>
    </row>
    <row r="26" spans="15:22" x14ac:dyDescent="0.25">
      <c r="O26" t="s">
        <v>92</v>
      </c>
      <c r="R26" s="53"/>
    </row>
    <row r="27" spans="15:22" ht="15.75" thickBot="1" x14ac:dyDescent="0.3">
      <c r="O27" s="40" t="s">
        <v>124</v>
      </c>
      <c r="R27" s="50" t="s">
        <v>54</v>
      </c>
      <c r="U27" s="40" t="s">
        <v>55</v>
      </c>
    </row>
    <row r="28" spans="15:22" x14ac:dyDescent="0.25">
      <c r="O28" s="43" t="s">
        <v>58</v>
      </c>
      <c r="P28" s="14">
        <v>6249878.9781923452</v>
      </c>
      <c r="R28" s="68">
        <v>0.05</v>
      </c>
      <c r="S28" s="14">
        <v>1259000.6300078304</v>
      </c>
      <c r="U28" s="43" t="s">
        <v>59</v>
      </c>
      <c r="V28" s="14">
        <v>638282.06326475134</v>
      </c>
    </row>
    <row r="29" spans="15:22" x14ac:dyDescent="0.25">
      <c r="O29" s="66" t="s">
        <v>61</v>
      </c>
      <c r="P29" s="19">
        <v>8679121.6903566774</v>
      </c>
      <c r="R29" s="69">
        <v>0.25</v>
      </c>
      <c r="S29" s="19">
        <v>2392351.5138760111</v>
      </c>
      <c r="U29" s="66" t="s">
        <v>62</v>
      </c>
      <c r="V29" s="19">
        <v>21561042.277853388</v>
      </c>
    </row>
    <row r="30" spans="15:22" ht="15.75" thickBot="1" x14ac:dyDescent="0.3">
      <c r="O30" s="67" t="s">
        <v>63</v>
      </c>
      <c r="P30" s="22">
        <v>7374660.397821012</v>
      </c>
      <c r="R30" s="69">
        <v>0.75</v>
      </c>
      <c r="S30" s="19">
        <v>9009316.4873714633</v>
      </c>
      <c r="U30" s="66" t="s">
        <v>64</v>
      </c>
      <c r="V30" s="19">
        <v>20922760.214588638</v>
      </c>
    </row>
    <row r="31" spans="15:22" ht="15.75" thickBot="1" x14ac:dyDescent="0.3">
      <c r="P31" s="41"/>
      <c r="R31" s="70">
        <v>0.95</v>
      </c>
      <c r="S31" s="22">
        <v>21512076.379900437</v>
      </c>
      <c r="U31" s="67" t="s">
        <v>123</v>
      </c>
      <c r="V31" s="22">
        <v>6616964.9734954517</v>
      </c>
    </row>
    <row r="32" spans="15:22" x14ac:dyDescent="0.25">
      <c r="O32" s="43" t="s">
        <v>120</v>
      </c>
      <c r="P32" s="14">
        <v>8398951.0921685975</v>
      </c>
      <c r="R32" s="50"/>
      <c r="S32" s="41"/>
      <c r="U32" s="40"/>
      <c r="V32" s="41"/>
    </row>
    <row r="33" spans="15:22" x14ac:dyDescent="0.25">
      <c r="O33" s="66" t="s">
        <v>121</v>
      </c>
      <c r="P33" s="54">
        <v>0.99069360864491229</v>
      </c>
      <c r="R33" s="50"/>
      <c r="S33" s="41"/>
      <c r="U33" s="40"/>
      <c r="V33" s="41"/>
    </row>
    <row r="34" spans="15:22" ht="15.75" thickBot="1" x14ac:dyDescent="0.3">
      <c r="O34" s="67" t="s">
        <v>122</v>
      </c>
      <c r="P34" s="88">
        <v>-0.59414778384244649</v>
      </c>
      <c r="R34" s="50"/>
      <c r="S34" s="41"/>
      <c r="U34" s="40"/>
      <c r="V34" s="41"/>
    </row>
    <row r="35" spans="15:22" x14ac:dyDescent="0.25">
      <c r="R35" s="50"/>
      <c r="S35" s="41"/>
      <c r="U35" s="40"/>
      <c r="V35" s="41"/>
    </row>
    <row r="36" spans="15:22" x14ac:dyDescent="0.25">
      <c r="O36" s="65" t="s">
        <v>93</v>
      </c>
      <c r="R36" s="50"/>
      <c r="S36" s="41"/>
      <c r="U36" s="40"/>
      <c r="V36" s="41"/>
    </row>
    <row r="37" spans="15:22" x14ac:dyDescent="0.25">
      <c r="O37" t="s">
        <v>94</v>
      </c>
      <c r="R37" s="50"/>
      <c r="S37" s="41"/>
      <c r="U37" s="40"/>
      <c r="V37" s="41"/>
    </row>
    <row r="38" spans="15:22" ht="15.75" thickBot="1" x14ac:dyDescent="0.3">
      <c r="O38" s="40" t="s">
        <v>124</v>
      </c>
      <c r="R38" s="50" t="s">
        <v>54</v>
      </c>
      <c r="S38" s="41"/>
      <c r="U38" s="40" t="s">
        <v>55</v>
      </c>
      <c r="V38" s="41"/>
    </row>
    <row r="39" spans="15:22" x14ac:dyDescent="0.25">
      <c r="O39" s="58" t="s">
        <v>58</v>
      </c>
      <c r="P39" s="14">
        <v>2545056.888689057</v>
      </c>
      <c r="R39" s="74">
        <v>0.05</v>
      </c>
      <c r="S39" s="14">
        <v>351316.80984893517</v>
      </c>
      <c r="U39" s="58" t="s">
        <v>59</v>
      </c>
      <c r="V39" s="14">
        <v>239043.42409974453</v>
      </c>
    </row>
    <row r="40" spans="15:22" x14ac:dyDescent="0.25">
      <c r="O40" s="72" t="s">
        <v>61</v>
      </c>
      <c r="P40" s="19">
        <v>4830165.2147212727</v>
      </c>
      <c r="R40" s="75">
        <v>0.25</v>
      </c>
      <c r="S40" s="19">
        <v>351316.80984893517</v>
      </c>
      <c r="U40" s="72" t="s">
        <v>62</v>
      </c>
      <c r="V40" s="19">
        <v>37857665.142326988</v>
      </c>
    </row>
    <row r="41" spans="15:22" ht="15.75" thickBot="1" x14ac:dyDescent="0.3">
      <c r="O41" s="73" t="s">
        <v>63</v>
      </c>
      <c r="P41" s="22">
        <v>6758671.6740288492</v>
      </c>
      <c r="R41" s="75">
        <v>0.75</v>
      </c>
      <c r="S41" s="19">
        <v>5288840.9887110265</v>
      </c>
      <c r="U41" s="72" t="s">
        <v>64</v>
      </c>
      <c r="V41" s="19">
        <v>37618621.718227245</v>
      </c>
    </row>
    <row r="42" spans="15:22" ht="15.75" thickBot="1" x14ac:dyDescent="0.3">
      <c r="O42" s="40"/>
      <c r="P42" s="41"/>
      <c r="R42" s="76">
        <v>0.95</v>
      </c>
      <c r="S42" s="22">
        <v>21259563.824640151</v>
      </c>
      <c r="U42" s="73" t="s">
        <v>123</v>
      </c>
      <c r="V42" s="22">
        <v>4937524.1788620912</v>
      </c>
    </row>
    <row r="43" spans="15:22" x14ac:dyDescent="0.25">
      <c r="O43" s="58" t="s">
        <v>120</v>
      </c>
      <c r="P43" s="14">
        <v>3739610.7264392804</v>
      </c>
    </row>
    <row r="44" spans="15:22" x14ac:dyDescent="0.25">
      <c r="O44" s="72" t="s">
        <v>121</v>
      </c>
      <c r="P44" s="54">
        <v>2.9899790272330216</v>
      </c>
    </row>
    <row r="45" spans="15:22" ht="15.75" thickBot="1" x14ac:dyDescent="0.3">
      <c r="O45" s="73" t="s">
        <v>122</v>
      </c>
      <c r="P45" s="88">
        <v>9.793498353877153</v>
      </c>
    </row>
  </sheetData>
  <mergeCells count="1">
    <mergeCell ref="C2:H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4CCF-7B19-4818-B9D8-FEB91D97224D}">
  <dimension ref="C2:G2"/>
  <sheetViews>
    <sheetView workbookViewId="0">
      <selection activeCell="Q23" sqref="Q23"/>
    </sheetView>
  </sheetViews>
  <sheetFormatPr defaultRowHeight="15" x14ac:dyDescent="0.25"/>
  <cols>
    <col min="1" max="1" width="2.7109375" customWidth="1"/>
  </cols>
  <sheetData>
    <row r="2" spans="3:7" x14ac:dyDescent="0.25">
      <c r="C2" s="159" t="s">
        <v>126</v>
      </c>
      <c r="D2" s="160"/>
      <c r="E2" s="160"/>
      <c r="F2" s="160"/>
      <c r="G2" s="161"/>
    </row>
  </sheetData>
  <mergeCells count="1">
    <mergeCell ref="C2:G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376A7B6710BE48A904AB17AB6A681E" ma:contentTypeVersion="8" ma:contentTypeDescription="Create a new document." ma:contentTypeScope="" ma:versionID="b696b842b86d5c0ad716beaf333db3cd">
  <xsd:schema xmlns:xsd="http://www.w3.org/2001/XMLSchema" xmlns:xs="http://www.w3.org/2001/XMLSchema" xmlns:p="http://schemas.microsoft.com/office/2006/metadata/properties" xmlns:ns3="a2134271-6d5f-4eac-8d9c-a9df74c04aa9" xmlns:ns4="75e5cace-37c3-4dad-b81b-3970ba19b6d3" targetNamespace="http://schemas.microsoft.com/office/2006/metadata/properties" ma:root="true" ma:fieldsID="b882fcc792bd7676adaaff141be0150d" ns3:_="" ns4:_="">
    <xsd:import namespace="a2134271-6d5f-4eac-8d9c-a9df74c04aa9"/>
    <xsd:import namespace="75e5cace-37c3-4dad-b81b-3970ba19b6d3"/>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34271-6d5f-4eac-8d9c-a9df74c04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5cace-37c3-4dad-b81b-3970ba19b6d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2134271-6d5f-4eac-8d9c-a9df74c04aa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B09763-A213-4E47-95E6-1B960A9B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34271-6d5f-4eac-8d9c-a9df74c04aa9"/>
    <ds:schemaRef ds:uri="75e5cace-37c3-4dad-b81b-3970ba19b6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B613C3-AE88-41B1-B90D-534A0B820359}">
  <ds:schemaRefs>
    <ds:schemaRef ds:uri="http://purl.org/dc/elements/1.1/"/>
    <ds:schemaRef ds:uri="http://schemas.microsoft.com/office/2006/documentManagement/types"/>
    <ds:schemaRef ds:uri="http://schemas.openxmlformats.org/package/2006/metadata/core-properties"/>
    <ds:schemaRef ds:uri="a2134271-6d5f-4eac-8d9c-a9df74c04aa9"/>
    <ds:schemaRef ds:uri="http://schemas.microsoft.com/office/infopath/2007/PartnerControls"/>
    <ds:schemaRef ds:uri="75e5cace-37c3-4dad-b81b-3970ba19b6d3"/>
    <ds:schemaRef ds:uri="http://schemas.microsoft.com/office/2006/metadata/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87DDF8A0-5E50-4A49-BE4A-112BFC81D2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Q1 Bonuses</vt:lpstr>
      <vt:lpstr>Q2 Investment Amounts</vt:lpstr>
      <vt:lpstr>Q3 Portfolios</vt:lpstr>
      <vt:lpstr>Q3 Maximisation</vt:lpstr>
      <vt:lpstr>Q4 q Values</vt:lpstr>
      <vt:lpstr>Q5 Investment 1</vt:lpstr>
      <vt:lpstr>Q6 VAS</vt:lpstr>
      <vt:lpstr>Q7 VAS Trajectories</vt:lpstr>
      <vt:lpstr>Q8 Investment 2</vt:lpstr>
      <vt:lpstr>Q8 Investment 3</vt:lpstr>
      <vt:lpstr>Q8 Plot + Summary</vt:lpstr>
      <vt:lpstr>Q9 Recommendation </vt:lpstr>
      <vt:lpstr>Q10 Limitations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Xu</dc:creator>
  <cp:lastModifiedBy>Ray Xu</cp:lastModifiedBy>
  <dcterms:created xsi:type="dcterms:W3CDTF">2024-04-03T10:40:13Z</dcterms:created>
  <dcterms:modified xsi:type="dcterms:W3CDTF">2024-04-09T10:17:26Z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0x01010043376A7B6710BE48A904AB17AB6A681E</vt:lpwstr>
  </property>
</Properties>
</file>