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zbra\Desktop\"/>
    </mc:Choice>
  </mc:AlternateContent>
  <xr:revisionPtr revIDLastSave="0" documentId="13_ncr:1_{32F3F52E-C9CC-4ABE-94A7-3CFD0EDCA603}" xr6:coauthVersionLast="47" xr6:coauthVersionMax="47" xr10:uidLastSave="{00000000-0000-0000-0000-000000000000}"/>
  <bookViews>
    <workbookView xWindow="-120" yWindow="-120" windowWidth="29040" windowHeight="15840" xr2:uid="{489F2B3E-7DCC-4D92-8D77-FD2639230F7B}"/>
  </bookViews>
  <sheets>
    <sheet name="wk11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6" i="4" l="1"/>
  <c r="J12" i="4"/>
  <c r="J8" i="4"/>
  <c r="J4" i="4"/>
  <c r="J3" i="4"/>
  <c r="J11" i="4"/>
  <c r="J7" i="4"/>
  <c r="H5" i="4"/>
  <c r="H9" i="4"/>
  <c r="H13" i="4"/>
  <c r="F11" i="4"/>
  <c r="F7" i="4"/>
  <c r="H6" i="4" l="1"/>
  <c r="J15" i="4"/>
  <c r="B12" i="4"/>
  <c r="B13" i="4" s="1"/>
  <c r="D9" i="4"/>
  <c r="H14" i="4" l="1"/>
  <c r="H10" i="4"/>
  <c r="B14" i="4"/>
  <c r="F8" i="4" l="1"/>
  <c r="D10" i="4" s="1"/>
  <c r="D21" i="4" s="1"/>
  <c r="B15" i="4"/>
  <c r="F12" i="4" l="1"/>
</calcChain>
</file>

<file path=xl/sharedStrings.xml><?xml version="1.0" encoding="utf-8"?>
<sst xmlns="http://schemas.openxmlformats.org/spreadsheetml/2006/main" count="18" uniqueCount="18">
  <si>
    <t>S_0</t>
  </si>
  <si>
    <t>u</t>
  </si>
  <si>
    <t xml:space="preserve">d </t>
  </si>
  <si>
    <t>Inputs</t>
  </si>
  <si>
    <t>Strike</t>
  </si>
  <si>
    <t>r</t>
  </si>
  <si>
    <t>p</t>
  </si>
  <si>
    <t>expiry</t>
  </si>
  <si>
    <t>1-p</t>
  </si>
  <si>
    <t>Call</t>
  </si>
  <si>
    <t>n=0</t>
  </si>
  <si>
    <t>n=1</t>
  </si>
  <si>
    <t>n=2</t>
  </si>
  <si>
    <t>n=3</t>
  </si>
  <si>
    <t>1-period DF</t>
  </si>
  <si>
    <t>1-period (T)</t>
  </si>
  <si>
    <t>3-month</t>
  </si>
  <si>
    <t>How much you should pay for this bet?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</si>
</sst>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0" fillId="2" borderId="0" xfId="0" applyFill="1"/>
    <xf numFmtId="0" fontId="0" fillId="3" borderId="0" xfId="0" applyFill="1"/>
    <xf numFmtId="0" fontId="2" fillId="2" borderId="0" xfId="0" applyFont="1" applyFill="1"/>
    <xf numFmtId="9" fontId="2" fillId="2" borderId="0" xfId="1" applyFont="1" applyFill="1"/>
    <xf numFmtId="0" fontId="2" fillId="3" borderId="0" xfId="0" applyFont="1" applyFill="1"/>
    <xf numFmtId="164" fontId="0" fillId="3" borderId="0" xfId="0" applyNumberFormat="1" applyFill="1"/>
    <xf numFmtId="0" fontId="3" fillId="2" borderId="0" xfId="0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7</xdr:row>
      <xdr:rowOff>38100</xdr:rowOff>
    </xdr:from>
    <xdr:to>
      <xdr:col>5</xdr:col>
      <xdr:colOff>28575</xdr:colOff>
      <xdr:row>8</xdr:row>
      <xdr:rowOff>171450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EEEECED5-B431-44BC-AC9A-5E56EAEB15AE}"/>
            </a:ext>
          </a:extLst>
        </xdr:cNvPr>
        <xdr:cNvCxnSpPr/>
      </xdr:nvCxnSpPr>
      <xdr:spPr>
        <a:xfrm flipV="1">
          <a:off x="8486775" y="1371600"/>
          <a:ext cx="638175" cy="3238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53578</xdr:colOff>
      <xdr:row>9</xdr:row>
      <xdr:rowOff>184547</xdr:rowOff>
    </xdr:from>
    <xdr:to>
      <xdr:col>5</xdr:col>
      <xdr:colOff>19050</xdr:colOff>
      <xdr:row>11</xdr:row>
      <xdr:rowOff>47625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4888E67A-BCC0-41E6-83DC-CD06DAA7EA55}"/>
            </a:ext>
          </a:extLst>
        </xdr:cNvPr>
        <xdr:cNvCxnSpPr/>
      </xdr:nvCxnSpPr>
      <xdr:spPr>
        <a:xfrm>
          <a:off x="8540353" y="1899047"/>
          <a:ext cx="575072" cy="24407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5</xdr:row>
      <xdr:rowOff>38100</xdr:rowOff>
    </xdr:from>
    <xdr:to>
      <xdr:col>7</xdr:col>
      <xdr:colOff>28575</xdr:colOff>
      <xdr:row>6</xdr:row>
      <xdr:rowOff>171450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49986DF5-B7F1-4799-BED1-B770B4AD0662}"/>
            </a:ext>
          </a:extLst>
        </xdr:cNvPr>
        <xdr:cNvCxnSpPr/>
      </xdr:nvCxnSpPr>
      <xdr:spPr>
        <a:xfrm flipV="1">
          <a:off x="9705975" y="990600"/>
          <a:ext cx="638175" cy="3238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20053</xdr:colOff>
      <xdr:row>11</xdr:row>
      <xdr:rowOff>10026</xdr:rowOff>
    </xdr:from>
    <xdr:to>
      <xdr:col>7</xdr:col>
      <xdr:colOff>0</xdr:colOff>
      <xdr:row>13</xdr:row>
      <xdr:rowOff>38100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1D91DAE8-2A87-4AF6-AF52-370C90D4B976}"/>
            </a:ext>
          </a:extLst>
        </xdr:cNvPr>
        <xdr:cNvCxnSpPr/>
      </xdr:nvCxnSpPr>
      <xdr:spPr>
        <a:xfrm>
          <a:off x="10477500" y="2105526"/>
          <a:ext cx="591553" cy="40907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5</xdr:row>
      <xdr:rowOff>38100</xdr:rowOff>
    </xdr:from>
    <xdr:to>
      <xdr:col>7</xdr:col>
      <xdr:colOff>28575</xdr:colOff>
      <xdr:row>6</xdr:row>
      <xdr:rowOff>171450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7B67AB1E-6AAC-40DD-A5D2-996040D34525}"/>
            </a:ext>
          </a:extLst>
        </xdr:cNvPr>
        <xdr:cNvCxnSpPr/>
      </xdr:nvCxnSpPr>
      <xdr:spPr>
        <a:xfrm flipV="1">
          <a:off x="9705975" y="990600"/>
          <a:ext cx="638175" cy="3238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9</xdr:row>
      <xdr:rowOff>38100</xdr:rowOff>
    </xdr:from>
    <xdr:to>
      <xdr:col>7</xdr:col>
      <xdr:colOff>28575</xdr:colOff>
      <xdr:row>10</xdr:row>
      <xdr:rowOff>171450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855F8BB3-DDAB-4DC1-B975-CD1A6CD9CD63}"/>
            </a:ext>
          </a:extLst>
        </xdr:cNvPr>
        <xdr:cNvCxnSpPr/>
      </xdr:nvCxnSpPr>
      <xdr:spPr>
        <a:xfrm flipV="1">
          <a:off x="9705975" y="1752600"/>
          <a:ext cx="638175" cy="3238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9</xdr:row>
      <xdr:rowOff>38100</xdr:rowOff>
    </xdr:from>
    <xdr:to>
      <xdr:col>7</xdr:col>
      <xdr:colOff>28575</xdr:colOff>
      <xdr:row>10</xdr:row>
      <xdr:rowOff>171450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3EB76BEB-E718-4C50-A709-A0187983598B}"/>
            </a:ext>
          </a:extLst>
        </xdr:cNvPr>
        <xdr:cNvCxnSpPr/>
      </xdr:nvCxnSpPr>
      <xdr:spPr>
        <a:xfrm flipV="1">
          <a:off x="9705975" y="1752600"/>
          <a:ext cx="638175" cy="3238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</xdr:colOff>
      <xdr:row>7</xdr:row>
      <xdr:rowOff>28575</xdr:rowOff>
    </xdr:from>
    <xdr:to>
      <xdr:col>7</xdr:col>
      <xdr:colOff>38100</xdr:colOff>
      <xdr:row>9</xdr:row>
      <xdr:rowOff>66675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64F23F81-2B29-44FC-B4E4-C5210F2BDCE5}"/>
            </a:ext>
          </a:extLst>
        </xdr:cNvPr>
        <xdr:cNvCxnSpPr/>
      </xdr:nvCxnSpPr>
      <xdr:spPr>
        <a:xfrm>
          <a:off x="9715500" y="1362075"/>
          <a:ext cx="638175" cy="4191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3</xdr:row>
      <xdr:rowOff>0</xdr:rowOff>
    </xdr:from>
    <xdr:to>
      <xdr:col>9</xdr:col>
      <xdr:colOff>28576</xdr:colOff>
      <xdr:row>4</xdr:row>
      <xdr:rowOff>133350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4143939C-20B9-43C9-8DB8-4BF4C417B3CE}"/>
            </a:ext>
          </a:extLst>
        </xdr:cNvPr>
        <xdr:cNvCxnSpPr/>
      </xdr:nvCxnSpPr>
      <xdr:spPr>
        <a:xfrm flipV="1">
          <a:off x="11680658" y="571500"/>
          <a:ext cx="640181" cy="3238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10026</xdr:colOff>
      <xdr:row>7</xdr:row>
      <xdr:rowOff>60158</xdr:rowOff>
    </xdr:from>
    <xdr:to>
      <xdr:col>9</xdr:col>
      <xdr:colOff>38602</xdr:colOff>
      <xdr:row>9</xdr:row>
      <xdr:rowOff>3008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0531FC31-610A-4556-95D3-5354B55B84CD}"/>
            </a:ext>
          </a:extLst>
        </xdr:cNvPr>
        <xdr:cNvCxnSpPr/>
      </xdr:nvCxnSpPr>
      <xdr:spPr>
        <a:xfrm flipV="1">
          <a:off x="11690684" y="1393658"/>
          <a:ext cx="640181" cy="3238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22057</xdr:colOff>
      <xdr:row>11</xdr:row>
      <xdr:rowOff>42111</xdr:rowOff>
    </xdr:from>
    <xdr:to>
      <xdr:col>9</xdr:col>
      <xdr:colOff>50633</xdr:colOff>
      <xdr:row>12</xdr:row>
      <xdr:rowOff>175461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0014C18D-3D6C-4747-B014-D13FD27DD87B}"/>
            </a:ext>
          </a:extLst>
        </xdr:cNvPr>
        <xdr:cNvCxnSpPr/>
      </xdr:nvCxnSpPr>
      <xdr:spPr>
        <a:xfrm flipV="1">
          <a:off x="11702715" y="2137611"/>
          <a:ext cx="640181" cy="3238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4</xdr:row>
      <xdr:rowOff>150395</xdr:rowOff>
    </xdr:from>
    <xdr:to>
      <xdr:col>9</xdr:col>
      <xdr:colOff>10027</xdr:colOff>
      <xdr:row>7</xdr:row>
      <xdr:rowOff>0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597F14F0-09F3-4507-92CD-6F40F7BB8E09}"/>
            </a:ext>
          </a:extLst>
        </xdr:cNvPr>
        <xdr:cNvCxnSpPr/>
      </xdr:nvCxnSpPr>
      <xdr:spPr>
        <a:xfrm>
          <a:off x="5634789" y="912395"/>
          <a:ext cx="1022685" cy="42110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12032</xdr:colOff>
      <xdr:row>9</xdr:row>
      <xdr:rowOff>2006</xdr:rowOff>
    </xdr:from>
    <xdr:to>
      <xdr:col>9</xdr:col>
      <xdr:colOff>60158</xdr:colOff>
      <xdr:row>11</xdr:row>
      <xdr:rowOff>30079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C9EBD9B4-F831-427A-B2AA-380A99B2845E}"/>
            </a:ext>
          </a:extLst>
        </xdr:cNvPr>
        <xdr:cNvCxnSpPr/>
      </xdr:nvCxnSpPr>
      <xdr:spPr>
        <a:xfrm>
          <a:off x="5646821" y="1716506"/>
          <a:ext cx="1060784" cy="40907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10026</xdr:colOff>
      <xdr:row>12</xdr:row>
      <xdr:rowOff>180474</xdr:rowOff>
    </xdr:from>
    <xdr:to>
      <xdr:col>9</xdr:col>
      <xdr:colOff>30079</xdr:colOff>
      <xdr:row>15</xdr:row>
      <xdr:rowOff>30079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BFB9857D-385C-49F8-B80D-250C0EBF7E39}"/>
            </a:ext>
          </a:extLst>
        </xdr:cNvPr>
        <xdr:cNvCxnSpPr/>
      </xdr:nvCxnSpPr>
      <xdr:spPr>
        <a:xfrm>
          <a:off x="5644815" y="2466474"/>
          <a:ext cx="1032711" cy="42110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A76D2A-49B1-4104-B1CA-09542B44C1DA}">
  <dimension ref="A2:J21"/>
  <sheetViews>
    <sheetView tabSelected="1" zoomScale="95" zoomScaleNormal="95" workbookViewId="0">
      <selection activeCell="J16" sqref="J16"/>
    </sheetView>
  </sheetViews>
  <sheetFormatPr defaultRowHeight="15" x14ac:dyDescent="0.25"/>
  <cols>
    <col min="1" max="1" width="16" customWidth="1"/>
    <col min="2" max="2" width="10.140625" customWidth="1"/>
    <col min="4" max="4" width="12.5703125" customWidth="1"/>
    <col min="9" max="9" width="15.140625" bestFit="1" customWidth="1"/>
    <col min="10" max="10" width="12" bestFit="1" customWidth="1"/>
    <col min="12" max="12" width="73.28515625" customWidth="1"/>
    <col min="14" max="14" width="13.85546875" customWidth="1"/>
  </cols>
  <sheetData>
    <row r="2" spans="1:10" x14ac:dyDescent="0.25">
      <c r="D2" t="s">
        <v>16</v>
      </c>
    </row>
    <row r="3" spans="1:10" x14ac:dyDescent="0.25">
      <c r="D3" t="s">
        <v>9</v>
      </c>
      <c r="J3" s="1">
        <f>H5*$B$7</f>
        <v>82319.999999999985</v>
      </c>
    </row>
    <row r="4" spans="1:10" x14ac:dyDescent="0.25">
      <c r="J4" s="2">
        <f>IF(J3&gt;B9, 100,0)</f>
        <v>100</v>
      </c>
    </row>
    <row r="5" spans="1:10" x14ac:dyDescent="0.25">
      <c r="A5" t="s">
        <v>3</v>
      </c>
      <c r="H5" s="1">
        <f>F7*$B$7</f>
        <v>58799.999999999993</v>
      </c>
    </row>
    <row r="6" spans="1:10" x14ac:dyDescent="0.25">
      <c r="A6" s="3" t="s">
        <v>0</v>
      </c>
      <c r="B6" s="3">
        <v>30000</v>
      </c>
      <c r="H6" s="2">
        <f>$B$13*($B$14*J4+$B$15*J8)</f>
        <v>50.311849861616757</v>
      </c>
    </row>
    <row r="7" spans="1:10" x14ac:dyDescent="0.25">
      <c r="A7" s="3" t="s">
        <v>1</v>
      </c>
      <c r="B7" s="4">
        <v>1.4</v>
      </c>
      <c r="F7" s="1">
        <f>D9*$B$7</f>
        <v>42000</v>
      </c>
      <c r="J7" s="1">
        <f>H9*$B$7</f>
        <v>35280</v>
      </c>
    </row>
    <row r="8" spans="1:10" x14ac:dyDescent="0.25">
      <c r="A8" s="3" t="s">
        <v>2</v>
      </c>
      <c r="B8" s="4">
        <v>0.6</v>
      </c>
      <c r="F8" s="2">
        <f>$B$13*($B$14*H6+$B$15*H10)</f>
        <v>25.312822364978658</v>
      </c>
      <c r="J8" s="2">
        <f>IF(J7&gt;B9, 100,0)</f>
        <v>0</v>
      </c>
    </row>
    <row r="9" spans="1:10" x14ac:dyDescent="0.25">
      <c r="A9" s="3" t="s">
        <v>4</v>
      </c>
      <c r="B9" s="3">
        <v>40000</v>
      </c>
      <c r="D9" s="1">
        <f>$B$6</f>
        <v>30000</v>
      </c>
      <c r="H9" s="1">
        <f>F11*$B$7</f>
        <v>25200</v>
      </c>
    </row>
    <row r="10" spans="1:10" x14ac:dyDescent="0.25">
      <c r="A10" s="3" t="s">
        <v>5</v>
      </c>
      <c r="B10" s="4">
        <v>0.05</v>
      </c>
      <c r="D10" s="2">
        <f>$B$13*($B$14*F8+$B$15*F12)</f>
        <v>12.735349184005807</v>
      </c>
      <c r="H10" s="2">
        <f>MAX(H9-$B$9,0)</f>
        <v>0</v>
      </c>
    </row>
    <row r="11" spans="1:10" x14ac:dyDescent="0.25">
      <c r="A11" s="3" t="s">
        <v>7</v>
      </c>
      <c r="B11" s="7">
        <v>0.25</v>
      </c>
      <c r="F11" s="1">
        <f>D9*$B$8</f>
        <v>18000</v>
      </c>
      <c r="J11" s="1">
        <f>H13*$B$7</f>
        <v>15119.999999999998</v>
      </c>
    </row>
    <row r="12" spans="1:10" x14ac:dyDescent="0.25">
      <c r="A12" s="5" t="s">
        <v>15</v>
      </c>
      <c r="B12" s="5">
        <f>B11/3</f>
        <v>8.3333333333333329E-2</v>
      </c>
      <c r="F12" s="2">
        <f>$B$13*($B$14*H10+$B$15*H14)</f>
        <v>0</v>
      </c>
      <c r="J12" s="2">
        <f>IF(J11&gt;B9, 100,0)</f>
        <v>0</v>
      </c>
    </row>
    <row r="13" spans="1:10" x14ac:dyDescent="0.25">
      <c r="A13" s="5" t="s">
        <v>14</v>
      </c>
      <c r="B13" s="6">
        <f>EXP(-B10*B12)</f>
        <v>0.99584200184510996</v>
      </c>
      <c r="H13" s="1">
        <f>F11*$B$8</f>
        <v>10800</v>
      </c>
    </row>
    <row r="14" spans="1:10" x14ac:dyDescent="0.25">
      <c r="A14" s="5" t="s">
        <v>6</v>
      </c>
      <c r="B14" s="6">
        <f>(EXP(B12*B10)-B8)/(B7-B8)</f>
        <v>0.50521919911389812</v>
      </c>
      <c r="H14" s="2">
        <f>MAX(H13-$B$9,0)</f>
        <v>0</v>
      </c>
    </row>
    <row r="15" spans="1:10" x14ac:dyDescent="0.25">
      <c r="A15" s="5" t="s">
        <v>8</v>
      </c>
      <c r="B15" s="6">
        <f>1-B14</f>
        <v>0.49478080088610188</v>
      </c>
      <c r="J15" s="1">
        <f>H13*$B$8</f>
        <v>6480</v>
      </c>
    </row>
    <row r="16" spans="1:10" x14ac:dyDescent="0.25">
      <c r="J16" s="2">
        <f>IF(J15&gt;B9, 100,0)</f>
        <v>0</v>
      </c>
    </row>
    <row r="18" spans="4:10" x14ac:dyDescent="0.25">
      <c r="D18" t="s">
        <v>10</v>
      </c>
      <c r="F18" t="s">
        <v>11</v>
      </c>
      <c r="H18" t="s">
        <v>12</v>
      </c>
      <c r="J18" t="s">
        <v>13</v>
      </c>
    </row>
    <row r="20" spans="4:10" x14ac:dyDescent="0.25">
      <c r="D20" t="s">
        <v>17</v>
      </c>
    </row>
    <row r="21" spans="4:10" x14ac:dyDescent="0.25">
      <c r="D21">
        <f>D10</f>
        <v>12.735349184005807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wk11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Pang</dc:creator>
  <cp:lastModifiedBy>Brandon Zheng</cp:lastModifiedBy>
  <dcterms:created xsi:type="dcterms:W3CDTF">2021-03-06T23:33:32Z</dcterms:created>
  <dcterms:modified xsi:type="dcterms:W3CDTF">2023-11-20T19:10:45Z</dcterms:modified>
</cp:coreProperties>
</file>