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Yanıtları 1" sheetId="1" r:id="rId4"/>
    <sheet state="visible" name="Sayfa1" sheetId="2" r:id="rId5"/>
    <sheet state="visible" name="Sayfa2" sheetId="3" r:id="rId6"/>
  </sheets>
  <definedNames/>
  <calcPr/>
</workbook>
</file>

<file path=xl/sharedStrings.xml><?xml version="1.0" encoding="utf-8"?>
<sst xmlns="http://schemas.openxmlformats.org/spreadsheetml/2006/main" count="909" uniqueCount="190">
  <si>
    <t>Zaman damgası</t>
  </si>
  <si>
    <t>Yaş</t>
  </si>
  <si>
    <t>Cinsiyet</t>
  </si>
  <si>
    <t>Medeni_Durum</t>
  </si>
  <si>
    <t>Eğitim</t>
  </si>
  <si>
    <t>Meslk</t>
  </si>
  <si>
    <t>Sektör</t>
  </si>
  <si>
    <t>İş_Kolu</t>
  </si>
  <si>
    <t>Tecrübe</t>
  </si>
  <si>
    <t>Gelir</t>
  </si>
  <si>
    <t>Memnuniyet</t>
  </si>
  <si>
    <t>Harcama</t>
  </si>
  <si>
    <t>Yatırım</t>
  </si>
  <si>
    <t>Erkek</t>
  </si>
  <si>
    <t>Evli</t>
  </si>
  <si>
    <t>Ön Lisans</t>
  </si>
  <si>
    <t>Memur</t>
  </si>
  <si>
    <t>Kamu Sektörü</t>
  </si>
  <si>
    <t>Karma Sektör</t>
  </si>
  <si>
    <t>Ödemeler/Faturalar (elektrik, su, doğalgaz, kira vs)</t>
  </si>
  <si>
    <t>vadeli mevduat, tahvil, altın, hisse senedi</t>
  </si>
  <si>
    <t>Bekar</t>
  </si>
  <si>
    <t>Lise</t>
  </si>
  <si>
    <t xml:space="preserve">Teknisyen </t>
  </si>
  <si>
    <t>Özel Sektör</t>
  </si>
  <si>
    <t>Kıyafet Harcamaları</t>
  </si>
  <si>
    <t>altın</t>
  </si>
  <si>
    <t>Kadın</t>
  </si>
  <si>
    <t xml:space="preserve">Emekli </t>
  </si>
  <si>
    <t>Temel Gıda Ürünleri</t>
  </si>
  <si>
    <t>Lisans</t>
  </si>
  <si>
    <t>Mühendis</t>
  </si>
  <si>
    <t>Hizmet Sektörü</t>
  </si>
  <si>
    <t>altın, döviz, hisse senedi, sanal para birimi</t>
  </si>
  <si>
    <t xml:space="preserve">Ön muhasebe </t>
  </si>
  <si>
    <t>Ticari Sektör</t>
  </si>
  <si>
    <t xml:space="preserve">Çocuklarımın eğitimi ve ihtiyaçları </t>
  </si>
  <si>
    <t>Optik</t>
  </si>
  <si>
    <t>döviz</t>
  </si>
  <si>
    <t>İş Analisti</t>
  </si>
  <si>
    <t>Okul giderleri</t>
  </si>
  <si>
    <t>vadeli mevduat, altın, döviz, borsa</t>
  </si>
  <si>
    <t>Genel Müdür</t>
  </si>
  <si>
    <t xml:space="preserve">Öğrenci </t>
  </si>
  <si>
    <t>Emekli memur</t>
  </si>
  <si>
    <t>Şube sefi</t>
  </si>
  <si>
    <t>Serbes</t>
  </si>
  <si>
    <t>Emekli öğretmen</t>
  </si>
  <si>
    <t>Hukukçu</t>
  </si>
  <si>
    <t xml:space="preserve">Sosyal çalışmacı </t>
  </si>
  <si>
    <t>Muhasebeci</t>
  </si>
  <si>
    <t>Yayıncı</t>
  </si>
  <si>
    <t>Emekli</t>
  </si>
  <si>
    <t xml:space="preserve">Tekniker </t>
  </si>
  <si>
    <t xml:space="preserve">Ogretmen </t>
  </si>
  <si>
    <t xml:space="preserve">Kamuda asistan </t>
  </si>
  <si>
    <t>vadeli mevduat</t>
  </si>
  <si>
    <t xml:space="preserve">Finans ve Bütçe kıdemli uzman </t>
  </si>
  <si>
    <t>Hepsi</t>
  </si>
  <si>
    <t>hisse senedi, yatırım fonları, borsa</t>
  </si>
  <si>
    <t>Teknisyen</t>
  </si>
  <si>
    <t>altın, döviz</t>
  </si>
  <si>
    <t>Öğretmen</t>
  </si>
  <si>
    <t xml:space="preserve">Aşçı </t>
  </si>
  <si>
    <t>altın, döviz, borsa</t>
  </si>
  <si>
    <t>emekli</t>
  </si>
  <si>
    <t>Psikolojik Danışman</t>
  </si>
  <si>
    <t>yatırım fonları</t>
  </si>
  <si>
    <t xml:space="preserve">çağrı operatör </t>
  </si>
  <si>
    <t xml:space="preserve">İşçi </t>
  </si>
  <si>
    <t>hisse senedi</t>
  </si>
  <si>
    <t>Hemsire</t>
  </si>
  <si>
    <t xml:space="preserve">Kamu personeli </t>
  </si>
  <si>
    <t>Elektrik elektronik teknisyeni</t>
  </si>
  <si>
    <t>borsa</t>
  </si>
  <si>
    <t>Freelancer</t>
  </si>
  <si>
    <t>Kozmetik/Kişisel Bakım</t>
  </si>
  <si>
    <t xml:space="preserve">Öğretmen </t>
  </si>
  <si>
    <t>Taşımacılık ve Seyehat Harcamaları (yakıt, bakım vs.)</t>
  </si>
  <si>
    <t>Doktora</t>
  </si>
  <si>
    <t>İktisatçı</t>
  </si>
  <si>
    <t>vadeli mevduat, döviz</t>
  </si>
  <si>
    <t>grafiker</t>
  </si>
  <si>
    <t>döviz, yatırım fonları</t>
  </si>
  <si>
    <t xml:space="preserve">Mühendis </t>
  </si>
  <si>
    <t>Satış danışmanı</t>
  </si>
  <si>
    <t>Tütün ürünleri</t>
  </si>
  <si>
    <t>altın, borsa</t>
  </si>
  <si>
    <t xml:space="preserve">Yazılım Mühendisi </t>
  </si>
  <si>
    <t xml:space="preserve">Tümü için geçerli </t>
  </si>
  <si>
    <t>vadeli mevduat, altın, döviz</t>
  </si>
  <si>
    <t xml:space="preserve">Radyoloji teknikeri </t>
  </si>
  <si>
    <t xml:space="preserve">Harita kadastro teknikeri </t>
  </si>
  <si>
    <t>Yüksek Lisans</t>
  </si>
  <si>
    <t>Turizmci</t>
  </si>
  <si>
    <t>Kredi</t>
  </si>
  <si>
    <t>gayrimenkul</t>
  </si>
  <si>
    <t>Kredi ödemesi</t>
  </si>
  <si>
    <t>Öğrenci</t>
  </si>
  <si>
    <t>vadeli mevduat, altın, döviz, hisse senedi, yatırım fonları, sanal para birimi, borsa</t>
  </si>
  <si>
    <t>Age</t>
  </si>
  <si>
    <t>Exğerience</t>
  </si>
  <si>
    <t>Income</t>
  </si>
  <si>
    <t>Satisfaction</t>
  </si>
  <si>
    <t>Gender</t>
  </si>
  <si>
    <t>Marital status</t>
  </si>
  <si>
    <t>Education</t>
  </si>
  <si>
    <t>Professional</t>
  </si>
  <si>
    <t>Sector</t>
  </si>
  <si>
    <t>Business line</t>
  </si>
  <si>
    <t>Spending</t>
  </si>
  <si>
    <t>Investment</t>
  </si>
  <si>
    <t>Male</t>
  </si>
  <si>
    <t>Married</t>
  </si>
  <si>
    <t>Associate degree</t>
  </si>
  <si>
    <t>Officer</t>
  </si>
  <si>
    <t>Public sector</t>
  </si>
  <si>
    <t>Mixed sector</t>
  </si>
  <si>
    <t>PAYMENTS/BUILDINGS (Electricity, Water, Natural Gas, Rent, etc.)</t>
  </si>
  <si>
    <t>Futures deposits, bonds, gold, stock</t>
  </si>
  <si>
    <t>Single</t>
  </si>
  <si>
    <t>High school</t>
  </si>
  <si>
    <t>Technician</t>
  </si>
  <si>
    <t>Private sector</t>
  </si>
  <si>
    <t>Clothing expenditures</t>
  </si>
  <si>
    <t>gold</t>
  </si>
  <si>
    <t>Woman</t>
  </si>
  <si>
    <t>Retired</t>
  </si>
  <si>
    <t>Basic Food Products</t>
  </si>
  <si>
    <t>Licence</t>
  </si>
  <si>
    <t>Engineer</t>
  </si>
  <si>
    <t>Service industry</t>
  </si>
  <si>
    <t>Gold, foreign exchange, stock, virtual currency</t>
  </si>
  <si>
    <t>Preliminary accounting</t>
  </si>
  <si>
    <t>Commercial sector</t>
  </si>
  <si>
    <t>The education and needs of my children</t>
  </si>
  <si>
    <t>Optical</t>
  </si>
  <si>
    <t>foreign currency</t>
  </si>
  <si>
    <t>Business analyst</t>
  </si>
  <si>
    <t>School expenses</t>
  </si>
  <si>
    <t>Futures deposits, gold, foreign exchange, stock market</t>
  </si>
  <si>
    <t>General manager</t>
  </si>
  <si>
    <t>Student</t>
  </si>
  <si>
    <t>Retired officer</t>
  </si>
  <si>
    <t>Branch</t>
  </si>
  <si>
    <t>free</t>
  </si>
  <si>
    <t>Retired teacher</t>
  </si>
  <si>
    <t>Lawyer</t>
  </si>
  <si>
    <t>Social worker</t>
  </si>
  <si>
    <t>Accountant</t>
  </si>
  <si>
    <t>Publisher</t>
  </si>
  <si>
    <t>Teacher</t>
  </si>
  <si>
    <t>Public assistant</t>
  </si>
  <si>
    <t>term deposit</t>
  </si>
  <si>
    <t>Finance and Budget Senior Expert</t>
  </si>
  <si>
    <t>All</t>
  </si>
  <si>
    <t>stock, investment funds, stock market</t>
  </si>
  <si>
    <t>Gold, foreign currency</t>
  </si>
  <si>
    <t>Chef</t>
  </si>
  <si>
    <t>Gold, foreign exchange, stock market</t>
  </si>
  <si>
    <t>retired</t>
  </si>
  <si>
    <t>Psychological counselor</t>
  </si>
  <si>
    <t>Investment Funds</t>
  </si>
  <si>
    <t>call operator</t>
  </si>
  <si>
    <t>Employee</t>
  </si>
  <si>
    <t>stock</t>
  </si>
  <si>
    <t>Nurse</t>
  </si>
  <si>
    <t>Public staff</t>
  </si>
  <si>
    <t>Electrical Electronic Technician</t>
  </si>
  <si>
    <t>exchange</t>
  </si>
  <si>
    <t>Cosmetics/Personal Care</t>
  </si>
  <si>
    <t>Transportation and Travel Expenditures (fuel, maintenance, etc.)</t>
  </si>
  <si>
    <t>Doctorate</t>
  </si>
  <si>
    <t>Economist</t>
  </si>
  <si>
    <t>Futures deposit, foreign currency</t>
  </si>
  <si>
    <t>graphic artist</t>
  </si>
  <si>
    <t>Foreign exchange, investment funds</t>
  </si>
  <si>
    <t>Sales consultant</t>
  </si>
  <si>
    <t>Tobacco Products</t>
  </si>
  <si>
    <t>Gold, stock market</t>
  </si>
  <si>
    <t>Software engineer</t>
  </si>
  <si>
    <t>Valid for all</t>
  </si>
  <si>
    <t>Futures deposits, gold, currency</t>
  </si>
  <si>
    <t>Radiology technician</t>
  </si>
  <si>
    <t>Map cadastral technician</t>
  </si>
  <si>
    <t>Degree</t>
  </si>
  <si>
    <t>Tourist</t>
  </si>
  <si>
    <t>Credit</t>
  </si>
  <si>
    <t>real estate</t>
  </si>
  <si>
    <t>Loan payment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</si>
</sst>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3E5656"/>
      </a:dk1>
      <a:lt1>
        <a:srgbClr val="F5F5F5"/>
      </a:lt1>
      <a:dk2>
        <a:srgbClr val="3E5656"/>
      </a:dk2>
      <a:lt2>
        <a:srgbClr val="F5F5F5"/>
      </a:lt2>
      <a:accent1>
        <a:srgbClr val="B0725D"/>
      </a:accent1>
      <a:accent2>
        <a:srgbClr val="8F3738"/>
      </a:accent2>
      <a:accent3>
        <a:srgbClr val="E79A3C"/>
      </a:accent3>
      <a:accent4>
        <a:srgbClr val="447874"/>
      </a:accent4>
      <a:accent5>
        <a:srgbClr val="D2D479"/>
      </a:accent5>
      <a:accent6>
        <a:srgbClr val="8B8948"/>
      </a:accent6>
      <a:hlink>
        <a:srgbClr val="8B8948"/>
      </a:hlink>
      <a:folHlink>
        <a:srgbClr val="8B8948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10.63"/>
    <col customWidth="1" min="3" max="6" width="18.88"/>
    <col customWidth="1" min="7" max="7" width="28.5"/>
    <col customWidth="1" min="8" max="9" width="18.88"/>
    <col customWidth="1" min="10" max="10" width="23.13"/>
    <col customWidth="1" min="11" max="11" width="18.88"/>
    <col customWidth="1" min="12" max="12" width="23.75"/>
    <col customWidth="1" min="13" max="19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>
      <c r="A2" s="3">
        <v>45020.67256761574</v>
      </c>
      <c r="B2" s="4">
        <v>51.0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>
        <v>20.0</v>
      </c>
      <c r="J2" s="4">
        <v>17000.0</v>
      </c>
      <c r="K2" s="4">
        <v>5.0</v>
      </c>
      <c r="L2" s="4" t="s">
        <v>19</v>
      </c>
      <c r="M2" s="4" t="s">
        <v>20</v>
      </c>
    </row>
    <row r="3">
      <c r="A3" s="3">
        <v>45020.67874506944</v>
      </c>
      <c r="B3" s="4">
        <v>23.0</v>
      </c>
      <c r="C3" s="4" t="s">
        <v>13</v>
      </c>
      <c r="D3" s="4" t="s">
        <v>21</v>
      </c>
      <c r="E3" s="4" t="s">
        <v>22</v>
      </c>
      <c r="F3" s="4" t="s">
        <v>23</v>
      </c>
      <c r="G3" s="4" t="s">
        <v>24</v>
      </c>
      <c r="H3" s="4" t="s">
        <v>18</v>
      </c>
      <c r="I3" s="4">
        <v>5.0</v>
      </c>
      <c r="J3" s="4">
        <v>12000.0</v>
      </c>
      <c r="K3" s="4">
        <v>5.0</v>
      </c>
      <c r="L3" s="4" t="s">
        <v>25</v>
      </c>
      <c r="M3" s="4" t="s">
        <v>26</v>
      </c>
    </row>
    <row r="4">
      <c r="A4" s="3">
        <v>45020.68031603009</v>
      </c>
      <c r="B4" s="4">
        <v>52.0</v>
      </c>
      <c r="C4" s="4" t="s">
        <v>27</v>
      </c>
      <c r="D4" s="4" t="s">
        <v>14</v>
      </c>
      <c r="E4" s="4" t="s">
        <v>22</v>
      </c>
      <c r="F4" s="4" t="s">
        <v>28</v>
      </c>
      <c r="G4" s="4" t="s">
        <v>24</v>
      </c>
      <c r="H4" s="4" t="s">
        <v>18</v>
      </c>
      <c r="I4" s="4">
        <v>20.0</v>
      </c>
      <c r="J4" s="4">
        <v>9000.0</v>
      </c>
      <c r="K4" s="4">
        <v>6.0</v>
      </c>
      <c r="L4" s="4" t="s">
        <v>29</v>
      </c>
      <c r="M4" s="4" t="s">
        <v>26</v>
      </c>
    </row>
    <row r="5">
      <c r="A5" s="3">
        <v>45020.68203460648</v>
      </c>
      <c r="B5" s="4">
        <v>33.0</v>
      </c>
      <c r="C5" s="4" t="s">
        <v>13</v>
      </c>
      <c r="D5" s="4" t="s">
        <v>14</v>
      </c>
      <c r="E5" s="4" t="s">
        <v>30</v>
      </c>
      <c r="F5" s="4" t="s">
        <v>31</v>
      </c>
      <c r="G5" s="4" t="s">
        <v>24</v>
      </c>
      <c r="H5" s="4" t="s">
        <v>32</v>
      </c>
      <c r="I5" s="4">
        <v>12.0</v>
      </c>
      <c r="J5" s="4">
        <v>25000.0</v>
      </c>
      <c r="K5" s="4">
        <v>4.0</v>
      </c>
      <c r="L5" s="4" t="s">
        <v>29</v>
      </c>
      <c r="M5" s="4" t="s">
        <v>33</v>
      </c>
    </row>
    <row r="6">
      <c r="A6" s="3">
        <v>45020.68304957176</v>
      </c>
      <c r="B6" s="4">
        <v>51.0</v>
      </c>
      <c r="C6" s="4" t="s">
        <v>27</v>
      </c>
      <c r="D6" s="4" t="s">
        <v>14</v>
      </c>
      <c r="E6" s="4" t="s">
        <v>15</v>
      </c>
      <c r="F6" s="4" t="s">
        <v>34</v>
      </c>
      <c r="G6" s="4" t="s">
        <v>24</v>
      </c>
      <c r="H6" s="4" t="s">
        <v>35</v>
      </c>
      <c r="I6" s="4">
        <v>10.0</v>
      </c>
      <c r="J6" s="4">
        <v>16000.0</v>
      </c>
      <c r="K6" s="4">
        <v>1.0</v>
      </c>
      <c r="L6" s="4" t="s">
        <v>36</v>
      </c>
      <c r="M6" s="4" t="s">
        <v>26</v>
      </c>
    </row>
    <row r="7">
      <c r="A7" s="3">
        <v>45020.684007881944</v>
      </c>
      <c r="B7" s="4">
        <v>48.0</v>
      </c>
      <c r="C7" s="4" t="s">
        <v>13</v>
      </c>
      <c r="D7" s="4" t="s">
        <v>14</v>
      </c>
      <c r="E7" s="4" t="s">
        <v>22</v>
      </c>
      <c r="F7" s="4" t="s">
        <v>37</v>
      </c>
      <c r="G7" s="4" t="s">
        <v>24</v>
      </c>
      <c r="H7" s="4" t="s">
        <v>32</v>
      </c>
      <c r="I7" s="4">
        <v>20.0</v>
      </c>
      <c r="J7" s="4">
        <v>12000.0</v>
      </c>
      <c r="K7" s="4">
        <v>2.0</v>
      </c>
      <c r="L7" s="4" t="s">
        <v>19</v>
      </c>
      <c r="M7" s="4" t="s">
        <v>38</v>
      </c>
    </row>
    <row r="8">
      <c r="A8" s="3">
        <v>45020.68939962963</v>
      </c>
      <c r="B8" s="4">
        <v>49.0</v>
      </c>
      <c r="C8" s="4" t="s">
        <v>27</v>
      </c>
      <c r="D8" s="4" t="s">
        <v>14</v>
      </c>
      <c r="E8" s="4" t="s">
        <v>30</v>
      </c>
      <c r="F8" s="4" t="s">
        <v>39</v>
      </c>
      <c r="G8" s="4" t="s">
        <v>24</v>
      </c>
      <c r="H8" s="4" t="s">
        <v>35</v>
      </c>
      <c r="I8" s="4">
        <v>20.0</v>
      </c>
      <c r="J8" s="4">
        <v>30000.0</v>
      </c>
      <c r="K8" s="4">
        <v>8.0</v>
      </c>
      <c r="L8" s="4" t="s">
        <v>40</v>
      </c>
      <c r="M8" s="4" t="s">
        <v>41</v>
      </c>
    </row>
    <row r="9">
      <c r="A9" s="3">
        <v>45020.69172170139</v>
      </c>
      <c r="B9" s="4">
        <v>27.0</v>
      </c>
      <c r="C9" s="4" t="s">
        <v>13</v>
      </c>
      <c r="D9" s="4" t="s">
        <v>21</v>
      </c>
      <c r="E9" s="4" t="s">
        <v>30</v>
      </c>
      <c r="F9" s="4" t="s">
        <v>42</v>
      </c>
      <c r="G9" s="4" t="s">
        <v>24</v>
      </c>
      <c r="H9" s="4" t="s">
        <v>32</v>
      </c>
      <c r="I9" s="4">
        <v>5.0</v>
      </c>
      <c r="J9" s="4">
        <v>65000.0</v>
      </c>
      <c r="K9" s="4">
        <v>1.0</v>
      </c>
      <c r="L9" s="4" t="s">
        <v>19</v>
      </c>
      <c r="M9" s="4" t="s">
        <v>38</v>
      </c>
    </row>
    <row r="10">
      <c r="A10" s="3">
        <v>45020.69193886574</v>
      </c>
      <c r="B10" s="4">
        <v>22.0</v>
      </c>
      <c r="C10" s="4" t="s">
        <v>13</v>
      </c>
      <c r="D10" s="4" t="s">
        <v>21</v>
      </c>
      <c r="E10" s="4" t="s">
        <v>30</v>
      </c>
      <c r="F10" s="4" t="s">
        <v>43</v>
      </c>
      <c r="G10" s="4" t="s">
        <v>24</v>
      </c>
      <c r="H10" s="4" t="s">
        <v>32</v>
      </c>
      <c r="I10" s="4">
        <v>5.0</v>
      </c>
      <c r="J10" s="4">
        <v>4000.0</v>
      </c>
      <c r="K10" s="4">
        <v>1.0</v>
      </c>
      <c r="L10" s="4" t="s">
        <v>25</v>
      </c>
      <c r="M10" s="4" t="s">
        <v>38</v>
      </c>
    </row>
    <row r="11">
      <c r="A11" s="3">
        <v>45020.69234825231</v>
      </c>
      <c r="B11" s="4">
        <v>61.0</v>
      </c>
      <c r="C11" s="4" t="s">
        <v>27</v>
      </c>
      <c r="D11" s="4" t="s">
        <v>14</v>
      </c>
      <c r="E11" s="4" t="s">
        <v>15</v>
      </c>
      <c r="F11" s="4" t="s">
        <v>44</v>
      </c>
      <c r="G11" s="4" t="s">
        <v>17</v>
      </c>
      <c r="H11" s="4" t="s">
        <v>32</v>
      </c>
      <c r="I11" s="4">
        <v>20.0</v>
      </c>
      <c r="J11" s="4">
        <v>9300.0</v>
      </c>
      <c r="K11" s="4">
        <v>1.0</v>
      </c>
      <c r="L11" s="4" t="s">
        <v>29</v>
      </c>
      <c r="M11" s="4" t="s">
        <v>26</v>
      </c>
    </row>
    <row r="12">
      <c r="A12" s="3">
        <v>45020.692555601854</v>
      </c>
      <c r="B12" s="4">
        <v>33.0</v>
      </c>
      <c r="C12" s="4" t="s">
        <v>27</v>
      </c>
      <c r="D12" s="4" t="s">
        <v>14</v>
      </c>
      <c r="E12" s="4" t="s">
        <v>15</v>
      </c>
      <c r="F12" s="4" t="s">
        <v>45</v>
      </c>
      <c r="G12" s="4" t="s">
        <v>24</v>
      </c>
      <c r="H12" s="4" t="s">
        <v>32</v>
      </c>
      <c r="I12" s="4">
        <v>10.0</v>
      </c>
      <c r="J12" s="4">
        <v>10000.0</v>
      </c>
      <c r="K12" s="4">
        <v>1.0</v>
      </c>
      <c r="L12" s="4" t="s">
        <v>29</v>
      </c>
      <c r="M12" s="4" t="s">
        <v>26</v>
      </c>
    </row>
    <row r="13">
      <c r="A13" s="3">
        <v>45020.693523043985</v>
      </c>
      <c r="B13" s="4">
        <v>55.0</v>
      </c>
      <c r="C13" s="4" t="s">
        <v>13</v>
      </c>
      <c r="D13" s="4" t="s">
        <v>14</v>
      </c>
      <c r="E13" s="4" t="s">
        <v>30</v>
      </c>
      <c r="F13" s="4" t="s">
        <v>46</v>
      </c>
      <c r="G13" s="4" t="s">
        <v>17</v>
      </c>
      <c r="H13" s="4" t="s">
        <v>18</v>
      </c>
      <c r="I13" s="4">
        <v>20.0</v>
      </c>
      <c r="J13" s="4">
        <v>80000.0</v>
      </c>
      <c r="K13" s="4">
        <v>10.0</v>
      </c>
      <c r="L13" s="4" t="s">
        <v>4</v>
      </c>
      <c r="M13" s="4" t="s">
        <v>26</v>
      </c>
    </row>
    <row r="14">
      <c r="A14" s="3">
        <v>45020.69415268519</v>
      </c>
      <c r="B14" s="4">
        <v>67.0</v>
      </c>
      <c r="C14" s="4" t="s">
        <v>13</v>
      </c>
      <c r="D14" s="4" t="s">
        <v>14</v>
      </c>
      <c r="E14" s="4" t="s">
        <v>15</v>
      </c>
      <c r="F14" s="4" t="s">
        <v>47</v>
      </c>
      <c r="G14" s="4" t="s">
        <v>17</v>
      </c>
      <c r="H14" s="4" t="s">
        <v>32</v>
      </c>
      <c r="I14" s="4">
        <v>20.0</v>
      </c>
      <c r="J14" s="4">
        <v>12000.0</v>
      </c>
      <c r="K14" s="4">
        <v>1.0</v>
      </c>
      <c r="L14" s="4" t="s">
        <v>29</v>
      </c>
      <c r="M14" s="4" t="s">
        <v>26</v>
      </c>
    </row>
    <row r="15">
      <c r="A15" s="3">
        <v>45020.69639303241</v>
      </c>
      <c r="B15" s="4">
        <v>54.0</v>
      </c>
      <c r="C15" s="4" t="s">
        <v>27</v>
      </c>
      <c r="D15" s="4" t="s">
        <v>14</v>
      </c>
      <c r="E15" s="4" t="s">
        <v>30</v>
      </c>
      <c r="F15" s="4" t="s">
        <v>48</v>
      </c>
      <c r="G15" s="4" t="s">
        <v>17</v>
      </c>
      <c r="H15" s="4" t="s">
        <v>32</v>
      </c>
      <c r="I15" s="4">
        <v>20.0</v>
      </c>
      <c r="J15" s="4">
        <v>51000.0</v>
      </c>
      <c r="K15" s="4">
        <v>1.0</v>
      </c>
      <c r="L15" s="4" t="s">
        <v>29</v>
      </c>
      <c r="M15" s="4" t="s">
        <v>26</v>
      </c>
    </row>
    <row r="16">
      <c r="A16" s="3">
        <v>45020.698558310185</v>
      </c>
      <c r="B16" s="4">
        <v>45.0</v>
      </c>
      <c r="C16" s="4" t="s">
        <v>27</v>
      </c>
      <c r="D16" s="4" t="s">
        <v>14</v>
      </c>
      <c r="E16" s="4" t="s">
        <v>30</v>
      </c>
      <c r="F16" s="4" t="s">
        <v>49</v>
      </c>
      <c r="G16" s="4" t="s">
        <v>17</v>
      </c>
      <c r="H16" s="4" t="s">
        <v>32</v>
      </c>
      <c r="I16" s="4">
        <v>20.0</v>
      </c>
      <c r="J16" s="4">
        <v>17000.0</v>
      </c>
      <c r="K16" s="4">
        <v>1.0</v>
      </c>
      <c r="L16" s="4" t="s">
        <v>29</v>
      </c>
      <c r="M16" s="4" t="s">
        <v>26</v>
      </c>
    </row>
    <row r="17">
      <c r="A17" s="3">
        <v>45020.69856697917</v>
      </c>
      <c r="B17" s="4">
        <v>42.0</v>
      </c>
      <c r="C17" s="4" t="s">
        <v>27</v>
      </c>
      <c r="D17" s="4" t="s">
        <v>21</v>
      </c>
      <c r="E17" s="4" t="s">
        <v>15</v>
      </c>
      <c r="F17" s="4" t="s">
        <v>50</v>
      </c>
      <c r="G17" s="4" t="s">
        <v>24</v>
      </c>
      <c r="H17" s="4" t="s">
        <v>35</v>
      </c>
      <c r="I17" s="4">
        <v>15.0</v>
      </c>
      <c r="J17" s="4">
        <v>13000.0</v>
      </c>
      <c r="K17" s="4">
        <v>2.0</v>
      </c>
      <c r="L17" s="4" t="s">
        <v>29</v>
      </c>
      <c r="M17" s="4" t="s">
        <v>26</v>
      </c>
    </row>
    <row r="18">
      <c r="A18" s="3">
        <v>45020.69964925926</v>
      </c>
      <c r="B18" s="4">
        <v>53.0</v>
      </c>
      <c r="C18" s="4" t="s">
        <v>27</v>
      </c>
      <c r="D18" s="4" t="s">
        <v>21</v>
      </c>
      <c r="E18" s="4" t="s">
        <v>30</v>
      </c>
      <c r="F18" s="4" t="s">
        <v>51</v>
      </c>
      <c r="G18" s="4" t="s">
        <v>52</v>
      </c>
      <c r="H18" s="4" t="s">
        <v>32</v>
      </c>
      <c r="I18" s="4">
        <v>20.0</v>
      </c>
      <c r="J18" s="4">
        <v>8500.0</v>
      </c>
      <c r="K18" s="4">
        <v>2.0</v>
      </c>
      <c r="L18" s="4" t="s">
        <v>19</v>
      </c>
      <c r="M18" s="4" t="s">
        <v>26</v>
      </c>
    </row>
    <row r="19">
      <c r="A19" s="3">
        <v>45020.69978026621</v>
      </c>
      <c r="B19" s="4">
        <v>41.0</v>
      </c>
      <c r="C19" s="4" t="s">
        <v>27</v>
      </c>
      <c r="D19" s="4" t="s">
        <v>14</v>
      </c>
      <c r="E19" s="4" t="s">
        <v>22</v>
      </c>
      <c r="F19" s="4" t="s">
        <v>53</v>
      </c>
      <c r="G19" s="4" t="s">
        <v>24</v>
      </c>
      <c r="H19" s="4" t="s">
        <v>32</v>
      </c>
      <c r="I19" s="4">
        <v>10.0</v>
      </c>
      <c r="J19" s="4">
        <v>10000.0</v>
      </c>
      <c r="K19" s="4">
        <v>5.0</v>
      </c>
      <c r="L19" s="4" t="s">
        <v>19</v>
      </c>
      <c r="M19" s="4" t="s">
        <v>26</v>
      </c>
    </row>
    <row r="20">
      <c r="A20" s="3">
        <v>45020.700353437496</v>
      </c>
      <c r="B20" s="4">
        <v>53.0</v>
      </c>
      <c r="C20" s="4" t="s">
        <v>27</v>
      </c>
      <c r="D20" s="4" t="s">
        <v>14</v>
      </c>
      <c r="E20" s="4" t="s">
        <v>30</v>
      </c>
      <c r="F20" s="4" t="s">
        <v>54</v>
      </c>
      <c r="G20" s="4" t="s">
        <v>17</v>
      </c>
      <c r="H20" s="4" t="s">
        <v>32</v>
      </c>
      <c r="I20" s="4">
        <v>20.0</v>
      </c>
      <c r="J20" s="4">
        <v>18000.0</v>
      </c>
      <c r="K20" s="4">
        <v>1.0</v>
      </c>
      <c r="L20" s="4" t="s">
        <v>29</v>
      </c>
      <c r="M20" s="4" t="s">
        <v>26</v>
      </c>
    </row>
    <row r="21">
      <c r="A21" s="3">
        <v>45020.70289497685</v>
      </c>
      <c r="B21" s="4">
        <v>43.0</v>
      </c>
      <c r="C21" s="4" t="s">
        <v>27</v>
      </c>
      <c r="D21" s="4" t="s">
        <v>14</v>
      </c>
      <c r="E21" s="4" t="s">
        <v>30</v>
      </c>
      <c r="F21" s="4" t="s">
        <v>55</v>
      </c>
      <c r="G21" s="4" t="s">
        <v>17</v>
      </c>
      <c r="H21" s="4" t="s">
        <v>18</v>
      </c>
      <c r="I21" s="4">
        <v>15.0</v>
      </c>
      <c r="J21" s="4">
        <v>10500.0</v>
      </c>
      <c r="K21" s="4">
        <v>8.0</v>
      </c>
      <c r="L21" s="4" t="s">
        <v>25</v>
      </c>
      <c r="M21" s="4" t="s">
        <v>56</v>
      </c>
    </row>
    <row r="22">
      <c r="A22" s="3">
        <v>45020.70370837963</v>
      </c>
      <c r="B22" s="4">
        <v>48.0</v>
      </c>
      <c r="C22" s="4" t="s">
        <v>27</v>
      </c>
      <c r="D22" s="4" t="s">
        <v>21</v>
      </c>
      <c r="E22" s="4" t="s">
        <v>30</v>
      </c>
      <c r="F22" s="4" t="s">
        <v>16</v>
      </c>
      <c r="G22" s="4" t="s">
        <v>17</v>
      </c>
      <c r="H22" s="4" t="s">
        <v>32</v>
      </c>
      <c r="I22" s="4">
        <v>20.0</v>
      </c>
      <c r="J22" s="4">
        <v>15000.0</v>
      </c>
      <c r="K22" s="4">
        <v>3.0</v>
      </c>
      <c r="L22" s="4" t="s">
        <v>29</v>
      </c>
      <c r="M22" s="4" t="s">
        <v>26</v>
      </c>
    </row>
    <row r="23">
      <c r="A23" s="3">
        <v>45020.71270800926</v>
      </c>
      <c r="B23" s="4">
        <v>55.0</v>
      </c>
      <c r="C23" s="4" t="s">
        <v>13</v>
      </c>
      <c r="D23" s="4" t="s">
        <v>14</v>
      </c>
      <c r="E23" s="4" t="s">
        <v>30</v>
      </c>
      <c r="F23" s="4" t="s">
        <v>57</v>
      </c>
      <c r="G23" s="4" t="s">
        <v>24</v>
      </c>
      <c r="H23" s="4" t="s">
        <v>32</v>
      </c>
      <c r="I23" s="4">
        <v>20.0</v>
      </c>
      <c r="J23" s="4">
        <v>30000.0</v>
      </c>
      <c r="K23" s="4">
        <v>7.0</v>
      </c>
      <c r="L23" s="4" t="s">
        <v>58</v>
      </c>
      <c r="M23" s="4" t="s">
        <v>59</v>
      </c>
    </row>
    <row r="24">
      <c r="A24" s="3">
        <v>45020.71369275463</v>
      </c>
      <c r="B24" s="4">
        <v>61.0</v>
      </c>
      <c r="C24" s="4" t="s">
        <v>13</v>
      </c>
      <c r="D24" s="4" t="s">
        <v>14</v>
      </c>
      <c r="E24" s="4" t="s">
        <v>22</v>
      </c>
      <c r="F24" s="4" t="s">
        <v>60</v>
      </c>
      <c r="G24" s="4" t="s">
        <v>24</v>
      </c>
      <c r="H24" s="4" t="s">
        <v>35</v>
      </c>
      <c r="I24" s="4">
        <v>20.0</v>
      </c>
      <c r="J24" s="4">
        <v>8500.0</v>
      </c>
      <c r="K24" s="4">
        <v>3.0</v>
      </c>
      <c r="L24" s="4" t="s">
        <v>29</v>
      </c>
      <c r="M24" s="4" t="s">
        <v>26</v>
      </c>
    </row>
    <row r="25">
      <c r="A25" s="3">
        <v>45020.717542928236</v>
      </c>
      <c r="B25" s="4">
        <v>52.0</v>
      </c>
      <c r="C25" s="4" t="s">
        <v>27</v>
      </c>
      <c r="D25" s="4" t="s">
        <v>21</v>
      </c>
      <c r="E25" s="4" t="s">
        <v>30</v>
      </c>
      <c r="F25" s="4" t="s">
        <v>16</v>
      </c>
      <c r="G25" s="4" t="s">
        <v>17</v>
      </c>
      <c r="H25" s="4" t="s">
        <v>32</v>
      </c>
      <c r="I25" s="4">
        <v>20.0</v>
      </c>
      <c r="J25" s="4">
        <v>14000.0</v>
      </c>
      <c r="K25" s="4">
        <v>2.0</v>
      </c>
      <c r="L25" s="4" t="s">
        <v>29</v>
      </c>
      <c r="M25" s="4" t="s">
        <v>61</v>
      </c>
    </row>
    <row r="26">
      <c r="A26" s="3">
        <v>45020.722834722226</v>
      </c>
      <c r="B26" s="4">
        <v>34.0</v>
      </c>
      <c r="C26" s="4" t="s">
        <v>27</v>
      </c>
      <c r="D26" s="4" t="s">
        <v>14</v>
      </c>
      <c r="E26" s="4" t="s">
        <v>30</v>
      </c>
      <c r="F26" s="4" t="s">
        <v>62</v>
      </c>
      <c r="G26" s="4" t="s">
        <v>24</v>
      </c>
      <c r="H26" s="4" t="s">
        <v>32</v>
      </c>
      <c r="I26" s="4">
        <v>12.0</v>
      </c>
      <c r="J26" s="4">
        <v>12000.0</v>
      </c>
      <c r="K26" s="4">
        <v>3.0</v>
      </c>
      <c r="L26" s="4" t="s">
        <v>19</v>
      </c>
      <c r="M26" s="4" t="s">
        <v>38</v>
      </c>
    </row>
    <row r="27">
      <c r="A27" s="3">
        <v>45020.72447501158</v>
      </c>
      <c r="B27" s="4">
        <v>45.0</v>
      </c>
      <c r="C27" s="4" t="s">
        <v>27</v>
      </c>
      <c r="D27" s="4" t="s">
        <v>14</v>
      </c>
      <c r="E27" s="4" t="s">
        <v>22</v>
      </c>
      <c r="F27" s="4" t="s">
        <v>63</v>
      </c>
      <c r="G27" s="4" t="s">
        <v>24</v>
      </c>
      <c r="H27" s="4" t="s">
        <v>32</v>
      </c>
      <c r="I27" s="4">
        <v>12.0</v>
      </c>
      <c r="J27" s="4">
        <v>12000.0</v>
      </c>
      <c r="K27" s="4">
        <v>6.0</v>
      </c>
      <c r="L27" s="4" t="s">
        <v>29</v>
      </c>
      <c r="M27" s="4" t="s">
        <v>38</v>
      </c>
    </row>
    <row r="28">
      <c r="A28" s="3">
        <v>45020.72486502315</v>
      </c>
      <c r="B28" s="4">
        <v>21.0</v>
      </c>
      <c r="C28" s="4" t="s">
        <v>13</v>
      </c>
      <c r="D28" s="4" t="s">
        <v>21</v>
      </c>
      <c r="E28" s="4" t="s">
        <v>22</v>
      </c>
      <c r="F28" s="4" t="s">
        <v>53</v>
      </c>
      <c r="G28" s="4" t="s">
        <v>24</v>
      </c>
      <c r="H28" s="4" t="s">
        <v>32</v>
      </c>
      <c r="I28" s="4">
        <v>5.0</v>
      </c>
      <c r="J28" s="4">
        <v>9000.0</v>
      </c>
      <c r="K28" s="4">
        <v>5.0</v>
      </c>
      <c r="L28" s="4" t="s">
        <v>19</v>
      </c>
      <c r="M28" s="4" t="s">
        <v>26</v>
      </c>
    </row>
    <row r="29">
      <c r="A29" s="3">
        <v>45020.750005231486</v>
      </c>
      <c r="B29" s="4">
        <v>56.0</v>
      </c>
      <c r="C29" s="4" t="s">
        <v>13</v>
      </c>
      <c r="D29" s="4" t="s">
        <v>14</v>
      </c>
      <c r="E29" s="4" t="s">
        <v>22</v>
      </c>
      <c r="F29" s="4" t="s">
        <v>52</v>
      </c>
      <c r="G29" s="4" t="s">
        <v>17</v>
      </c>
      <c r="H29" s="4" t="s">
        <v>32</v>
      </c>
      <c r="I29" s="4">
        <v>20.0</v>
      </c>
      <c r="J29" s="4">
        <v>11000.0</v>
      </c>
      <c r="K29" s="4">
        <v>5.0</v>
      </c>
      <c r="L29" s="4" t="s">
        <v>29</v>
      </c>
      <c r="M29" s="4" t="s">
        <v>56</v>
      </c>
    </row>
    <row r="30">
      <c r="A30" s="3">
        <v>45020.773154814815</v>
      </c>
      <c r="B30" s="4">
        <v>26.0</v>
      </c>
      <c r="C30" s="4" t="s">
        <v>27</v>
      </c>
      <c r="D30" s="4" t="s">
        <v>14</v>
      </c>
      <c r="E30" s="4" t="s">
        <v>30</v>
      </c>
      <c r="F30" s="4" t="s">
        <v>31</v>
      </c>
      <c r="G30" s="4" t="s">
        <v>24</v>
      </c>
      <c r="H30" s="4" t="s">
        <v>35</v>
      </c>
      <c r="I30" s="4">
        <v>5.0</v>
      </c>
      <c r="J30" s="4">
        <v>31000.0</v>
      </c>
      <c r="K30" s="4">
        <v>3.0</v>
      </c>
      <c r="L30" s="4" t="s">
        <v>29</v>
      </c>
      <c r="M30" s="4" t="s">
        <v>64</v>
      </c>
    </row>
    <row r="31">
      <c r="A31" s="3">
        <v>45020.78040858796</v>
      </c>
      <c r="B31" s="4">
        <v>60.0</v>
      </c>
      <c r="C31" s="4" t="s">
        <v>27</v>
      </c>
      <c r="D31" s="4" t="s">
        <v>21</v>
      </c>
      <c r="E31" s="4" t="s">
        <v>22</v>
      </c>
      <c r="F31" s="4" t="s">
        <v>65</v>
      </c>
      <c r="G31" s="4" t="s">
        <v>24</v>
      </c>
      <c r="H31" s="4" t="s">
        <v>32</v>
      </c>
      <c r="I31" s="4">
        <v>20.0</v>
      </c>
      <c r="J31" s="4">
        <v>15000.0</v>
      </c>
      <c r="K31" s="4">
        <v>3.0</v>
      </c>
      <c r="L31" s="4" t="s">
        <v>29</v>
      </c>
      <c r="M31" s="4" t="s">
        <v>26</v>
      </c>
    </row>
    <row r="32">
      <c r="A32" s="3">
        <v>45020.784508819444</v>
      </c>
      <c r="B32" s="4">
        <v>24.0</v>
      </c>
      <c r="C32" s="4" t="s">
        <v>27</v>
      </c>
      <c r="D32" s="4" t="s">
        <v>21</v>
      </c>
      <c r="E32" s="4" t="s">
        <v>30</v>
      </c>
      <c r="F32" s="4" t="s">
        <v>66</v>
      </c>
      <c r="G32" s="4" t="s">
        <v>24</v>
      </c>
      <c r="H32" s="4" t="s">
        <v>32</v>
      </c>
      <c r="I32" s="4">
        <v>5.0</v>
      </c>
      <c r="J32" s="4">
        <v>9000.0</v>
      </c>
      <c r="K32" s="4">
        <v>1.0</v>
      </c>
      <c r="L32" s="4" t="s">
        <v>29</v>
      </c>
      <c r="M32" s="4" t="s">
        <v>38</v>
      </c>
    </row>
    <row r="33">
      <c r="A33" s="3">
        <v>45020.793471944446</v>
      </c>
      <c r="B33" s="4">
        <v>55.0</v>
      </c>
      <c r="C33" s="4" t="s">
        <v>27</v>
      </c>
      <c r="D33" s="4" t="s">
        <v>14</v>
      </c>
      <c r="E33" s="4" t="s">
        <v>22</v>
      </c>
      <c r="F33" s="4" t="s">
        <v>52</v>
      </c>
      <c r="G33" s="4" t="s">
        <v>24</v>
      </c>
      <c r="H33" s="4" t="s">
        <v>35</v>
      </c>
      <c r="I33" s="4">
        <v>12.0</v>
      </c>
      <c r="J33" s="4">
        <v>20000.0</v>
      </c>
      <c r="K33" s="4">
        <v>5.0</v>
      </c>
      <c r="L33" s="4" t="s">
        <v>25</v>
      </c>
      <c r="M33" s="4" t="s">
        <v>67</v>
      </c>
    </row>
    <row r="34">
      <c r="A34" s="3">
        <v>45020.82174375</v>
      </c>
      <c r="B34" s="4">
        <v>50.0</v>
      </c>
      <c r="C34" s="4" t="s">
        <v>27</v>
      </c>
      <c r="D34" s="4" t="s">
        <v>21</v>
      </c>
      <c r="E34" s="4" t="s">
        <v>30</v>
      </c>
      <c r="F34" s="4" t="s">
        <v>68</v>
      </c>
      <c r="G34" s="4" t="s">
        <v>17</v>
      </c>
      <c r="H34" s="4" t="s">
        <v>35</v>
      </c>
      <c r="I34" s="4">
        <v>5.0</v>
      </c>
      <c r="J34" s="4">
        <v>12000.0</v>
      </c>
      <c r="K34" s="4">
        <v>6.0</v>
      </c>
      <c r="L34" s="4" t="s">
        <v>19</v>
      </c>
      <c r="M34" s="4" t="s">
        <v>26</v>
      </c>
    </row>
    <row r="35">
      <c r="A35" s="3">
        <v>45020.82422065972</v>
      </c>
      <c r="B35" s="4">
        <v>49.0</v>
      </c>
      <c r="C35" s="4" t="s">
        <v>27</v>
      </c>
      <c r="D35" s="4" t="s">
        <v>14</v>
      </c>
      <c r="E35" s="4" t="s">
        <v>30</v>
      </c>
      <c r="F35" s="4" t="s">
        <v>69</v>
      </c>
      <c r="G35" s="4" t="s">
        <v>17</v>
      </c>
      <c r="H35" s="4" t="s">
        <v>32</v>
      </c>
      <c r="I35" s="4">
        <v>12.0</v>
      </c>
      <c r="J35" s="4">
        <v>8000.0</v>
      </c>
      <c r="K35" s="4">
        <v>1.0</v>
      </c>
      <c r="L35" s="4" t="s">
        <v>19</v>
      </c>
      <c r="M35" s="4" t="s">
        <v>70</v>
      </c>
    </row>
    <row r="36">
      <c r="A36" s="3">
        <v>45020.847686759254</v>
      </c>
      <c r="B36" s="4">
        <v>44.0</v>
      </c>
      <c r="C36" s="4" t="s">
        <v>27</v>
      </c>
      <c r="D36" s="4" t="s">
        <v>14</v>
      </c>
      <c r="E36" s="4" t="s">
        <v>30</v>
      </c>
      <c r="F36" s="4" t="s">
        <v>71</v>
      </c>
      <c r="G36" s="4" t="s">
        <v>17</v>
      </c>
      <c r="H36" s="4" t="s">
        <v>32</v>
      </c>
      <c r="I36" s="4">
        <v>20.0</v>
      </c>
      <c r="J36" s="4">
        <v>20000.0</v>
      </c>
      <c r="K36" s="4">
        <v>6.0</v>
      </c>
      <c r="L36" s="4" t="s">
        <v>29</v>
      </c>
      <c r="M36" s="4" t="s">
        <v>38</v>
      </c>
    </row>
    <row r="37">
      <c r="A37" s="3">
        <v>45020.850967453705</v>
      </c>
      <c r="B37" s="4">
        <v>27.0</v>
      </c>
      <c r="C37" s="4" t="s">
        <v>13</v>
      </c>
      <c r="D37" s="4" t="s">
        <v>14</v>
      </c>
      <c r="E37" s="4" t="s">
        <v>30</v>
      </c>
      <c r="F37" s="4" t="s">
        <v>31</v>
      </c>
      <c r="G37" s="4" t="s">
        <v>24</v>
      </c>
      <c r="H37" s="4" t="s">
        <v>35</v>
      </c>
      <c r="I37" s="4">
        <v>5.0</v>
      </c>
      <c r="J37" s="4">
        <v>25000.0</v>
      </c>
      <c r="K37" s="4">
        <v>7.0</v>
      </c>
      <c r="L37" s="4" t="s">
        <v>29</v>
      </c>
      <c r="M37" s="4" t="s">
        <v>26</v>
      </c>
    </row>
    <row r="38">
      <c r="A38" s="3">
        <v>45020.85783001158</v>
      </c>
      <c r="B38" s="4">
        <v>50.0</v>
      </c>
      <c r="C38" s="4" t="s">
        <v>27</v>
      </c>
      <c r="D38" s="4" t="s">
        <v>14</v>
      </c>
      <c r="E38" s="4" t="s">
        <v>30</v>
      </c>
      <c r="F38" s="4" t="s">
        <v>72</v>
      </c>
      <c r="G38" s="4" t="s">
        <v>17</v>
      </c>
      <c r="H38" s="4" t="s">
        <v>32</v>
      </c>
      <c r="I38" s="4">
        <v>15.0</v>
      </c>
      <c r="J38" s="4">
        <v>16000.0</v>
      </c>
      <c r="K38" s="4">
        <v>2.0</v>
      </c>
      <c r="L38" s="4" t="s">
        <v>19</v>
      </c>
      <c r="M38" s="4" t="s">
        <v>70</v>
      </c>
    </row>
    <row r="39">
      <c r="A39" s="3">
        <v>45020.86019936342</v>
      </c>
      <c r="B39" s="4">
        <v>30.0</v>
      </c>
      <c r="C39" s="4" t="s">
        <v>27</v>
      </c>
      <c r="D39" s="4" t="s">
        <v>21</v>
      </c>
      <c r="E39" s="4" t="s">
        <v>15</v>
      </c>
      <c r="F39" s="4" t="s">
        <v>73</v>
      </c>
      <c r="G39" s="4" t="s">
        <v>24</v>
      </c>
      <c r="H39" s="4" t="s">
        <v>35</v>
      </c>
      <c r="I39" s="4">
        <v>5.0</v>
      </c>
      <c r="J39" s="4">
        <v>12500.0</v>
      </c>
      <c r="K39" s="4">
        <v>5.0</v>
      </c>
      <c r="L39" s="4" t="s">
        <v>25</v>
      </c>
      <c r="M39" s="4" t="s">
        <v>26</v>
      </c>
    </row>
    <row r="40">
      <c r="A40" s="3">
        <v>45020.87265868056</v>
      </c>
      <c r="B40" s="4">
        <v>37.0</v>
      </c>
      <c r="C40" s="4" t="s">
        <v>13</v>
      </c>
      <c r="D40" s="4" t="s">
        <v>14</v>
      </c>
      <c r="E40" s="4" t="s">
        <v>22</v>
      </c>
      <c r="F40" s="4" t="s">
        <v>23</v>
      </c>
      <c r="G40" s="4" t="s">
        <v>24</v>
      </c>
      <c r="H40" s="4" t="s">
        <v>32</v>
      </c>
      <c r="I40" s="4">
        <v>12.0</v>
      </c>
      <c r="J40" s="4">
        <v>16000.0</v>
      </c>
      <c r="K40" s="4">
        <v>4.0</v>
      </c>
      <c r="L40" s="4" t="s">
        <v>29</v>
      </c>
      <c r="M40" s="4" t="s">
        <v>74</v>
      </c>
    </row>
    <row r="41">
      <c r="A41" s="3">
        <v>45020.912419733795</v>
      </c>
      <c r="B41" s="4">
        <v>23.0</v>
      </c>
      <c r="C41" s="4" t="s">
        <v>27</v>
      </c>
      <c r="D41" s="4" t="s">
        <v>21</v>
      </c>
      <c r="E41" s="4" t="s">
        <v>30</v>
      </c>
      <c r="F41" s="4" t="s">
        <v>75</v>
      </c>
      <c r="G41" s="4" t="s">
        <v>24</v>
      </c>
      <c r="H41" s="4" t="s">
        <v>35</v>
      </c>
      <c r="I41" s="4">
        <v>5.0</v>
      </c>
      <c r="J41" s="4">
        <v>10000.0</v>
      </c>
      <c r="K41" s="4">
        <v>1.0</v>
      </c>
      <c r="L41" s="4" t="s">
        <v>76</v>
      </c>
      <c r="M41" s="4" t="s">
        <v>26</v>
      </c>
    </row>
    <row r="42">
      <c r="A42" s="3">
        <v>45020.93655266204</v>
      </c>
      <c r="B42" s="4">
        <v>50.0</v>
      </c>
      <c r="C42" s="4" t="s">
        <v>13</v>
      </c>
      <c r="D42" s="4" t="s">
        <v>14</v>
      </c>
      <c r="E42" s="4" t="s">
        <v>30</v>
      </c>
      <c r="F42" s="4" t="s">
        <v>28</v>
      </c>
      <c r="G42" s="4" t="s">
        <v>28</v>
      </c>
      <c r="H42" s="4" t="s">
        <v>32</v>
      </c>
      <c r="I42" s="4">
        <v>20.0</v>
      </c>
      <c r="J42" s="4">
        <v>10000.0</v>
      </c>
      <c r="K42" s="4">
        <v>1.0</v>
      </c>
      <c r="L42" s="4" t="s">
        <v>29</v>
      </c>
      <c r="M42" s="4" t="s">
        <v>67</v>
      </c>
    </row>
    <row r="43">
      <c r="A43" s="3">
        <v>45020.9748221412</v>
      </c>
      <c r="B43" s="4">
        <v>33.0</v>
      </c>
      <c r="C43" s="4" t="s">
        <v>27</v>
      </c>
      <c r="D43" s="4" t="s">
        <v>14</v>
      </c>
      <c r="E43" s="4" t="s">
        <v>30</v>
      </c>
      <c r="F43" s="4" t="s">
        <v>62</v>
      </c>
      <c r="G43" s="4" t="s">
        <v>24</v>
      </c>
      <c r="H43" s="4" t="s">
        <v>32</v>
      </c>
      <c r="I43" s="4">
        <v>12.0</v>
      </c>
      <c r="J43" s="4">
        <v>11000.0</v>
      </c>
      <c r="K43" s="4">
        <v>3.0</v>
      </c>
      <c r="L43" s="4" t="s">
        <v>29</v>
      </c>
      <c r="M43" s="4" t="s">
        <v>56</v>
      </c>
    </row>
    <row r="44">
      <c r="A44" s="3">
        <v>45020.998779699075</v>
      </c>
      <c r="B44" s="4">
        <v>28.0</v>
      </c>
      <c r="C44" s="4" t="s">
        <v>27</v>
      </c>
      <c r="D44" s="4" t="s">
        <v>21</v>
      </c>
      <c r="E44" s="4" t="s">
        <v>30</v>
      </c>
      <c r="F44" s="4" t="s">
        <v>77</v>
      </c>
      <c r="G44" s="4" t="s">
        <v>24</v>
      </c>
      <c r="H44" s="4" t="s">
        <v>32</v>
      </c>
      <c r="I44" s="4">
        <v>10.0</v>
      </c>
      <c r="J44" s="4">
        <v>11000.0</v>
      </c>
      <c r="K44" s="4">
        <v>5.0</v>
      </c>
      <c r="L44" s="4" t="s">
        <v>78</v>
      </c>
      <c r="M44" s="4" t="s">
        <v>26</v>
      </c>
    </row>
    <row r="45">
      <c r="A45" s="3">
        <v>45021.330904710645</v>
      </c>
      <c r="B45" s="4">
        <v>65.0</v>
      </c>
      <c r="C45" s="4" t="s">
        <v>13</v>
      </c>
      <c r="D45" s="4" t="s">
        <v>14</v>
      </c>
      <c r="E45" s="4" t="s">
        <v>79</v>
      </c>
      <c r="F45" s="4" t="s">
        <v>80</v>
      </c>
      <c r="G45" s="4" t="s">
        <v>52</v>
      </c>
      <c r="H45" s="4" t="s">
        <v>18</v>
      </c>
      <c r="I45" s="4">
        <v>20.0</v>
      </c>
      <c r="J45" s="4">
        <v>13000.0</v>
      </c>
      <c r="K45" s="4">
        <v>3.0</v>
      </c>
      <c r="L45" s="4" t="s">
        <v>19</v>
      </c>
      <c r="M45" s="4" t="s">
        <v>81</v>
      </c>
    </row>
    <row r="46">
      <c r="A46" s="3">
        <v>45021.51733596065</v>
      </c>
      <c r="B46" s="4">
        <v>47.0</v>
      </c>
      <c r="C46" s="4" t="s">
        <v>13</v>
      </c>
      <c r="D46" s="4" t="s">
        <v>21</v>
      </c>
      <c r="E46" s="4" t="s">
        <v>30</v>
      </c>
      <c r="F46" s="4" t="s">
        <v>82</v>
      </c>
      <c r="G46" s="4" t="s">
        <v>24</v>
      </c>
      <c r="H46" s="4" t="s">
        <v>35</v>
      </c>
      <c r="I46" s="4">
        <v>20.0</v>
      </c>
      <c r="J46" s="4">
        <v>19000.0</v>
      </c>
      <c r="K46" s="4">
        <v>4.0</v>
      </c>
      <c r="L46" s="4" t="s">
        <v>19</v>
      </c>
      <c r="M46" s="4" t="s">
        <v>83</v>
      </c>
    </row>
    <row r="47">
      <c r="A47" s="3">
        <v>45022.69615108796</v>
      </c>
      <c r="B47" s="4">
        <v>33.0</v>
      </c>
      <c r="C47" s="4" t="s">
        <v>13</v>
      </c>
      <c r="D47" s="4" t="s">
        <v>21</v>
      </c>
      <c r="E47" s="4" t="s">
        <v>30</v>
      </c>
      <c r="F47" s="4" t="s">
        <v>84</v>
      </c>
      <c r="G47" s="4" t="s">
        <v>24</v>
      </c>
      <c r="H47" s="4" t="s">
        <v>32</v>
      </c>
      <c r="I47" s="4">
        <v>10.0</v>
      </c>
      <c r="J47" s="4">
        <v>12000.0</v>
      </c>
      <c r="K47" s="4">
        <v>5.0</v>
      </c>
      <c r="L47" s="4" t="s">
        <v>29</v>
      </c>
      <c r="M47" s="4" t="s">
        <v>38</v>
      </c>
    </row>
    <row r="48">
      <c r="A48" s="3">
        <v>45022.70077417824</v>
      </c>
      <c r="B48" s="4">
        <v>24.0</v>
      </c>
      <c r="C48" s="4" t="s">
        <v>13</v>
      </c>
      <c r="D48" s="4" t="s">
        <v>21</v>
      </c>
      <c r="E48" s="4" t="s">
        <v>15</v>
      </c>
      <c r="F48" s="4" t="s">
        <v>85</v>
      </c>
      <c r="G48" s="4" t="s">
        <v>24</v>
      </c>
      <c r="H48" s="4" t="s">
        <v>32</v>
      </c>
      <c r="I48" s="4">
        <v>5.0</v>
      </c>
      <c r="J48" s="4">
        <v>12000.0</v>
      </c>
      <c r="K48" s="4">
        <v>2.0</v>
      </c>
      <c r="L48" s="4" t="s">
        <v>86</v>
      </c>
      <c r="M48" s="4" t="s">
        <v>87</v>
      </c>
    </row>
    <row r="49">
      <c r="A49" s="3">
        <v>45022.7012578125</v>
      </c>
      <c r="B49" s="4">
        <v>30.0</v>
      </c>
      <c r="C49" s="4" t="s">
        <v>13</v>
      </c>
      <c r="D49" s="4" t="s">
        <v>21</v>
      </c>
      <c r="E49" s="4" t="s">
        <v>30</v>
      </c>
      <c r="F49" s="4" t="s">
        <v>88</v>
      </c>
      <c r="G49" s="4" t="s">
        <v>24</v>
      </c>
      <c r="H49" s="4" t="s">
        <v>32</v>
      </c>
      <c r="I49" s="4">
        <v>12.0</v>
      </c>
      <c r="J49" s="4">
        <v>28500.0</v>
      </c>
      <c r="K49" s="4">
        <v>7.0</v>
      </c>
      <c r="L49" s="4" t="s">
        <v>89</v>
      </c>
      <c r="M49" s="4" t="s">
        <v>90</v>
      </c>
    </row>
    <row r="50">
      <c r="A50" s="3">
        <v>45022.712961087964</v>
      </c>
      <c r="B50" s="4">
        <v>27.0</v>
      </c>
      <c r="C50" s="4" t="s">
        <v>13</v>
      </c>
      <c r="D50" s="4" t="s">
        <v>14</v>
      </c>
      <c r="E50" s="4" t="s">
        <v>15</v>
      </c>
      <c r="F50" s="4" t="s">
        <v>91</v>
      </c>
      <c r="G50" s="4" t="s">
        <v>24</v>
      </c>
      <c r="H50" s="4" t="s">
        <v>32</v>
      </c>
      <c r="I50" s="4">
        <v>10.0</v>
      </c>
      <c r="J50" s="4">
        <v>15000.0</v>
      </c>
      <c r="K50" s="4">
        <v>4.0</v>
      </c>
      <c r="L50" s="4" t="s">
        <v>19</v>
      </c>
      <c r="M50" s="4" t="s">
        <v>26</v>
      </c>
    </row>
    <row r="51">
      <c r="A51" s="3">
        <v>45022.71384149305</v>
      </c>
      <c r="B51" s="4">
        <v>59.0</v>
      </c>
      <c r="C51" s="4" t="s">
        <v>13</v>
      </c>
      <c r="D51" s="4" t="s">
        <v>14</v>
      </c>
      <c r="E51" s="4" t="s">
        <v>15</v>
      </c>
      <c r="F51" s="4" t="s">
        <v>92</v>
      </c>
      <c r="G51" s="4" t="s">
        <v>24</v>
      </c>
      <c r="H51" s="4" t="s">
        <v>35</v>
      </c>
      <c r="I51" s="4">
        <v>20.0</v>
      </c>
      <c r="J51" s="4">
        <v>15000.0</v>
      </c>
      <c r="K51" s="4">
        <v>5.0</v>
      </c>
      <c r="L51" s="4" t="s">
        <v>29</v>
      </c>
      <c r="M51" s="4" t="s">
        <v>26</v>
      </c>
    </row>
    <row r="52">
      <c r="A52" s="3">
        <v>45022.73130641204</v>
      </c>
      <c r="B52" s="4">
        <v>58.0</v>
      </c>
      <c r="C52" s="4" t="s">
        <v>13</v>
      </c>
      <c r="D52" s="4" t="s">
        <v>14</v>
      </c>
      <c r="E52" s="4" t="s">
        <v>93</v>
      </c>
      <c r="F52" s="4" t="s">
        <v>94</v>
      </c>
      <c r="G52" s="4" t="s">
        <v>24</v>
      </c>
      <c r="H52" s="4" t="s">
        <v>32</v>
      </c>
      <c r="I52" s="4">
        <v>20.0</v>
      </c>
      <c r="J52" s="4">
        <v>250000.0</v>
      </c>
      <c r="K52" s="4">
        <v>6.0</v>
      </c>
      <c r="L52" s="4" t="s">
        <v>95</v>
      </c>
      <c r="M52" s="4" t="s">
        <v>96</v>
      </c>
    </row>
    <row r="53">
      <c r="A53" s="3">
        <v>45022.73131497685</v>
      </c>
      <c r="B53" s="4">
        <v>49.0</v>
      </c>
      <c r="C53" s="4" t="s">
        <v>27</v>
      </c>
      <c r="D53" s="4" t="s">
        <v>14</v>
      </c>
      <c r="E53" s="4" t="s">
        <v>30</v>
      </c>
      <c r="F53" s="4" t="s">
        <v>94</v>
      </c>
      <c r="G53" s="4" t="s">
        <v>17</v>
      </c>
      <c r="H53" s="4" t="s">
        <v>32</v>
      </c>
      <c r="I53" s="4">
        <v>10.0</v>
      </c>
      <c r="J53" s="4">
        <v>12000.0</v>
      </c>
      <c r="K53" s="4">
        <v>1.0</v>
      </c>
      <c r="L53" s="4" t="s">
        <v>97</v>
      </c>
      <c r="M53" s="4" t="s">
        <v>96</v>
      </c>
    </row>
    <row r="54">
      <c r="A54" s="3">
        <v>45023.67725010417</v>
      </c>
      <c r="B54" s="4">
        <v>21.0</v>
      </c>
      <c r="C54" s="4" t="s">
        <v>13</v>
      </c>
      <c r="D54" s="4" t="s">
        <v>21</v>
      </c>
      <c r="E54" s="4" t="s">
        <v>30</v>
      </c>
      <c r="F54" s="4" t="s">
        <v>98</v>
      </c>
      <c r="G54" s="4" t="s">
        <v>17</v>
      </c>
      <c r="H54" s="4" t="s">
        <v>18</v>
      </c>
      <c r="I54" s="4">
        <v>5.0</v>
      </c>
      <c r="J54" s="4">
        <v>3000.0</v>
      </c>
      <c r="K54" s="4">
        <v>5.0</v>
      </c>
      <c r="L54" s="4" t="s">
        <v>29</v>
      </c>
      <c r="M54" s="4" t="s">
        <v>99</v>
      </c>
    </row>
    <row r="55">
      <c r="J55" s="5"/>
    </row>
    <row r="56">
      <c r="J56" s="5"/>
    </row>
    <row r="57">
      <c r="J57" s="5"/>
    </row>
    <row r="58">
      <c r="J58" s="5"/>
    </row>
    <row r="59">
      <c r="J59" s="5"/>
    </row>
    <row r="60">
      <c r="J60" s="5"/>
    </row>
    <row r="61">
      <c r="J61" s="5"/>
    </row>
    <row r="62">
      <c r="J62" s="5"/>
    </row>
    <row r="63">
      <c r="J63" s="5"/>
    </row>
    <row r="64">
      <c r="J64" s="5"/>
    </row>
    <row r="65">
      <c r="J65" s="5"/>
    </row>
    <row r="66">
      <c r="J66" s="5"/>
    </row>
    <row r="67">
      <c r="J67" s="5"/>
    </row>
    <row r="68">
      <c r="J68" s="5"/>
    </row>
    <row r="69">
      <c r="J69" s="5"/>
    </row>
    <row r="70">
      <c r="J70" s="5"/>
    </row>
    <row r="71">
      <c r="J71" s="5"/>
    </row>
    <row r="72">
      <c r="J72" s="5"/>
    </row>
    <row r="73">
      <c r="J73" s="5"/>
    </row>
    <row r="74">
      <c r="J74" s="5"/>
    </row>
    <row r="75">
      <c r="J75" s="5"/>
    </row>
    <row r="76">
      <c r="J76" s="5"/>
    </row>
    <row r="77">
      <c r="J77" s="5"/>
    </row>
    <row r="78">
      <c r="J78" s="5"/>
    </row>
    <row r="79">
      <c r="J79" s="5"/>
    </row>
    <row r="80">
      <c r="J80" s="5"/>
    </row>
    <row r="81">
      <c r="J81" s="5"/>
    </row>
    <row r="82">
      <c r="J82" s="5"/>
    </row>
    <row r="83">
      <c r="J83" s="5"/>
    </row>
    <row r="84">
      <c r="J84" s="5"/>
    </row>
    <row r="85">
      <c r="J85" s="5"/>
    </row>
    <row r="86">
      <c r="J86" s="5"/>
    </row>
    <row r="87">
      <c r="J87" s="5"/>
    </row>
    <row r="88">
      <c r="J88" s="5"/>
    </row>
    <row r="89">
      <c r="J89" s="5"/>
    </row>
    <row r="90">
      <c r="J90" s="5"/>
    </row>
    <row r="91">
      <c r="J91" s="5"/>
    </row>
    <row r="92">
      <c r="J92" s="5"/>
    </row>
    <row r="93">
      <c r="J93" s="5"/>
    </row>
    <row r="94">
      <c r="J94" s="5"/>
    </row>
    <row r="95">
      <c r="J95" s="5"/>
    </row>
    <row r="96">
      <c r="J96" s="5"/>
    </row>
    <row r="97">
      <c r="J97" s="5"/>
    </row>
    <row r="98">
      <c r="J98" s="5"/>
    </row>
    <row r="99">
      <c r="J99" s="5"/>
    </row>
    <row r="100">
      <c r="J100" s="5"/>
    </row>
    <row r="101">
      <c r="J101" s="5"/>
    </row>
    <row r="102">
      <c r="J102" s="5"/>
    </row>
    <row r="103">
      <c r="J103" s="5"/>
    </row>
    <row r="104">
      <c r="J104" s="5"/>
    </row>
    <row r="105">
      <c r="J105" s="5"/>
    </row>
    <row r="106">
      <c r="J106" s="5"/>
    </row>
    <row r="107">
      <c r="J107" s="5"/>
    </row>
    <row r="108">
      <c r="J108" s="5"/>
    </row>
    <row r="109">
      <c r="J109" s="5"/>
    </row>
    <row r="110">
      <c r="J110" s="5"/>
    </row>
    <row r="111">
      <c r="J111" s="5"/>
    </row>
    <row r="112">
      <c r="J112" s="5"/>
    </row>
    <row r="113">
      <c r="J113" s="5"/>
    </row>
    <row r="114">
      <c r="J114" s="5"/>
    </row>
    <row r="115">
      <c r="J115" s="5"/>
    </row>
    <row r="116">
      <c r="J116" s="5"/>
    </row>
    <row r="117">
      <c r="J117" s="5"/>
    </row>
    <row r="118">
      <c r="J118" s="5"/>
    </row>
    <row r="119">
      <c r="J119" s="5"/>
    </row>
    <row r="120">
      <c r="J120" s="5"/>
    </row>
    <row r="121">
      <c r="J121" s="5"/>
    </row>
    <row r="122">
      <c r="J122" s="5"/>
    </row>
    <row r="123">
      <c r="J123" s="5"/>
    </row>
    <row r="124">
      <c r="J124" s="5"/>
    </row>
    <row r="125">
      <c r="J125" s="5"/>
    </row>
    <row r="126">
      <c r="J126" s="5"/>
    </row>
    <row r="127">
      <c r="J127" s="5"/>
    </row>
    <row r="128">
      <c r="J128" s="5"/>
    </row>
    <row r="129">
      <c r="J129" s="5"/>
    </row>
    <row r="130">
      <c r="J130" s="5"/>
    </row>
    <row r="131">
      <c r="J131" s="5"/>
    </row>
    <row r="132">
      <c r="J132" s="5"/>
    </row>
    <row r="133">
      <c r="J133" s="5"/>
    </row>
    <row r="134">
      <c r="J134" s="5"/>
    </row>
    <row r="135">
      <c r="J135" s="5"/>
    </row>
    <row r="136">
      <c r="J136" s="5"/>
    </row>
    <row r="137">
      <c r="J137" s="5"/>
    </row>
    <row r="138">
      <c r="J138" s="5"/>
    </row>
    <row r="139">
      <c r="J139" s="5"/>
    </row>
    <row r="140">
      <c r="J140" s="5"/>
    </row>
    <row r="141">
      <c r="J141" s="5"/>
    </row>
    <row r="142">
      <c r="J142" s="5"/>
    </row>
    <row r="143">
      <c r="J143" s="5"/>
    </row>
    <row r="144">
      <c r="J144" s="5"/>
    </row>
    <row r="145">
      <c r="J145" s="5"/>
    </row>
    <row r="146">
      <c r="J146" s="5"/>
    </row>
    <row r="147">
      <c r="J147" s="5"/>
    </row>
    <row r="148">
      <c r="J148" s="5"/>
    </row>
    <row r="149">
      <c r="J149" s="5"/>
    </row>
    <row r="150">
      <c r="J150" s="5"/>
    </row>
    <row r="151">
      <c r="J151" s="5"/>
    </row>
    <row r="152">
      <c r="J152" s="5"/>
    </row>
    <row r="153">
      <c r="J153" s="5"/>
    </row>
    <row r="154">
      <c r="J154" s="5"/>
    </row>
  </sheetData>
  <conditionalFormatting sqref="J1:J154">
    <cfRule type="notContainsBlanks" dxfId="0" priority="1">
      <formula>LEN(TRIM(J1))&gt;0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63"/>
    <col customWidth="1" min="7" max="7" width="30.0"/>
    <col customWidth="1" min="8" max="8" width="18.88"/>
    <col customWidth="1" min="9" max="9" width="23.13"/>
    <col customWidth="1" min="10" max="10" width="18.88"/>
    <col customWidth="1" min="11" max="11" width="51.0"/>
    <col customWidth="1" min="12" max="12" width="42.63"/>
  </cols>
  <sheetData>
    <row r="1">
      <c r="A1" s="2" t="s">
        <v>100</v>
      </c>
      <c r="B1" s="6" t="str">
        <f>IFERROR(__xludf.DUMMYFUNCTION("GOOGLETRANSLATE('Form Yanıtları 1'!C1,""tr"",""en"")"),"Gender")</f>
        <v>Gender</v>
      </c>
      <c r="C1" s="6" t="str">
        <f>IFERROR(__xludf.DUMMYFUNCTION("GOOGLETRANSLATE('Form Yanıtları 1'!D1,""tr"",""en"")"),"Marital status")</f>
        <v>Marital status</v>
      </c>
      <c r="D1" s="6" t="str">
        <f>IFERROR(__xludf.DUMMYFUNCTION("GOOGLETRANSLATE('Form Yanıtları 1'!E1,""tr"",""en"")"),"Education")</f>
        <v>Education</v>
      </c>
      <c r="E1" s="6" t="str">
        <f>IFERROR(__xludf.DUMMYFUNCTION("GOOGLETRANSLATE('Form Yanıtları 1'!F1,""tr"",""en"")"),"Professional")</f>
        <v>Professional</v>
      </c>
      <c r="F1" s="6" t="str">
        <f>IFERROR(__xludf.DUMMYFUNCTION("GOOGLETRANSLATE('Form Yanıtları 1'!G1,""tr"",""en"")"),"Sector")</f>
        <v>Sector</v>
      </c>
      <c r="G1" s="6" t="str">
        <f>IFERROR(__xludf.DUMMYFUNCTION("GOOGLETRANSLATE('Form Yanıtları 1'!H1,""tr"",""en"")"),"Business line")</f>
        <v>Business line</v>
      </c>
      <c r="H1" s="2" t="s">
        <v>101</v>
      </c>
      <c r="I1" s="2" t="s">
        <v>102</v>
      </c>
      <c r="J1" s="2" t="s">
        <v>103</v>
      </c>
      <c r="K1" s="6" t="str">
        <f>IFERROR(__xludf.DUMMYFUNCTION("GOOGLETRANSLATE('Form Yanıtları 1'!L1,""tr"",""en"")"),"Spending")</f>
        <v>Spending</v>
      </c>
      <c r="L1" s="6" t="str">
        <f>IFERROR(__xludf.DUMMYFUNCTION("GOOGLETRANSLATE('Form Yanıtları 1'!M1,""tr"",""en"")"),"Investment")</f>
        <v>Investment</v>
      </c>
    </row>
    <row r="2">
      <c r="A2" s="4">
        <v>51.0</v>
      </c>
      <c r="B2" s="6" t="str">
        <f>IFERROR(__xludf.DUMMYFUNCTION("GOOGLETRANSLATE('Form Yanıtları 1'!C2,""tr"",""en"")"),"Male")</f>
        <v>Male</v>
      </c>
      <c r="C2" s="6" t="str">
        <f>IFERROR(__xludf.DUMMYFUNCTION("GOOGLETRANSLATE('Form Yanıtları 1'!D2,""tr"",""en"")"),"Married")</f>
        <v>Married</v>
      </c>
      <c r="D2" s="6" t="str">
        <f>IFERROR(__xludf.DUMMYFUNCTION("GOOGLETRANSLATE('Form Yanıtları 1'!E2,""tr"",""en"")"),"Associate degree")</f>
        <v>Associate degree</v>
      </c>
      <c r="E2" s="6" t="str">
        <f>IFERROR(__xludf.DUMMYFUNCTION("GOOGLETRANSLATE('Form Yanıtları 1'!F2,""tr"",""en"")"),"Officer")</f>
        <v>Officer</v>
      </c>
      <c r="F2" s="6" t="str">
        <f>IFERROR(__xludf.DUMMYFUNCTION("GOOGLETRANSLATE('Form Yanıtları 1'!G2,""tr"",""en"")"),"Public sector")</f>
        <v>Public sector</v>
      </c>
      <c r="G2" s="6" t="str">
        <f>IFERROR(__xludf.DUMMYFUNCTION("GOOGLETRANSLATE('Form Yanıtları 1'!H2,""tr"",""en"")"),"Mixed sector")</f>
        <v>Mixed sector</v>
      </c>
      <c r="H2" s="4">
        <v>20.0</v>
      </c>
      <c r="I2" s="4">
        <v>17000.0</v>
      </c>
      <c r="J2" s="4">
        <v>5.0</v>
      </c>
      <c r="K2" s="6" t="str">
        <f>IFERROR(__xludf.DUMMYFUNCTION("GOOGLETRANSLATE('Form Yanıtları 1'!L2,""tr"",""en"")"),"PAYMENTS/BUILDINGS (Electricity, Water, Natural Gas, Rent, etc.)")</f>
        <v>PAYMENTS/BUILDINGS (Electricity, Water, Natural Gas, Rent, etc.)</v>
      </c>
      <c r="L2" s="6" t="str">
        <f>IFERROR(__xludf.DUMMYFUNCTION("GOOGLETRANSLATE('Form Yanıtları 1'!M2,""tr"",""en"")"),"Futures deposits, bonds, gold, stock")</f>
        <v>Futures deposits, bonds, gold, stock</v>
      </c>
    </row>
    <row r="3">
      <c r="A3" s="4">
        <v>23.0</v>
      </c>
      <c r="B3" s="6" t="str">
        <f>IFERROR(__xludf.DUMMYFUNCTION("GOOGLETRANSLATE('Form Yanıtları 1'!C3,""tr"",""en"")"),"Male")</f>
        <v>Male</v>
      </c>
      <c r="C3" s="6" t="str">
        <f>IFERROR(__xludf.DUMMYFUNCTION("GOOGLETRANSLATE('Form Yanıtları 1'!D3,""tr"",""en"")"),"Single")</f>
        <v>Single</v>
      </c>
      <c r="D3" s="6" t="str">
        <f>IFERROR(__xludf.DUMMYFUNCTION("GOOGLETRANSLATE('Form Yanıtları 1'!E3,""tr"",""en"")"),"High school")</f>
        <v>High school</v>
      </c>
      <c r="E3" s="6" t="str">
        <f>IFERROR(__xludf.DUMMYFUNCTION("GOOGLETRANSLATE('Form Yanıtları 1'!F3,""tr"",""en"")"),"Technician")</f>
        <v>Technician</v>
      </c>
      <c r="F3" s="6" t="str">
        <f>IFERROR(__xludf.DUMMYFUNCTION("GOOGLETRANSLATE('Form Yanıtları 1'!G3,""tr"",""en"")"),"Private sector")</f>
        <v>Private sector</v>
      </c>
      <c r="G3" s="6" t="str">
        <f>IFERROR(__xludf.DUMMYFUNCTION("GOOGLETRANSLATE('Form Yanıtları 1'!H3,""tr"",""en"")"),"Mixed sector")</f>
        <v>Mixed sector</v>
      </c>
      <c r="H3" s="4">
        <v>5.0</v>
      </c>
      <c r="I3" s="4">
        <v>12000.0</v>
      </c>
      <c r="J3" s="4">
        <v>5.0</v>
      </c>
      <c r="K3" s="6" t="str">
        <f>IFERROR(__xludf.DUMMYFUNCTION("GOOGLETRANSLATE('Form Yanıtları 1'!L3,""tr"",""en"")"),"Clothing expenditures")</f>
        <v>Clothing expenditures</v>
      </c>
      <c r="L3" s="6" t="str">
        <f>IFERROR(__xludf.DUMMYFUNCTION("GOOGLETRANSLATE('Form Yanıtları 1'!M3,""tr"",""en"")"),"gold")</f>
        <v>gold</v>
      </c>
    </row>
    <row r="4">
      <c r="A4" s="4">
        <v>52.0</v>
      </c>
      <c r="B4" s="6" t="str">
        <f>IFERROR(__xludf.DUMMYFUNCTION("GOOGLETRANSLATE('Form Yanıtları 1'!C4,""tr"",""en"")"),"Woman")</f>
        <v>Woman</v>
      </c>
      <c r="C4" s="6" t="str">
        <f>IFERROR(__xludf.DUMMYFUNCTION("GOOGLETRANSLATE('Form Yanıtları 1'!D4,""tr"",""en"")"),"Married")</f>
        <v>Married</v>
      </c>
      <c r="D4" s="6" t="str">
        <f>IFERROR(__xludf.DUMMYFUNCTION("GOOGLETRANSLATE('Form Yanıtları 1'!E4,""tr"",""en"")"),"High school")</f>
        <v>High school</v>
      </c>
      <c r="E4" s="6" t="str">
        <f>IFERROR(__xludf.DUMMYFUNCTION("GOOGLETRANSLATE('Form Yanıtları 1'!F4,""tr"",""en"")"),"Retired")</f>
        <v>Retired</v>
      </c>
      <c r="F4" s="6" t="str">
        <f>IFERROR(__xludf.DUMMYFUNCTION("GOOGLETRANSLATE('Form Yanıtları 1'!G4,""tr"",""en"")"),"Private sector")</f>
        <v>Private sector</v>
      </c>
      <c r="G4" s="6" t="str">
        <f>IFERROR(__xludf.DUMMYFUNCTION("GOOGLETRANSLATE('Form Yanıtları 1'!H4,""tr"",""en"")"),"Mixed sector")</f>
        <v>Mixed sector</v>
      </c>
      <c r="H4" s="4">
        <v>20.0</v>
      </c>
      <c r="I4" s="4">
        <v>9000.0</v>
      </c>
      <c r="J4" s="4">
        <v>6.0</v>
      </c>
      <c r="K4" s="6" t="str">
        <f>IFERROR(__xludf.DUMMYFUNCTION("GOOGLETRANSLATE('Form Yanıtları 1'!L4,""tr"",""en"")"),"Basic Food Products")</f>
        <v>Basic Food Products</v>
      </c>
      <c r="L4" s="6" t="str">
        <f>IFERROR(__xludf.DUMMYFUNCTION("GOOGLETRANSLATE('Form Yanıtları 1'!M4,""tr"",""en"")"),"gold")</f>
        <v>gold</v>
      </c>
    </row>
    <row r="5">
      <c r="A5" s="4">
        <v>33.0</v>
      </c>
      <c r="B5" s="6" t="str">
        <f>IFERROR(__xludf.DUMMYFUNCTION("GOOGLETRANSLATE('Form Yanıtları 1'!C5,""tr"",""en"")"),"Male")</f>
        <v>Male</v>
      </c>
      <c r="C5" s="6" t="str">
        <f>IFERROR(__xludf.DUMMYFUNCTION("GOOGLETRANSLATE('Form Yanıtları 1'!D5,""tr"",""en"")"),"Married")</f>
        <v>Married</v>
      </c>
      <c r="D5" s="6" t="str">
        <f>IFERROR(__xludf.DUMMYFUNCTION("GOOGLETRANSLATE('Form Yanıtları 1'!E5,""tr"",""en"")"),"Licence")</f>
        <v>Licence</v>
      </c>
      <c r="E5" s="6" t="str">
        <f>IFERROR(__xludf.DUMMYFUNCTION("GOOGLETRANSLATE('Form Yanıtları 1'!F5,""tr"",""en"")"),"Engineer")</f>
        <v>Engineer</v>
      </c>
      <c r="F5" s="6" t="str">
        <f>IFERROR(__xludf.DUMMYFUNCTION("GOOGLETRANSLATE('Form Yanıtları 1'!G5,""tr"",""en"")"),"Private sector")</f>
        <v>Private sector</v>
      </c>
      <c r="G5" s="6" t="str">
        <f>IFERROR(__xludf.DUMMYFUNCTION("GOOGLETRANSLATE('Form Yanıtları 1'!H5,""tr"",""en"")"),"Service industry")</f>
        <v>Service industry</v>
      </c>
      <c r="H5" s="4">
        <v>12.0</v>
      </c>
      <c r="I5" s="4">
        <v>25000.0</v>
      </c>
      <c r="J5" s="4">
        <v>4.0</v>
      </c>
      <c r="K5" s="6" t="str">
        <f>IFERROR(__xludf.DUMMYFUNCTION("GOOGLETRANSLATE('Form Yanıtları 1'!L5,""tr"",""en"")"),"Basic Food Products")</f>
        <v>Basic Food Products</v>
      </c>
      <c r="L5" s="6" t="str">
        <f>IFERROR(__xludf.DUMMYFUNCTION("GOOGLETRANSLATE('Form Yanıtları 1'!M5,""tr"",""en"")"),"Gold, foreign exchange, stock, virtual currency")</f>
        <v>Gold, foreign exchange, stock, virtual currency</v>
      </c>
    </row>
    <row r="6">
      <c r="A6" s="4">
        <v>51.0</v>
      </c>
      <c r="B6" s="6" t="str">
        <f>IFERROR(__xludf.DUMMYFUNCTION("GOOGLETRANSLATE('Form Yanıtları 1'!C6,""tr"",""en"")"),"Woman")</f>
        <v>Woman</v>
      </c>
      <c r="C6" s="6" t="str">
        <f>IFERROR(__xludf.DUMMYFUNCTION("GOOGLETRANSLATE('Form Yanıtları 1'!D6,""tr"",""en"")"),"Married")</f>
        <v>Married</v>
      </c>
      <c r="D6" s="6" t="str">
        <f>IFERROR(__xludf.DUMMYFUNCTION("GOOGLETRANSLATE('Form Yanıtları 1'!E6,""tr"",""en"")"),"Associate degree")</f>
        <v>Associate degree</v>
      </c>
      <c r="E6" s="6" t="str">
        <f>IFERROR(__xludf.DUMMYFUNCTION("GOOGLETRANSLATE('Form Yanıtları 1'!F6,""tr"",""en"")"),"Preliminary accounting")</f>
        <v>Preliminary accounting</v>
      </c>
      <c r="F6" s="6" t="str">
        <f>IFERROR(__xludf.DUMMYFUNCTION("GOOGLETRANSLATE('Form Yanıtları 1'!G6,""tr"",""en"")"),"Private sector")</f>
        <v>Private sector</v>
      </c>
      <c r="G6" s="6" t="str">
        <f>IFERROR(__xludf.DUMMYFUNCTION("GOOGLETRANSLATE('Form Yanıtları 1'!H6,""tr"",""en"")"),"Commercial sector")</f>
        <v>Commercial sector</v>
      </c>
      <c r="H6" s="4">
        <v>10.0</v>
      </c>
      <c r="I6" s="4">
        <v>16000.0</v>
      </c>
      <c r="J6" s="4">
        <v>1.0</v>
      </c>
      <c r="K6" s="6" t="str">
        <f>IFERROR(__xludf.DUMMYFUNCTION("GOOGLETRANSLATE('Form Yanıtları 1'!L6,""tr"",""en"")"),"The education and needs of my children")</f>
        <v>The education and needs of my children</v>
      </c>
      <c r="L6" s="6" t="str">
        <f>IFERROR(__xludf.DUMMYFUNCTION("GOOGLETRANSLATE('Form Yanıtları 1'!M6,""tr"",""en"")"),"gold")</f>
        <v>gold</v>
      </c>
    </row>
    <row r="7">
      <c r="A7" s="4">
        <v>48.0</v>
      </c>
      <c r="B7" s="6" t="str">
        <f>IFERROR(__xludf.DUMMYFUNCTION("GOOGLETRANSLATE('Form Yanıtları 1'!C7,""tr"",""en"")"),"Male")</f>
        <v>Male</v>
      </c>
      <c r="C7" s="6" t="str">
        <f>IFERROR(__xludf.DUMMYFUNCTION("GOOGLETRANSLATE('Form Yanıtları 1'!D7,""tr"",""en"")"),"Married")</f>
        <v>Married</v>
      </c>
      <c r="D7" s="6" t="str">
        <f>IFERROR(__xludf.DUMMYFUNCTION("GOOGLETRANSLATE('Form Yanıtları 1'!E7,""tr"",""en"")"),"High school")</f>
        <v>High school</v>
      </c>
      <c r="E7" s="6" t="str">
        <f>IFERROR(__xludf.DUMMYFUNCTION("GOOGLETRANSLATE('Form Yanıtları 1'!F7,""tr"",""en"")"),"Optical")</f>
        <v>Optical</v>
      </c>
      <c r="F7" s="6" t="str">
        <f>IFERROR(__xludf.DUMMYFUNCTION("GOOGLETRANSLATE('Form Yanıtları 1'!G7,""tr"",""en"")"),"Private sector")</f>
        <v>Private sector</v>
      </c>
      <c r="G7" s="6" t="str">
        <f>IFERROR(__xludf.DUMMYFUNCTION("GOOGLETRANSLATE('Form Yanıtları 1'!H7,""tr"",""en"")"),"Service industry")</f>
        <v>Service industry</v>
      </c>
      <c r="H7" s="4">
        <v>20.0</v>
      </c>
      <c r="I7" s="4">
        <v>12000.0</v>
      </c>
      <c r="J7" s="4">
        <v>2.0</v>
      </c>
      <c r="K7" s="6" t="str">
        <f>IFERROR(__xludf.DUMMYFUNCTION("GOOGLETRANSLATE('Form Yanıtları 1'!L7,""tr"",""en"")"),"PAYMENTS/BUILDINGS (Electricity, Water, Natural Gas, Rent, etc.)")</f>
        <v>PAYMENTS/BUILDINGS (Electricity, Water, Natural Gas, Rent, etc.)</v>
      </c>
      <c r="L7" s="6" t="str">
        <f>IFERROR(__xludf.DUMMYFUNCTION("GOOGLETRANSLATE('Form Yanıtları 1'!M7,""tr"",""en"")"),"foreign currency")</f>
        <v>foreign currency</v>
      </c>
    </row>
    <row r="8">
      <c r="A8" s="4">
        <v>49.0</v>
      </c>
      <c r="B8" s="6" t="str">
        <f>IFERROR(__xludf.DUMMYFUNCTION("GOOGLETRANSLATE('Form Yanıtları 1'!C8,""tr"",""en"")"),"Woman")</f>
        <v>Woman</v>
      </c>
      <c r="C8" s="6" t="str">
        <f>IFERROR(__xludf.DUMMYFUNCTION("GOOGLETRANSLATE('Form Yanıtları 1'!D8,""tr"",""en"")"),"Married")</f>
        <v>Married</v>
      </c>
      <c r="D8" s="6" t="str">
        <f>IFERROR(__xludf.DUMMYFUNCTION("GOOGLETRANSLATE('Form Yanıtları 1'!E8,""tr"",""en"")"),"Licence")</f>
        <v>Licence</v>
      </c>
      <c r="E8" s="6" t="str">
        <f>IFERROR(__xludf.DUMMYFUNCTION("GOOGLETRANSLATE('Form Yanıtları 1'!F8,""tr"",""en"")"),"Business analyst")</f>
        <v>Business analyst</v>
      </c>
      <c r="F8" s="6" t="str">
        <f>IFERROR(__xludf.DUMMYFUNCTION("GOOGLETRANSLATE('Form Yanıtları 1'!G8,""tr"",""en"")"),"Private sector")</f>
        <v>Private sector</v>
      </c>
      <c r="G8" s="6" t="str">
        <f>IFERROR(__xludf.DUMMYFUNCTION("GOOGLETRANSLATE('Form Yanıtları 1'!H8,""tr"",""en"")"),"Commercial sector")</f>
        <v>Commercial sector</v>
      </c>
      <c r="H8" s="4">
        <v>20.0</v>
      </c>
      <c r="I8" s="4">
        <v>30000.0</v>
      </c>
      <c r="J8" s="4">
        <v>8.0</v>
      </c>
      <c r="K8" s="6" t="str">
        <f>IFERROR(__xludf.DUMMYFUNCTION("GOOGLETRANSLATE('Form Yanıtları 1'!L8,""tr"",""en"")"),"School expenses")</f>
        <v>School expenses</v>
      </c>
      <c r="L8" s="6" t="str">
        <f>IFERROR(__xludf.DUMMYFUNCTION("GOOGLETRANSLATE('Form Yanıtları 1'!M8,""tr"",""en"")"),"Futures deposits, gold, foreign exchange, stock market")</f>
        <v>Futures deposits, gold, foreign exchange, stock market</v>
      </c>
    </row>
    <row r="9">
      <c r="A9" s="4">
        <v>27.0</v>
      </c>
      <c r="B9" s="6" t="str">
        <f>IFERROR(__xludf.DUMMYFUNCTION("GOOGLETRANSLATE('Form Yanıtları 1'!C9,""tr"",""en"")"),"Male")</f>
        <v>Male</v>
      </c>
      <c r="C9" s="6" t="str">
        <f>IFERROR(__xludf.DUMMYFUNCTION("GOOGLETRANSLATE('Form Yanıtları 1'!D9,""tr"",""en"")"),"Single")</f>
        <v>Single</v>
      </c>
      <c r="D9" s="6" t="str">
        <f>IFERROR(__xludf.DUMMYFUNCTION("GOOGLETRANSLATE('Form Yanıtları 1'!E9,""tr"",""en"")"),"Licence")</f>
        <v>Licence</v>
      </c>
      <c r="E9" s="6" t="str">
        <f>IFERROR(__xludf.DUMMYFUNCTION("GOOGLETRANSLATE('Form Yanıtları 1'!F9,""tr"",""en"")"),"General manager")</f>
        <v>General manager</v>
      </c>
      <c r="F9" s="6" t="str">
        <f>IFERROR(__xludf.DUMMYFUNCTION("GOOGLETRANSLATE('Form Yanıtları 1'!G9,""tr"",""en"")"),"Private sector")</f>
        <v>Private sector</v>
      </c>
      <c r="G9" s="6" t="str">
        <f>IFERROR(__xludf.DUMMYFUNCTION("GOOGLETRANSLATE('Form Yanıtları 1'!H9,""tr"",""en"")"),"Service industry")</f>
        <v>Service industry</v>
      </c>
      <c r="H9" s="4">
        <v>5.0</v>
      </c>
      <c r="I9" s="4">
        <v>65000.0</v>
      </c>
      <c r="J9" s="4">
        <v>1.0</v>
      </c>
      <c r="K9" s="6" t="str">
        <f>IFERROR(__xludf.DUMMYFUNCTION("GOOGLETRANSLATE('Form Yanıtları 1'!L9,""tr"",""en"")"),"PAYMENTS/BUILDINGS (Electricity, Water, Natural Gas, Rent, etc.)")</f>
        <v>PAYMENTS/BUILDINGS (Electricity, Water, Natural Gas, Rent, etc.)</v>
      </c>
      <c r="L9" s="6" t="str">
        <f>IFERROR(__xludf.DUMMYFUNCTION("GOOGLETRANSLATE('Form Yanıtları 1'!M9,""tr"",""en"")"),"foreign currency")</f>
        <v>foreign currency</v>
      </c>
    </row>
    <row r="10">
      <c r="A10" s="4">
        <v>22.0</v>
      </c>
      <c r="B10" s="6" t="str">
        <f>IFERROR(__xludf.DUMMYFUNCTION("GOOGLETRANSLATE('Form Yanıtları 1'!C10,""tr"",""en"")"),"Male")</f>
        <v>Male</v>
      </c>
      <c r="C10" s="6" t="str">
        <f>IFERROR(__xludf.DUMMYFUNCTION("GOOGLETRANSLATE('Form Yanıtları 1'!D10,""tr"",""en"")"),"Single")</f>
        <v>Single</v>
      </c>
      <c r="D10" s="6" t="str">
        <f>IFERROR(__xludf.DUMMYFUNCTION("GOOGLETRANSLATE('Form Yanıtları 1'!E10,""tr"",""en"")"),"Licence")</f>
        <v>Licence</v>
      </c>
      <c r="E10" s="6" t="str">
        <f>IFERROR(__xludf.DUMMYFUNCTION("GOOGLETRANSLATE('Form Yanıtları 1'!F10,""tr"",""en"")"),"Student")</f>
        <v>Student</v>
      </c>
      <c r="F10" s="6" t="str">
        <f>IFERROR(__xludf.DUMMYFUNCTION("GOOGLETRANSLATE('Form Yanıtları 1'!G10,""tr"",""en"")"),"Private sector")</f>
        <v>Private sector</v>
      </c>
      <c r="G10" s="6" t="str">
        <f>IFERROR(__xludf.DUMMYFUNCTION("GOOGLETRANSLATE('Form Yanıtları 1'!H10,""tr"",""en"")"),"Service industry")</f>
        <v>Service industry</v>
      </c>
      <c r="H10" s="4">
        <v>5.0</v>
      </c>
      <c r="I10" s="4">
        <v>4000.0</v>
      </c>
      <c r="J10" s="4">
        <v>1.0</v>
      </c>
      <c r="K10" s="6" t="str">
        <f>IFERROR(__xludf.DUMMYFUNCTION("GOOGLETRANSLATE('Form Yanıtları 1'!L10,""tr"",""en"")"),"Clothing expenditures")</f>
        <v>Clothing expenditures</v>
      </c>
      <c r="L10" s="6" t="str">
        <f>IFERROR(__xludf.DUMMYFUNCTION("GOOGLETRANSLATE('Form Yanıtları 1'!M10,""tr"",""en"")"),"foreign currency")</f>
        <v>foreign currency</v>
      </c>
    </row>
    <row r="11">
      <c r="A11" s="4">
        <v>61.0</v>
      </c>
      <c r="B11" s="6" t="str">
        <f>IFERROR(__xludf.DUMMYFUNCTION("GOOGLETRANSLATE('Form Yanıtları 1'!C11,""tr"",""en"")"),"Woman")</f>
        <v>Woman</v>
      </c>
      <c r="C11" s="6" t="str">
        <f>IFERROR(__xludf.DUMMYFUNCTION("GOOGLETRANSLATE('Form Yanıtları 1'!D11,""tr"",""en"")"),"Married")</f>
        <v>Married</v>
      </c>
      <c r="D11" s="6" t="str">
        <f>IFERROR(__xludf.DUMMYFUNCTION("GOOGLETRANSLATE('Form Yanıtları 1'!E11,""tr"",""en"")"),"Associate degree")</f>
        <v>Associate degree</v>
      </c>
      <c r="E11" s="6" t="str">
        <f>IFERROR(__xludf.DUMMYFUNCTION("GOOGLETRANSLATE('Form Yanıtları 1'!F11,""tr"",""en"")"),"Retired officer")</f>
        <v>Retired officer</v>
      </c>
      <c r="F11" s="6" t="str">
        <f>IFERROR(__xludf.DUMMYFUNCTION("GOOGLETRANSLATE('Form Yanıtları 1'!G11,""tr"",""en"")"),"Public sector")</f>
        <v>Public sector</v>
      </c>
      <c r="G11" s="6" t="str">
        <f>IFERROR(__xludf.DUMMYFUNCTION("GOOGLETRANSLATE('Form Yanıtları 1'!H11,""tr"",""en"")"),"Service industry")</f>
        <v>Service industry</v>
      </c>
      <c r="H11" s="4">
        <v>20.0</v>
      </c>
      <c r="I11" s="4">
        <v>9300.0</v>
      </c>
      <c r="J11" s="4">
        <v>1.0</v>
      </c>
      <c r="K11" s="6" t="str">
        <f>IFERROR(__xludf.DUMMYFUNCTION("GOOGLETRANSLATE('Form Yanıtları 1'!L11,""tr"",""en"")"),"Basic Food Products")</f>
        <v>Basic Food Products</v>
      </c>
      <c r="L11" s="6" t="str">
        <f>IFERROR(__xludf.DUMMYFUNCTION("GOOGLETRANSLATE('Form Yanıtları 1'!M11,""tr"",""en"")"),"gold")</f>
        <v>gold</v>
      </c>
    </row>
    <row r="12">
      <c r="A12" s="4">
        <v>33.0</v>
      </c>
      <c r="B12" s="6" t="str">
        <f>IFERROR(__xludf.DUMMYFUNCTION("GOOGLETRANSLATE('Form Yanıtları 1'!C12,""tr"",""en"")"),"Woman")</f>
        <v>Woman</v>
      </c>
      <c r="C12" s="6" t="str">
        <f>IFERROR(__xludf.DUMMYFUNCTION("GOOGLETRANSLATE('Form Yanıtları 1'!D12,""tr"",""en"")"),"Married")</f>
        <v>Married</v>
      </c>
      <c r="D12" s="6" t="str">
        <f>IFERROR(__xludf.DUMMYFUNCTION("GOOGLETRANSLATE('Form Yanıtları 1'!E12,""tr"",""en"")"),"Associate degree")</f>
        <v>Associate degree</v>
      </c>
      <c r="E12" s="6" t="str">
        <f>IFERROR(__xludf.DUMMYFUNCTION("GOOGLETRANSLATE('Form Yanıtları 1'!F12,""tr"",""en"")"),"Branch")</f>
        <v>Branch</v>
      </c>
      <c r="F12" s="6" t="str">
        <f>IFERROR(__xludf.DUMMYFUNCTION("GOOGLETRANSLATE('Form Yanıtları 1'!G12,""tr"",""en"")"),"Private sector")</f>
        <v>Private sector</v>
      </c>
      <c r="G12" s="6" t="str">
        <f>IFERROR(__xludf.DUMMYFUNCTION("GOOGLETRANSLATE('Form Yanıtları 1'!H12,""tr"",""en"")"),"Service industry")</f>
        <v>Service industry</v>
      </c>
      <c r="H12" s="4">
        <v>10.0</v>
      </c>
      <c r="I12" s="4">
        <v>10000.0</v>
      </c>
      <c r="J12" s="4">
        <v>1.0</v>
      </c>
      <c r="K12" s="6" t="str">
        <f>IFERROR(__xludf.DUMMYFUNCTION("GOOGLETRANSLATE('Form Yanıtları 1'!L12,""tr"",""en"")"),"Basic Food Products")</f>
        <v>Basic Food Products</v>
      </c>
      <c r="L12" s="6" t="str">
        <f>IFERROR(__xludf.DUMMYFUNCTION("GOOGLETRANSLATE('Form Yanıtları 1'!M12,""tr"",""en"")"),"gold")</f>
        <v>gold</v>
      </c>
    </row>
    <row r="13">
      <c r="A13" s="4">
        <v>55.0</v>
      </c>
      <c r="B13" s="6" t="str">
        <f>IFERROR(__xludf.DUMMYFUNCTION("GOOGLETRANSLATE('Form Yanıtları 1'!C13,""tr"",""en"")"),"Male")</f>
        <v>Male</v>
      </c>
      <c r="C13" s="6" t="str">
        <f>IFERROR(__xludf.DUMMYFUNCTION("GOOGLETRANSLATE('Form Yanıtları 1'!D13,""tr"",""en"")"),"Married")</f>
        <v>Married</v>
      </c>
      <c r="D13" s="6" t="str">
        <f>IFERROR(__xludf.DUMMYFUNCTION("GOOGLETRANSLATE('Form Yanıtları 1'!E13,""tr"",""en"")"),"Licence")</f>
        <v>Licence</v>
      </c>
      <c r="E13" s="6" t="str">
        <f>IFERROR(__xludf.DUMMYFUNCTION("GOOGLETRANSLATE('Form Yanıtları 1'!F13,""tr"",""en"")"),"free")</f>
        <v>free</v>
      </c>
      <c r="F13" s="6" t="str">
        <f>IFERROR(__xludf.DUMMYFUNCTION("GOOGLETRANSLATE('Form Yanıtları 1'!G13,""tr"",""en"")"),"Public sector")</f>
        <v>Public sector</v>
      </c>
      <c r="G13" s="6" t="str">
        <f>IFERROR(__xludf.DUMMYFUNCTION("GOOGLETRANSLATE('Form Yanıtları 1'!H13,""tr"",""en"")"),"Mixed sector")</f>
        <v>Mixed sector</v>
      </c>
      <c r="H13" s="4">
        <v>20.0</v>
      </c>
      <c r="I13" s="4">
        <v>80000.0</v>
      </c>
      <c r="J13" s="4">
        <v>10.0</v>
      </c>
      <c r="K13" s="6" t="str">
        <f>IFERROR(__xludf.DUMMYFUNCTION("GOOGLETRANSLATE('Form Yanıtları 1'!L13,""tr"",""en"")"),"Education")</f>
        <v>Education</v>
      </c>
      <c r="L13" s="6" t="str">
        <f>IFERROR(__xludf.DUMMYFUNCTION("GOOGLETRANSLATE('Form Yanıtları 1'!M13,""tr"",""en"")"),"gold")</f>
        <v>gold</v>
      </c>
    </row>
    <row r="14">
      <c r="A14" s="4">
        <v>67.0</v>
      </c>
      <c r="B14" s="6" t="str">
        <f>IFERROR(__xludf.DUMMYFUNCTION("GOOGLETRANSLATE('Form Yanıtları 1'!C14,""tr"",""en"")"),"Male")</f>
        <v>Male</v>
      </c>
      <c r="C14" s="6" t="str">
        <f>IFERROR(__xludf.DUMMYFUNCTION("GOOGLETRANSLATE('Form Yanıtları 1'!D14,""tr"",""en"")"),"Married")</f>
        <v>Married</v>
      </c>
      <c r="D14" s="6" t="str">
        <f>IFERROR(__xludf.DUMMYFUNCTION("GOOGLETRANSLATE('Form Yanıtları 1'!E14,""tr"",""en"")"),"Associate degree")</f>
        <v>Associate degree</v>
      </c>
      <c r="E14" s="6" t="str">
        <f>IFERROR(__xludf.DUMMYFUNCTION("GOOGLETRANSLATE('Form Yanıtları 1'!F14,""tr"",""en"")"),"Retired teacher")</f>
        <v>Retired teacher</v>
      </c>
      <c r="F14" s="6" t="str">
        <f>IFERROR(__xludf.DUMMYFUNCTION("GOOGLETRANSLATE('Form Yanıtları 1'!G14,""tr"",""en"")"),"Public sector")</f>
        <v>Public sector</v>
      </c>
      <c r="G14" s="6" t="str">
        <f>IFERROR(__xludf.DUMMYFUNCTION("GOOGLETRANSLATE('Form Yanıtları 1'!H14,""tr"",""en"")"),"Service industry")</f>
        <v>Service industry</v>
      </c>
      <c r="H14" s="4">
        <v>20.0</v>
      </c>
      <c r="I14" s="4">
        <v>12000.0</v>
      </c>
      <c r="J14" s="4">
        <v>1.0</v>
      </c>
      <c r="K14" s="6" t="str">
        <f>IFERROR(__xludf.DUMMYFUNCTION("GOOGLETRANSLATE('Form Yanıtları 1'!L14,""tr"",""en"")"),"Basic Food Products")</f>
        <v>Basic Food Products</v>
      </c>
      <c r="L14" s="6" t="str">
        <f>IFERROR(__xludf.DUMMYFUNCTION("GOOGLETRANSLATE('Form Yanıtları 1'!M14,""tr"",""en"")"),"gold")</f>
        <v>gold</v>
      </c>
    </row>
    <row r="15">
      <c r="A15" s="4">
        <v>54.0</v>
      </c>
      <c r="B15" s="6" t="str">
        <f>IFERROR(__xludf.DUMMYFUNCTION("GOOGLETRANSLATE('Form Yanıtları 1'!C15,""tr"",""en"")"),"Woman")</f>
        <v>Woman</v>
      </c>
      <c r="C15" s="6" t="str">
        <f>IFERROR(__xludf.DUMMYFUNCTION("GOOGLETRANSLATE('Form Yanıtları 1'!D15,""tr"",""en"")"),"Married")</f>
        <v>Married</v>
      </c>
      <c r="D15" s="6" t="str">
        <f>IFERROR(__xludf.DUMMYFUNCTION("GOOGLETRANSLATE('Form Yanıtları 1'!E15,""tr"",""en"")"),"Licence")</f>
        <v>Licence</v>
      </c>
      <c r="E15" s="6" t="str">
        <f>IFERROR(__xludf.DUMMYFUNCTION("GOOGLETRANSLATE('Form Yanıtları 1'!F15,""tr"",""en"")"),"Lawyer")</f>
        <v>Lawyer</v>
      </c>
      <c r="F15" s="6" t="str">
        <f>IFERROR(__xludf.DUMMYFUNCTION("GOOGLETRANSLATE('Form Yanıtları 1'!G15,""tr"",""en"")"),"Public sector")</f>
        <v>Public sector</v>
      </c>
      <c r="G15" s="6" t="str">
        <f>IFERROR(__xludf.DUMMYFUNCTION("GOOGLETRANSLATE('Form Yanıtları 1'!H15,""tr"",""en"")"),"Service industry")</f>
        <v>Service industry</v>
      </c>
      <c r="H15" s="4">
        <v>20.0</v>
      </c>
      <c r="I15" s="4">
        <v>51000.0</v>
      </c>
      <c r="J15" s="4">
        <v>1.0</v>
      </c>
      <c r="K15" s="6" t="str">
        <f>IFERROR(__xludf.DUMMYFUNCTION("GOOGLETRANSLATE('Form Yanıtları 1'!L15,""tr"",""en"")"),"Basic Food Products")</f>
        <v>Basic Food Products</v>
      </c>
      <c r="L15" s="6" t="str">
        <f>IFERROR(__xludf.DUMMYFUNCTION("GOOGLETRANSLATE('Form Yanıtları 1'!M15,""tr"",""en"")"),"gold")</f>
        <v>gold</v>
      </c>
    </row>
    <row r="16">
      <c r="A16" s="4">
        <v>45.0</v>
      </c>
      <c r="B16" s="6" t="str">
        <f>IFERROR(__xludf.DUMMYFUNCTION("GOOGLETRANSLATE('Form Yanıtları 1'!C16,""tr"",""en"")"),"Woman")</f>
        <v>Woman</v>
      </c>
      <c r="C16" s="6" t="str">
        <f>IFERROR(__xludf.DUMMYFUNCTION("GOOGLETRANSLATE('Form Yanıtları 1'!D16,""tr"",""en"")"),"Married")</f>
        <v>Married</v>
      </c>
      <c r="D16" s="6" t="str">
        <f>IFERROR(__xludf.DUMMYFUNCTION("GOOGLETRANSLATE('Form Yanıtları 1'!E16,""tr"",""en"")"),"Licence")</f>
        <v>Licence</v>
      </c>
      <c r="E16" s="6" t="str">
        <f>IFERROR(__xludf.DUMMYFUNCTION("GOOGLETRANSLATE('Form Yanıtları 1'!F16,""tr"",""en"")"),"Social worker")</f>
        <v>Social worker</v>
      </c>
      <c r="F16" s="6" t="str">
        <f>IFERROR(__xludf.DUMMYFUNCTION("GOOGLETRANSLATE('Form Yanıtları 1'!G16,""tr"",""en"")"),"Public sector")</f>
        <v>Public sector</v>
      </c>
      <c r="G16" s="6" t="str">
        <f>IFERROR(__xludf.DUMMYFUNCTION("GOOGLETRANSLATE('Form Yanıtları 1'!H16,""tr"",""en"")"),"Service industry")</f>
        <v>Service industry</v>
      </c>
      <c r="H16" s="4">
        <v>20.0</v>
      </c>
      <c r="I16" s="4">
        <v>17000.0</v>
      </c>
      <c r="J16" s="4">
        <v>1.0</v>
      </c>
      <c r="K16" s="6" t="str">
        <f>IFERROR(__xludf.DUMMYFUNCTION("GOOGLETRANSLATE('Form Yanıtları 1'!L16,""tr"",""en"")"),"Basic Food Products")</f>
        <v>Basic Food Products</v>
      </c>
      <c r="L16" s="6" t="str">
        <f>IFERROR(__xludf.DUMMYFUNCTION("GOOGLETRANSLATE('Form Yanıtları 1'!M16,""tr"",""en"")"),"gold")</f>
        <v>gold</v>
      </c>
    </row>
    <row r="17">
      <c r="A17" s="4">
        <v>42.0</v>
      </c>
      <c r="B17" s="6" t="str">
        <f>IFERROR(__xludf.DUMMYFUNCTION("GOOGLETRANSLATE('Form Yanıtları 1'!C17,""tr"",""en"")"),"Woman")</f>
        <v>Woman</v>
      </c>
      <c r="C17" s="6" t="str">
        <f>IFERROR(__xludf.DUMMYFUNCTION("GOOGLETRANSLATE('Form Yanıtları 1'!D17,""tr"",""en"")"),"Single")</f>
        <v>Single</v>
      </c>
      <c r="D17" s="6" t="str">
        <f>IFERROR(__xludf.DUMMYFUNCTION("GOOGLETRANSLATE('Form Yanıtları 1'!E17,""tr"",""en"")"),"Associate degree")</f>
        <v>Associate degree</v>
      </c>
      <c r="E17" s="6" t="str">
        <f>IFERROR(__xludf.DUMMYFUNCTION("GOOGLETRANSLATE('Form Yanıtları 1'!F17,""tr"",""en"")"),"Accountant")</f>
        <v>Accountant</v>
      </c>
      <c r="F17" s="6" t="str">
        <f>IFERROR(__xludf.DUMMYFUNCTION("GOOGLETRANSLATE('Form Yanıtları 1'!G17,""tr"",""en"")"),"Private sector")</f>
        <v>Private sector</v>
      </c>
      <c r="G17" s="6" t="str">
        <f>IFERROR(__xludf.DUMMYFUNCTION("GOOGLETRANSLATE('Form Yanıtları 1'!H17,""tr"",""en"")"),"Commercial sector")</f>
        <v>Commercial sector</v>
      </c>
      <c r="H17" s="4">
        <v>15.0</v>
      </c>
      <c r="I17" s="4">
        <v>13000.0</v>
      </c>
      <c r="J17" s="4">
        <v>2.0</v>
      </c>
      <c r="K17" s="6" t="str">
        <f>IFERROR(__xludf.DUMMYFUNCTION("GOOGLETRANSLATE('Form Yanıtları 1'!L17,""tr"",""en"")"),"Basic Food Products")</f>
        <v>Basic Food Products</v>
      </c>
      <c r="L17" s="6" t="str">
        <f>IFERROR(__xludf.DUMMYFUNCTION("GOOGLETRANSLATE('Form Yanıtları 1'!M17,""tr"",""en"")"),"gold")</f>
        <v>gold</v>
      </c>
    </row>
    <row r="18">
      <c r="A18" s="4">
        <v>53.0</v>
      </c>
      <c r="B18" s="6" t="str">
        <f>IFERROR(__xludf.DUMMYFUNCTION("GOOGLETRANSLATE('Form Yanıtları 1'!C18,""tr"",""en"")"),"Woman")</f>
        <v>Woman</v>
      </c>
      <c r="C18" s="6" t="str">
        <f>IFERROR(__xludf.DUMMYFUNCTION("GOOGLETRANSLATE('Form Yanıtları 1'!D18,""tr"",""en"")"),"Single")</f>
        <v>Single</v>
      </c>
      <c r="D18" s="6" t="str">
        <f>IFERROR(__xludf.DUMMYFUNCTION("GOOGLETRANSLATE('Form Yanıtları 1'!E18,""tr"",""en"")"),"Licence")</f>
        <v>Licence</v>
      </c>
      <c r="E18" s="6" t="str">
        <f>IFERROR(__xludf.DUMMYFUNCTION("GOOGLETRANSLATE('Form Yanıtları 1'!F18,""tr"",""en"")"),"Publisher")</f>
        <v>Publisher</v>
      </c>
      <c r="F18" s="6" t="str">
        <f>IFERROR(__xludf.DUMMYFUNCTION("GOOGLETRANSLATE('Form Yanıtları 1'!G18,""tr"",""en"")"),"Retired")</f>
        <v>Retired</v>
      </c>
      <c r="G18" s="6" t="str">
        <f>IFERROR(__xludf.DUMMYFUNCTION("GOOGLETRANSLATE('Form Yanıtları 1'!H18,""tr"",""en"")"),"Service industry")</f>
        <v>Service industry</v>
      </c>
      <c r="H18" s="4">
        <v>20.0</v>
      </c>
      <c r="I18" s="4">
        <v>8500.0</v>
      </c>
      <c r="J18" s="4">
        <v>2.0</v>
      </c>
      <c r="K18" s="6" t="str">
        <f>IFERROR(__xludf.DUMMYFUNCTION("GOOGLETRANSLATE('Form Yanıtları 1'!L18,""tr"",""en"")"),"PAYMENTS/BUILDINGS (Electricity, Water, Natural Gas, Rent, etc.)")</f>
        <v>PAYMENTS/BUILDINGS (Electricity, Water, Natural Gas, Rent, etc.)</v>
      </c>
      <c r="L18" s="6" t="str">
        <f>IFERROR(__xludf.DUMMYFUNCTION("GOOGLETRANSLATE('Form Yanıtları 1'!M18,""tr"",""en"")"),"gold")</f>
        <v>gold</v>
      </c>
    </row>
    <row r="19">
      <c r="A19" s="4">
        <v>41.0</v>
      </c>
      <c r="B19" s="6" t="str">
        <f>IFERROR(__xludf.DUMMYFUNCTION("GOOGLETRANSLATE('Form Yanıtları 1'!C19,""tr"",""en"")"),"Woman")</f>
        <v>Woman</v>
      </c>
      <c r="C19" s="6" t="str">
        <f>IFERROR(__xludf.DUMMYFUNCTION("GOOGLETRANSLATE('Form Yanıtları 1'!D19,""tr"",""en"")"),"Married")</f>
        <v>Married</v>
      </c>
      <c r="D19" s="6" t="str">
        <f>IFERROR(__xludf.DUMMYFUNCTION("GOOGLETRANSLATE('Form Yanıtları 1'!E19,""tr"",""en"")"),"High school")</f>
        <v>High school</v>
      </c>
      <c r="E19" s="6" t="str">
        <f>IFERROR(__xludf.DUMMYFUNCTION("GOOGLETRANSLATE('Form Yanıtları 1'!F19,""tr"",""en"")"),"Technician")</f>
        <v>Technician</v>
      </c>
      <c r="F19" s="6" t="str">
        <f>IFERROR(__xludf.DUMMYFUNCTION("GOOGLETRANSLATE('Form Yanıtları 1'!G19,""tr"",""en"")"),"Private sector")</f>
        <v>Private sector</v>
      </c>
      <c r="G19" s="6" t="str">
        <f>IFERROR(__xludf.DUMMYFUNCTION("GOOGLETRANSLATE('Form Yanıtları 1'!H19,""tr"",""en"")"),"Service industry")</f>
        <v>Service industry</v>
      </c>
      <c r="H19" s="4">
        <v>10.0</v>
      </c>
      <c r="I19" s="4">
        <v>10000.0</v>
      </c>
      <c r="J19" s="4">
        <v>5.0</v>
      </c>
      <c r="K19" s="6" t="str">
        <f>IFERROR(__xludf.DUMMYFUNCTION("GOOGLETRANSLATE('Form Yanıtları 1'!L19,""tr"",""en"")"),"PAYMENTS/BUILDINGS (Electricity, Water, Natural Gas, Rent, etc.)")</f>
        <v>PAYMENTS/BUILDINGS (Electricity, Water, Natural Gas, Rent, etc.)</v>
      </c>
      <c r="L19" s="6" t="str">
        <f>IFERROR(__xludf.DUMMYFUNCTION("GOOGLETRANSLATE('Form Yanıtları 1'!M19,""tr"",""en"")"),"gold")</f>
        <v>gold</v>
      </c>
    </row>
    <row r="20">
      <c r="A20" s="4">
        <v>53.0</v>
      </c>
      <c r="B20" s="6" t="str">
        <f>IFERROR(__xludf.DUMMYFUNCTION("GOOGLETRANSLATE('Form Yanıtları 1'!C20,""tr"",""en"")"),"Woman")</f>
        <v>Woman</v>
      </c>
      <c r="C20" s="6" t="str">
        <f>IFERROR(__xludf.DUMMYFUNCTION("GOOGLETRANSLATE('Form Yanıtları 1'!D20,""tr"",""en"")"),"Married")</f>
        <v>Married</v>
      </c>
      <c r="D20" s="6" t="str">
        <f>IFERROR(__xludf.DUMMYFUNCTION("GOOGLETRANSLATE('Form Yanıtları 1'!E20,""tr"",""en"")"),"Licence")</f>
        <v>Licence</v>
      </c>
      <c r="E20" s="6" t="str">
        <f>IFERROR(__xludf.DUMMYFUNCTION("GOOGLETRANSLATE('Form Yanıtları 1'!F20,""tr"",""en"")"),"Teacher")</f>
        <v>Teacher</v>
      </c>
      <c r="F20" s="6" t="str">
        <f>IFERROR(__xludf.DUMMYFUNCTION("GOOGLETRANSLATE('Form Yanıtları 1'!G20,""tr"",""en"")"),"Public sector")</f>
        <v>Public sector</v>
      </c>
      <c r="G20" s="6" t="str">
        <f>IFERROR(__xludf.DUMMYFUNCTION("GOOGLETRANSLATE('Form Yanıtları 1'!H20,""tr"",""en"")"),"Service industry")</f>
        <v>Service industry</v>
      </c>
      <c r="H20" s="4">
        <v>20.0</v>
      </c>
      <c r="I20" s="4">
        <v>18000.0</v>
      </c>
      <c r="J20" s="4">
        <v>1.0</v>
      </c>
      <c r="K20" s="6" t="str">
        <f>IFERROR(__xludf.DUMMYFUNCTION("GOOGLETRANSLATE('Form Yanıtları 1'!L20,""tr"",""en"")"),"Basic Food Products")</f>
        <v>Basic Food Products</v>
      </c>
      <c r="L20" s="6" t="str">
        <f>IFERROR(__xludf.DUMMYFUNCTION("GOOGLETRANSLATE('Form Yanıtları 1'!M20,""tr"",""en"")"),"gold")</f>
        <v>gold</v>
      </c>
    </row>
    <row r="21">
      <c r="A21" s="4">
        <v>43.0</v>
      </c>
      <c r="B21" s="6" t="str">
        <f>IFERROR(__xludf.DUMMYFUNCTION("GOOGLETRANSLATE('Form Yanıtları 1'!C21,""tr"",""en"")"),"Woman")</f>
        <v>Woman</v>
      </c>
      <c r="C21" s="6" t="str">
        <f>IFERROR(__xludf.DUMMYFUNCTION("GOOGLETRANSLATE('Form Yanıtları 1'!D21,""tr"",""en"")"),"Married")</f>
        <v>Married</v>
      </c>
      <c r="D21" s="6" t="str">
        <f>IFERROR(__xludf.DUMMYFUNCTION("GOOGLETRANSLATE('Form Yanıtları 1'!E21,""tr"",""en"")"),"Licence")</f>
        <v>Licence</v>
      </c>
      <c r="E21" s="6" t="str">
        <f>IFERROR(__xludf.DUMMYFUNCTION("GOOGLETRANSLATE('Form Yanıtları 1'!F21,""tr"",""en"")"),"Public assistant")</f>
        <v>Public assistant</v>
      </c>
      <c r="F21" s="6" t="str">
        <f>IFERROR(__xludf.DUMMYFUNCTION("GOOGLETRANSLATE('Form Yanıtları 1'!G21,""tr"",""en"")"),"Public sector")</f>
        <v>Public sector</v>
      </c>
      <c r="G21" s="6" t="str">
        <f>IFERROR(__xludf.DUMMYFUNCTION("GOOGLETRANSLATE('Form Yanıtları 1'!H21,""tr"",""en"")"),"Mixed sector")</f>
        <v>Mixed sector</v>
      </c>
      <c r="H21" s="4">
        <v>15.0</v>
      </c>
      <c r="I21" s="4">
        <v>10500.0</v>
      </c>
      <c r="J21" s="4">
        <v>8.0</v>
      </c>
      <c r="K21" s="6" t="str">
        <f>IFERROR(__xludf.DUMMYFUNCTION("GOOGLETRANSLATE('Form Yanıtları 1'!L21,""tr"",""en"")"),"Clothing expenditures")</f>
        <v>Clothing expenditures</v>
      </c>
      <c r="L21" s="6" t="str">
        <f>IFERROR(__xludf.DUMMYFUNCTION("GOOGLETRANSLATE('Form Yanıtları 1'!M21,""tr"",""en"")"),"term deposit")</f>
        <v>term deposit</v>
      </c>
    </row>
    <row r="22">
      <c r="A22" s="4">
        <v>48.0</v>
      </c>
      <c r="B22" s="6" t="str">
        <f>IFERROR(__xludf.DUMMYFUNCTION("GOOGLETRANSLATE('Form Yanıtları 1'!C22,""tr"",""en"")"),"Woman")</f>
        <v>Woman</v>
      </c>
      <c r="C22" s="6" t="str">
        <f>IFERROR(__xludf.DUMMYFUNCTION("GOOGLETRANSLATE('Form Yanıtları 1'!D22,""tr"",""en"")"),"Single")</f>
        <v>Single</v>
      </c>
      <c r="D22" s="6" t="str">
        <f>IFERROR(__xludf.DUMMYFUNCTION("GOOGLETRANSLATE('Form Yanıtları 1'!E22,""tr"",""en"")"),"Licence")</f>
        <v>Licence</v>
      </c>
      <c r="E22" s="6" t="str">
        <f>IFERROR(__xludf.DUMMYFUNCTION("GOOGLETRANSLATE('Form Yanıtları 1'!F22,""tr"",""en"")"),"Officer")</f>
        <v>Officer</v>
      </c>
      <c r="F22" s="6" t="str">
        <f>IFERROR(__xludf.DUMMYFUNCTION("GOOGLETRANSLATE('Form Yanıtları 1'!G22,""tr"",""en"")"),"Public sector")</f>
        <v>Public sector</v>
      </c>
      <c r="G22" s="6" t="str">
        <f>IFERROR(__xludf.DUMMYFUNCTION("GOOGLETRANSLATE('Form Yanıtları 1'!H22,""tr"",""en"")"),"Service industry")</f>
        <v>Service industry</v>
      </c>
      <c r="H22" s="4">
        <v>20.0</v>
      </c>
      <c r="I22" s="4">
        <v>15000.0</v>
      </c>
      <c r="J22" s="4">
        <v>3.0</v>
      </c>
      <c r="K22" s="6" t="str">
        <f>IFERROR(__xludf.DUMMYFUNCTION("GOOGLETRANSLATE('Form Yanıtları 1'!L22,""tr"",""en"")"),"Basic Food Products")</f>
        <v>Basic Food Products</v>
      </c>
      <c r="L22" s="6" t="str">
        <f>IFERROR(__xludf.DUMMYFUNCTION("GOOGLETRANSLATE('Form Yanıtları 1'!M22,""tr"",""en"")"),"gold")</f>
        <v>gold</v>
      </c>
    </row>
    <row r="23">
      <c r="A23" s="4">
        <v>55.0</v>
      </c>
      <c r="B23" s="6" t="str">
        <f>IFERROR(__xludf.DUMMYFUNCTION("GOOGLETRANSLATE('Form Yanıtları 1'!C23,""tr"",""en"")"),"Male")</f>
        <v>Male</v>
      </c>
      <c r="C23" s="6" t="str">
        <f>IFERROR(__xludf.DUMMYFUNCTION("GOOGLETRANSLATE('Form Yanıtları 1'!D23,""tr"",""en"")"),"Married")</f>
        <v>Married</v>
      </c>
      <c r="D23" s="6" t="str">
        <f>IFERROR(__xludf.DUMMYFUNCTION("GOOGLETRANSLATE('Form Yanıtları 1'!E23,""tr"",""en"")"),"Licence")</f>
        <v>Licence</v>
      </c>
      <c r="E23" s="6" t="str">
        <f>IFERROR(__xludf.DUMMYFUNCTION("GOOGLETRANSLATE('Form Yanıtları 1'!F23,""tr"",""en"")"),"Finance and Budget Senior Expert")</f>
        <v>Finance and Budget Senior Expert</v>
      </c>
      <c r="F23" s="6" t="str">
        <f>IFERROR(__xludf.DUMMYFUNCTION("GOOGLETRANSLATE('Form Yanıtları 1'!G23,""tr"",""en"")"),"Private sector")</f>
        <v>Private sector</v>
      </c>
      <c r="G23" s="6" t="str">
        <f>IFERROR(__xludf.DUMMYFUNCTION("GOOGLETRANSLATE('Form Yanıtları 1'!H23,""tr"",""en"")"),"Service industry")</f>
        <v>Service industry</v>
      </c>
      <c r="H23" s="4">
        <v>20.0</v>
      </c>
      <c r="I23" s="4">
        <v>30000.0</v>
      </c>
      <c r="J23" s="4">
        <v>7.0</v>
      </c>
      <c r="K23" s="6" t="str">
        <f>IFERROR(__xludf.DUMMYFUNCTION("GOOGLETRANSLATE('Form Yanıtları 1'!L23,""tr"",""en"")"),"All")</f>
        <v>All</v>
      </c>
      <c r="L23" s="6" t="str">
        <f>IFERROR(__xludf.DUMMYFUNCTION("GOOGLETRANSLATE('Form Yanıtları 1'!M23,""tr"",""en"")"),"stock, investment funds, stock market")</f>
        <v>stock, investment funds, stock market</v>
      </c>
    </row>
    <row r="24">
      <c r="A24" s="4">
        <v>61.0</v>
      </c>
      <c r="B24" s="6" t="str">
        <f>IFERROR(__xludf.DUMMYFUNCTION("GOOGLETRANSLATE('Form Yanıtları 1'!C24,""tr"",""en"")"),"Male")</f>
        <v>Male</v>
      </c>
      <c r="C24" s="6" t="str">
        <f>IFERROR(__xludf.DUMMYFUNCTION("GOOGLETRANSLATE('Form Yanıtları 1'!D24,""tr"",""en"")"),"Married")</f>
        <v>Married</v>
      </c>
      <c r="D24" s="6" t="str">
        <f>IFERROR(__xludf.DUMMYFUNCTION("GOOGLETRANSLATE('Form Yanıtları 1'!E24,""tr"",""en"")"),"High school")</f>
        <v>High school</v>
      </c>
      <c r="E24" s="6" t="str">
        <f>IFERROR(__xludf.DUMMYFUNCTION("GOOGLETRANSLATE('Form Yanıtları 1'!F24,""tr"",""en"")"),"Technician")</f>
        <v>Technician</v>
      </c>
      <c r="F24" s="6" t="str">
        <f>IFERROR(__xludf.DUMMYFUNCTION("GOOGLETRANSLATE('Form Yanıtları 1'!G24,""tr"",""en"")"),"Private sector")</f>
        <v>Private sector</v>
      </c>
      <c r="G24" s="6" t="str">
        <f>IFERROR(__xludf.DUMMYFUNCTION("GOOGLETRANSLATE('Form Yanıtları 1'!H24,""tr"",""en"")"),"Commercial sector")</f>
        <v>Commercial sector</v>
      </c>
      <c r="H24" s="4">
        <v>20.0</v>
      </c>
      <c r="I24" s="4">
        <v>8500.0</v>
      </c>
      <c r="J24" s="4">
        <v>3.0</v>
      </c>
      <c r="K24" s="6" t="str">
        <f>IFERROR(__xludf.DUMMYFUNCTION("GOOGLETRANSLATE('Form Yanıtları 1'!L24,""tr"",""en"")"),"Basic Food Products")</f>
        <v>Basic Food Products</v>
      </c>
      <c r="L24" s="6" t="str">
        <f>IFERROR(__xludf.DUMMYFUNCTION("GOOGLETRANSLATE('Form Yanıtları 1'!M24,""tr"",""en"")"),"gold")</f>
        <v>gold</v>
      </c>
    </row>
    <row r="25">
      <c r="A25" s="4">
        <v>52.0</v>
      </c>
      <c r="B25" s="6" t="str">
        <f>IFERROR(__xludf.DUMMYFUNCTION("GOOGLETRANSLATE('Form Yanıtları 1'!C25,""tr"",""en"")"),"Woman")</f>
        <v>Woman</v>
      </c>
      <c r="C25" s="6" t="str">
        <f>IFERROR(__xludf.DUMMYFUNCTION("GOOGLETRANSLATE('Form Yanıtları 1'!D25,""tr"",""en"")"),"Single")</f>
        <v>Single</v>
      </c>
      <c r="D25" s="6" t="str">
        <f>IFERROR(__xludf.DUMMYFUNCTION("GOOGLETRANSLATE('Form Yanıtları 1'!E25,""tr"",""en"")"),"Licence")</f>
        <v>Licence</v>
      </c>
      <c r="E25" s="6" t="str">
        <f>IFERROR(__xludf.DUMMYFUNCTION("GOOGLETRANSLATE('Form Yanıtları 1'!F25,""tr"",""en"")"),"Officer")</f>
        <v>Officer</v>
      </c>
      <c r="F25" s="6" t="str">
        <f>IFERROR(__xludf.DUMMYFUNCTION("GOOGLETRANSLATE('Form Yanıtları 1'!G25,""tr"",""en"")"),"Public sector")</f>
        <v>Public sector</v>
      </c>
      <c r="G25" s="6" t="str">
        <f>IFERROR(__xludf.DUMMYFUNCTION("GOOGLETRANSLATE('Form Yanıtları 1'!H25,""tr"",""en"")"),"Service industry")</f>
        <v>Service industry</v>
      </c>
      <c r="H25" s="4">
        <v>20.0</v>
      </c>
      <c r="I25" s="4">
        <v>14000.0</v>
      </c>
      <c r="J25" s="4">
        <v>2.0</v>
      </c>
      <c r="K25" s="6" t="str">
        <f>IFERROR(__xludf.DUMMYFUNCTION("GOOGLETRANSLATE('Form Yanıtları 1'!L25,""tr"",""en"")"),"Basic Food Products")</f>
        <v>Basic Food Products</v>
      </c>
      <c r="L25" s="6" t="str">
        <f>IFERROR(__xludf.DUMMYFUNCTION("GOOGLETRANSLATE('Form Yanıtları 1'!M25,""tr"",""en"")"),"Gold, foreign currency")</f>
        <v>Gold, foreign currency</v>
      </c>
    </row>
    <row r="26">
      <c r="A26" s="4">
        <v>34.0</v>
      </c>
      <c r="B26" s="6" t="str">
        <f>IFERROR(__xludf.DUMMYFUNCTION("GOOGLETRANSLATE('Form Yanıtları 1'!C26,""tr"",""en"")"),"Woman")</f>
        <v>Woman</v>
      </c>
      <c r="C26" s="6" t="str">
        <f>IFERROR(__xludf.DUMMYFUNCTION("GOOGLETRANSLATE('Form Yanıtları 1'!D26,""tr"",""en"")"),"Married")</f>
        <v>Married</v>
      </c>
      <c r="D26" s="6" t="str">
        <f>IFERROR(__xludf.DUMMYFUNCTION("GOOGLETRANSLATE('Form Yanıtları 1'!E26,""tr"",""en"")"),"Licence")</f>
        <v>Licence</v>
      </c>
      <c r="E26" s="6" t="str">
        <f>IFERROR(__xludf.DUMMYFUNCTION("GOOGLETRANSLATE('Form Yanıtları 1'!F26,""tr"",""en"")"),"Teacher")</f>
        <v>Teacher</v>
      </c>
      <c r="F26" s="6" t="str">
        <f>IFERROR(__xludf.DUMMYFUNCTION("GOOGLETRANSLATE('Form Yanıtları 1'!G26,""tr"",""en"")"),"Private sector")</f>
        <v>Private sector</v>
      </c>
      <c r="G26" s="6" t="str">
        <f>IFERROR(__xludf.DUMMYFUNCTION("GOOGLETRANSLATE('Form Yanıtları 1'!H26,""tr"",""en"")"),"Service industry")</f>
        <v>Service industry</v>
      </c>
      <c r="H26" s="4">
        <v>12.0</v>
      </c>
      <c r="I26" s="4">
        <v>12000.0</v>
      </c>
      <c r="J26" s="4">
        <v>3.0</v>
      </c>
      <c r="K26" s="6" t="str">
        <f>IFERROR(__xludf.DUMMYFUNCTION("GOOGLETRANSLATE('Form Yanıtları 1'!L26,""tr"",""en"")"),"PAYMENTS/BUILDINGS (Electricity, Water, Natural Gas, Rent, etc.)")</f>
        <v>PAYMENTS/BUILDINGS (Electricity, Water, Natural Gas, Rent, etc.)</v>
      </c>
      <c r="L26" s="6" t="str">
        <f>IFERROR(__xludf.DUMMYFUNCTION("GOOGLETRANSLATE('Form Yanıtları 1'!M26,""tr"",""en"")"),"foreign currency")</f>
        <v>foreign currency</v>
      </c>
    </row>
    <row r="27">
      <c r="A27" s="4">
        <v>45.0</v>
      </c>
      <c r="B27" s="6" t="str">
        <f>IFERROR(__xludf.DUMMYFUNCTION("GOOGLETRANSLATE('Form Yanıtları 1'!C27,""tr"",""en"")"),"Woman")</f>
        <v>Woman</v>
      </c>
      <c r="C27" s="6" t="str">
        <f>IFERROR(__xludf.DUMMYFUNCTION("GOOGLETRANSLATE('Form Yanıtları 1'!D27,""tr"",""en"")"),"Married")</f>
        <v>Married</v>
      </c>
      <c r="D27" s="6" t="str">
        <f>IFERROR(__xludf.DUMMYFUNCTION("GOOGLETRANSLATE('Form Yanıtları 1'!E27,""tr"",""en"")"),"High school")</f>
        <v>High school</v>
      </c>
      <c r="E27" s="6" t="str">
        <f>IFERROR(__xludf.DUMMYFUNCTION("GOOGLETRANSLATE('Form Yanıtları 1'!F27,""tr"",""en"")"),"Chef")</f>
        <v>Chef</v>
      </c>
      <c r="F27" s="6" t="str">
        <f>IFERROR(__xludf.DUMMYFUNCTION("GOOGLETRANSLATE('Form Yanıtları 1'!G27,""tr"",""en"")"),"Private sector")</f>
        <v>Private sector</v>
      </c>
      <c r="G27" s="6" t="str">
        <f>IFERROR(__xludf.DUMMYFUNCTION("GOOGLETRANSLATE('Form Yanıtları 1'!H27,""tr"",""en"")"),"Service industry")</f>
        <v>Service industry</v>
      </c>
      <c r="H27" s="4">
        <v>12.0</v>
      </c>
      <c r="I27" s="4">
        <v>12000.0</v>
      </c>
      <c r="J27" s="4">
        <v>6.0</v>
      </c>
      <c r="K27" s="6" t="str">
        <f>IFERROR(__xludf.DUMMYFUNCTION("GOOGLETRANSLATE('Form Yanıtları 1'!L27,""tr"",""en"")"),"Basic Food Products")</f>
        <v>Basic Food Products</v>
      </c>
      <c r="L27" s="6" t="str">
        <f>IFERROR(__xludf.DUMMYFUNCTION("GOOGLETRANSLATE('Form Yanıtları 1'!M27,""tr"",""en"")"),"foreign currency")</f>
        <v>foreign currency</v>
      </c>
    </row>
    <row r="28">
      <c r="A28" s="4">
        <v>21.0</v>
      </c>
      <c r="B28" s="6" t="str">
        <f>IFERROR(__xludf.DUMMYFUNCTION("GOOGLETRANSLATE('Form Yanıtları 1'!C28,""tr"",""en"")"),"Male")</f>
        <v>Male</v>
      </c>
      <c r="C28" s="6" t="str">
        <f>IFERROR(__xludf.DUMMYFUNCTION("GOOGLETRANSLATE('Form Yanıtları 1'!D28,""tr"",""en"")"),"Single")</f>
        <v>Single</v>
      </c>
      <c r="D28" s="6" t="str">
        <f>IFERROR(__xludf.DUMMYFUNCTION("GOOGLETRANSLATE('Form Yanıtları 1'!E28,""tr"",""en"")"),"High school")</f>
        <v>High school</v>
      </c>
      <c r="E28" s="6" t="str">
        <f>IFERROR(__xludf.DUMMYFUNCTION("GOOGLETRANSLATE('Form Yanıtları 1'!F28,""tr"",""en"")"),"Technician")</f>
        <v>Technician</v>
      </c>
      <c r="F28" s="6" t="str">
        <f>IFERROR(__xludf.DUMMYFUNCTION("GOOGLETRANSLATE('Form Yanıtları 1'!G28,""tr"",""en"")"),"Private sector")</f>
        <v>Private sector</v>
      </c>
      <c r="G28" s="6" t="str">
        <f>IFERROR(__xludf.DUMMYFUNCTION("GOOGLETRANSLATE('Form Yanıtları 1'!H28,""tr"",""en"")"),"Service industry")</f>
        <v>Service industry</v>
      </c>
      <c r="H28" s="4">
        <v>5.0</v>
      </c>
      <c r="I28" s="4">
        <v>9000.0</v>
      </c>
      <c r="J28" s="4">
        <v>5.0</v>
      </c>
      <c r="K28" s="6" t="str">
        <f>IFERROR(__xludf.DUMMYFUNCTION("GOOGLETRANSLATE('Form Yanıtları 1'!L28,""tr"",""en"")"),"PAYMENTS/BUILDINGS (Electricity, Water, Natural Gas, Rent, etc.)")</f>
        <v>PAYMENTS/BUILDINGS (Electricity, Water, Natural Gas, Rent, etc.)</v>
      </c>
      <c r="L28" s="6" t="str">
        <f>IFERROR(__xludf.DUMMYFUNCTION("GOOGLETRANSLATE('Form Yanıtları 1'!M28,""tr"",""en"")"),"gold")</f>
        <v>gold</v>
      </c>
    </row>
    <row r="29">
      <c r="A29" s="4">
        <v>56.0</v>
      </c>
      <c r="B29" s="6" t="str">
        <f>IFERROR(__xludf.DUMMYFUNCTION("GOOGLETRANSLATE('Form Yanıtları 1'!C29,""tr"",""en"")"),"Male")</f>
        <v>Male</v>
      </c>
      <c r="C29" s="6" t="str">
        <f>IFERROR(__xludf.DUMMYFUNCTION("GOOGLETRANSLATE('Form Yanıtları 1'!D29,""tr"",""en"")"),"Married")</f>
        <v>Married</v>
      </c>
      <c r="D29" s="6" t="str">
        <f>IFERROR(__xludf.DUMMYFUNCTION("GOOGLETRANSLATE('Form Yanıtları 1'!E29,""tr"",""en"")"),"High school")</f>
        <v>High school</v>
      </c>
      <c r="E29" s="6" t="str">
        <f>IFERROR(__xludf.DUMMYFUNCTION("GOOGLETRANSLATE('Form Yanıtları 1'!F29,""tr"",""en"")"),"Retired")</f>
        <v>Retired</v>
      </c>
      <c r="F29" s="6" t="str">
        <f>IFERROR(__xludf.DUMMYFUNCTION("GOOGLETRANSLATE('Form Yanıtları 1'!G29,""tr"",""en"")"),"Public sector")</f>
        <v>Public sector</v>
      </c>
      <c r="G29" s="6" t="str">
        <f>IFERROR(__xludf.DUMMYFUNCTION("GOOGLETRANSLATE('Form Yanıtları 1'!H29,""tr"",""en"")"),"Service industry")</f>
        <v>Service industry</v>
      </c>
      <c r="H29" s="4">
        <v>20.0</v>
      </c>
      <c r="I29" s="4">
        <v>11000.0</v>
      </c>
      <c r="J29" s="4">
        <v>5.0</v>
      </c>
      <c r="K29" s="6" t="str">
        <f>IFERROR(__xludf.DUMMYFUNCTION("GOOGLETRANSLATE('Form Yanıtları 1'!L29,""tr"",""en"")"),"Basic Food Products")</f>
        <v>Basic Food Products</v>
      </c>
      <c r="L29" s="6" t="str">
        <f>IFERROR(__xludf.DUMMYFUNCTION("GOOGLETRANSLATE('Form Yanıtları 1'!M29,""tr"",""en"")"),"term deposit")</f>
        <v>term deposit</v>
      </c>
    </row>
    <row r="30">
      <c r="A30" s="4">
        <v>26.0</v>
      </c>
      <c r="B30" s="6" t="str">
        <f>IFERROR(__xludf.DUMMYFUNCTION("GOOGLETRANSLATE('Form Yanıtları 1'!C30,""tr"",""en"")"),"Woman")</f>
        <v>Woman</v>
      </c>
      <c r="C30" s="6" t="str">
        <f>IFERROR(__xludf.DUMMYFUNCTION("GOOGLETRANSLATE('Form Yanıtları 1'!D30,""tr"",""en"")"),"Married")</f>
        <v>Married</v>
      </c>
      <c r="D30" s="6" t="str">
        <f>IFERROR(__xludf.DUMMYFUNCTION("GOOGLETRANSLATE('Form Yanıtları 1'!E30,""tr"",""en"")"),"Licence")</f>
        <v>Licence</v>
      </c>
      <c r="E30" s="6" t="str">
        <f>IFERROR(__xludf.DUMMYFUNCTION("GOOGLETRANSLATE('Form Yanıtları 1'!F30,""tr"",""en"")"),"Engineer")</f>
        <v>Engineer</v>
      </c>
      <c r="F30" s="6" t="str">
        <f>IFERROR(__xludf.DUMMYFUNCTION("GOOGLETRANSLATE('Form Yanıtları 1'!G30,""tr"",""en"")"),"Private sector")</f>
        <v>Private sector</v>
      </c>
      <c r="G30" s="6" t="str">
        <f>IFERROR(__xludf.DUMMYFUNCTION("GOOGLETRANSLATE('Form Yanıtları 1'!H30,""tr"",""en"")"),"Commercial sector")</f>
        <v>Commercial sector</v>
      </c>
      <c r="H30" s="4">
        <v>5.0</v>
      </c>
      <c r="I30" s="4">
        <v>31000.0</v>
      </c>
      <c r="J30" s="4">
        <v>3.0</v>
      </c>
      <c r="K30" s="6" t="str">
        <f>IFERROR(__xludf.DUMMYFUNCTION("GOOGLETRANSLATE('Form Yanıtları 1'!L30,""tr"",""en"")"),"Basic Food Products")</f>
        <v>Basic Food Products</v>
      </c>
      <c r="L30" s="6" t="str">
        <f>IFERROR(__xludf.DUMMYFUNCTION("GOOGLETRANSLATE('Form Yanıtları 1'!M30,""tr"",""en"")"),"Gold, foreign exchange, stock market")</f>
        <v>Gold, foreign exchange, stock market</v>
      </c>
    </row>
    <row r="31">
      <c r="A31" s="4">
        <v>60.0</v>
      </c>
      <c r="B31" s="6" t="str">
        <f>IFERROR(__xludf.DUMMYFUNCTION("GOOGLETRANSLATE('Form Yanıtları 1'!C31,""tr"",""en"")"),"Woman")</f>
        <v>Woman</v>
      </c>
      <c r="C31" s="6" t="str">
        <f>IFERROR(__xludf.DUMMYFUNCTION("GOOGLETRANSLATE('Form Yanıtları 1'!D31,""tr"",""en"")"),"Single")</f>
        <v>Single</v>
      </c>
      <c r="D31" s="6" t="str">
        <f>IFERROR(__xludf.DUMMYFUNCTION("GOOGLETRANSLATE('Form Yanıtları 1'!E31,""tr"",""en"")"),"High school")</f>
        <v>High school</v>
      </c>
      <c r="E31" s="6" t="str">
        <f>IFERROR(__xludf.DUMMYFUNCTION("GOOGLETRANSLATE('Form Yanıtları 1'!F31,""tr"",""en"")"),"retired")</f>
        <v>retired</v>
      </c>
      <c r="F31" s="6" t="str">
        <f>IFERROR(__xludf.DUMMYFUNCTION("GOOGLETRANSLATE('Form Yanıtları 1'!G31,""tr"",""en"")"),"Private sector")</f>
        <v>Private sector</v>
      </c>
      <c r="G31" s="6" t="str">
        <f>IFERROR(__xludf.DUMMYFUNCTION("GOOGLETRANSLATE('Form Yanıtları 1'!H31,""tr"",""en"")"),"Service industry")</f>
        <v>Service industry</v>
      </c>
      <c r="H31" s="4">
        <v>20.0</v>
      </c>
      <c r="I31" s="4">
        <v>15000.0</v>
      </c>
      <c r="J31" s="4">
        <v>3.0</v>
      </c>
      <c r="K31" s="6" t="str">
        <f>IFERROR(__xludf.DUMMYFUNCTION("GOOGLETRANSLATE('Form Yanıtları 1'!L31,""tr"",""en"")"),"Basic Food Products")</f>
        <v>Basic Food Products</v>
      </c>
      <c r="L31" s="6" t="str">
        <f>IFERROR(__xludf.DUMMYFUNCTION("GOOGLETRANSLATE('Form Yanıtları 1'!M31,""tr"",""en"")"),"gold")</f>
        <v>gold</v>
      </c>
    </row>
    <row r="32">
      <c r="A32" s="4">
        <v>24.0</v>
      </c>
      <c r="B32" s="6" t="str">
        <f>IFERROR(__xludf.DUMMYFUNCTION("GOOGLETRANSLATE('Form Yanıtları 1'!C32,""tr"",""en"")"),"Woman")</f>
        <v>Woman</v>
      </c>
      <c r="C32" s="6" t="str">
        <f>IFERROR(__xludf.DUMMYFUNCTION("GOOGLETRANSLATE('Form Yanıtları 1'!D32,""tr"",""en"")"),"Single")</f>
        <v>Single</v>
      </c>
      <c r="D32" s="6" t="str">
        <f>IFERROR(__xludf.DUMMYFUNCTION("GOOGLETRANSLATE('Form Yanıtları 1'!E32,""tr"",""en"")"),"Licence")</f>
        <v>Licence</v>
      </c>
      <c r="E32" s="6" t="str">
        <f>IFERROR(__xludf.DUMMYFUNCTION("GOOGLETRANSLATE('Form Yanıtları 1'!F32,""tr"",""en"")"),"Psychological counselor")</f>
        <v>Psychological counselor</v>
      </c>
      <c r="F32" s="6" t="str">
        <f>IFERROR(__xludf.DUMMYFUNCTION("GOOGLETRANSLATE('Form Yanıtları 1'!G32,""tr"",""en"")"),"Private sector")</f>
        <v>Private sector</v>
      </c>
      <c r="G32" s="6" t="str">
        <f>IFERROR(__xludf.DUMMYFUNCTION("GOOGLETRANSLATE('Form Yanıtları 1'!H32,""tr"",""en"")"),"Service industry")</f>
        <v>Service industry</v>
      </c>
      <c r="H32" s="4">
        <v>5.0</v>
      </c>
      <c r="I32" s="4">
        <v>9000.0</v>
      </c>
      <c r="J32" s="4">
        <v>1.0</v>
      </c>
      <c r="K32" s="6" t="str">
        <f>IFERROR(__xludf.DUMMYFUNCTION("GOOGLETRANSLATE('Form Yanıtları 1'!L32,""tr"",""en"")"),"Basic Food Products")</f>
        <v>Basic Food Products</v>
      </c>
      <c r="L32" s="6" t="str">
        <f>IFERROR(__xludf.DUMMYFUNCTION("GOOGLETRANSLATE('Form Yanıtları 1'!M32,""tr"",""en"")"),"foreign currency")</f>
        <v>foreign currency</v>
      </c>
    </row>
    <row r="33">
      <c r="A33" s="4">
        <v>55.0</v>
      </c>
      <c r="B33" s="6" t="str">
        <f>IFERROR(__xludf.DUMMYFUNCTION("GOOGLETRANSLATE('Form Yanıtları 1'!C33,""tr"",""en"")"),"Woman")</f>
        <v>Woman</v>
      </c>
      <c r="C33" s="6" t="str">
        <f>IFERROR(__xludf.DUMMYFUNCTION("GOOGLETRANSLATE('Form Yanıtları 1'!D33,""tr"",""en"")"),"Married")</f>
        <v>Married</v>
      </c>
      <c r="D33" s="6" t="str">
        <f>IFERROR(__xludf.DUMMYFUNCTION("GOOGLETRANSLATE('Form Yanıtları 1'!E33,""tr"",""en"")"),"High school")</f>
        <v>High school</v>
      </c>
      <c r="E33" s="6" t="str">
        <f>IFERROR(__xludf.DUMMYFUNCTION("GOOGLETRANSLATE('Form Yanıtları 1'!F33,""tr"",""en"")"),"Retired")</f>
        <v>Retired</v>
      </c>
      <c r="F33" s="6" t="str">
        <f>IFERROR(__xludf.DUMMYFUNCTION("GOOGLETRANSLATE('Form Yanıtları 1'!G33,""tr"",""en"")"),"Private sector")</f>
        <v>Private sector</v>
      </c>
      <c r="G33" s="6" t="str">
        <f>IFERROR(__xludf.DUMMYFUNCTION("GOOGLETRANSLATE('Form Yanıtları 1'!H33,""tr"",""en"")"),"Commercial sector")</f>
        <v>Commercial sector</v>
      </c>
      <c r="H33" s="4">
        <v>12.0</v>
      </c>
      <c r="I33" s="4">
        <v>20000.0</v>
      </c>
      <c r="J33" s="4">
        <v>5.0</v>
      </c>
      <c r="K33" s="6" t="str">
        <f>IFERROR(__xludf.DUMMYFUNCTION("GOOGLETRANSLATE('Form Yanıtları 1'!L33,""tr"",""en"")"),"Clothing expenditures")</f>
        <v>Clothing expenditures</v>
      </c>
      <c r="L33" s="6" t="str">
        <f>IFERROR(__xludf.DUMMYFUNCTION("GOOGLETRANSLATE('Form Yanıtları 1'!M33,""tr"",""en"")"),"Investment Funds")</f>
        <v>Investment Funds</v>
      </c>
    </row>
    <row r="34">
      <c r="A34" s="4">
        <v>50.0</v>
      </c>
      <c r="B34" s="6" t="str">
        <f>IFERROR(__xludf.DUMMYFUNCTION("GOOGLETRANSLATE('Form Yanıtları 1'!C34,""tr"",""en"")"),"Woman")</f>
        <v>Woman</v>
      </c>
      <c r="C34" s="6" t="str">
        <f>IFERROR(__xludf.DUMMYFUNCTION("GOOGLETRANSLATE('Form Yanıtları 1'!D34,""tr"",""en"")"),"Single")</f>
        <v>Single</v>
      </c>
      <c r="D34" s="6" t="str">
        <f>IFERROR(__xludf.DUMMYFUNCTION("GOOGLETRANSLATE('Form Yanıtları 1'!E34,""tr"",""en"")"),"Licence")</f>
        <v>Licence</v>
      </c>
      <c r="E34" s="6" t="str">
        <f>IFERROR(__xludf.DUMMYFUNCTION("GOOGLETRANSLATE('Form Yanıtları 1'!F34,""tr"",""en"")"),"call operator")</f>
        <v>call operator</v>
      </c>
      <c r="F34" s="6" t="str">
        <f>IFERROR(__xludf.DUMMYFUNCTION("GOOGLETRANSLATE('Form Yanıtları 1'!G34,""tr"",""en"")"),"Public sector")</f>
        <v>Public sector</v>
      </c>
      <c r="G34" s="6" t="str">
        <f>IFERROR(__xludf.DUMMYFUNCTION("GOOGLETRANSLATE('Form Yanıtları 1'!H34,""tr"",""en"")"),"Commercial sector")</f>
        <v>Commercial sector</v>
      </c>
      <c r="H34" s="4">
        <v>5.0</v>
      </c>
      <c r="I34" s="4">
        <v>12000.0</v>
      </c>
      <c r="J34" s="4">
        <v>6.0</v>
      </c>
      <c r="K34" s="6" t="str">
        <f>IFERROR(__xludf.DUMMYFUNCTION("GOOGLETRANSLATE('Form Yanıtları 1'!L34,""tr"",""en"")"),"PAYMENTS/BUILDINGS (Electricity, Water, Natural Gas, Rent, etc.)")</f>
        <v>PAYMENTS/BUILDINGS (Electricity, Water, Natural Gas, Rent, etc.)</v>
      </c>
      <c r="L34" s="6" t="str">
        <f>IFERROR(__xludf.DUMMYFUNCTION("GOOGLETRANSLATE('Form Yanıtları 1'!M34,""tr"",""en"")"),"gold")</f>
        <v>gold</v>
      </c>
    </row>
    <row r="35">
      <c r="A35" s="4">
        <v>49.0</v>
      </c>
      <c r="B35" s="6" t="str">
        <f>IFERROR(__xludf.DUMMYFUNCTION("GOOGLETRANSLATE('Form Yanıtları 1'!C35,""tr"",""en"")"),"Woman")</f>
        <v>Woman</v>
      </c>
      <c r="C35" s="6" t="str">
        <f>IFERROR(__xludf.DUMMYFUNCTION("GOOGLETRANSLATE('Form Yanıtları 1'!D35,""tr"",""en"")"),"Married")</f>
        <v>Married</v>
      </c>
      <c r="D35" s="6" t="str">
        <f>IFERROR(__xludf.DUMMYFUNCTION("GOOGLETRANSLATE('Form Yanıtları 1'!E35,""tr"",""en"")"),"Licence")</f>
        <v>Licence</v>
      </c>
      <c r="E35" s="6" t="str">
        <f>IFERROR(__xludf.DUMMYFUNCTION("GOOGLETRANSLATE('Form Yanıtları 1'!F35,""tr"",""en"")"),"Employee")</f>
        <v>Employee</v>
      </c>
      <c r="F35" s="6" t="str">
        <f>IFERROR(__xludf.DUMMYFUNCTION("GOOGLETRANSLATE('Form Yanıtları 1'!G35,""tr"",""en"")"),"Public sector")</f>
        <v>Public sector</v>
      </c>
      <c r="G35" s="6" t="str">
        <f>IFERROR(__xludf.DUMMYFUNCTION("GOOGLETRANSLATE('Form Yanıtları 1'!H35,""tr"",""en"")"),"Service industry")</f>
        <v>Service industry</v>
      </c>
      <c r="H35" s="4">
        <v>12.0</v>
      </c>
      <c r="I35" s="4">
        <v>8000.0</v>
      </c>
      <c r="J35" s="4">
        <v>1.0</v>
      </c>
      <c r="K35" s="6" t="str">
        <f>IFERROR(__xludf.DUMMYFUNCTION("GOOGLETRANSLATE('Form Yanıtları 1'!L35,""tr"",""en"")"),"PAYMENTS/BUILDINGS (Electricity, Water, Natural Gas, Rent, etc.)")</f>
        <v>PAYMENTS/BUILDINGS (Electricity, Water, Natural Gas, Rent, etc.)</v>
      </c>
      <c r="L35" s="6" t="str">
        <f>IFERROR(__xludf.DUMMYFUNCTION("GOOGLETRANSLATE('Form Yanıtları 1'!M35,""tr"",""en"")"),"stock")</f>
        <v>stock</v>
      </c>
    </row>
    <row r="36">
      <c r="A36" s="4">
        <v>44.0</v>
      </c>
      <c r="B36" s="6" t="str">
        <f>IFERROR(__xludf.DUMMYFUNCTION("GOOGLETRANSLATE('Form Yanıtları 1'!C36,""tr"",""en"")"),"Woman")</f>
        <v>Woman</v>
      </c>
      <c r="C36" s="6" t="str">
        <f>IFERROR(__xludf.DUMMYFUNCTION("GOOGLETRANSLATE('Form Yanıtları 1'!D36,""tr"",""en"")"),"Married")</f>
        <v>Married</v>
      </c>
      <c r="D36" s="6" t="str">
        <f>IFERROR(__xludf.DUMMYFUNCTION("GOOGLETRANSLATE('Form Yanıtları 1'!E36,""tr"",""en"")"),"Licence")</f>
        <v>Licence</v>
      </c>
      <c r="E36" s="6" t="str">
        <f>IFERROR(__xludf.DUMMYFUNCTION("GOOGLETRANSLATE('Form Yanıtları 1'!F36,""tr"",""en"")"),"Nurse")</f>
        <v>Nurse</v>
      </c>
      <c r="F36" s="6" t="str">
        <f>IFERROR(__xludf.DUMMYFUNCTION("GOOGLETRANSLATE('Form Yanıtları 1'!G36,""tr"",""en"")"),"Public sector")</f>
        <v>Public sector</v>
      </c>
      <c r="G36" s="6" t="str">
        <f>IFERROR(__xludf.DUMMYFUNCTION("GOOGLETRANSLATE('Form Yanıtları 1'!H36,""tr"",""en"")"),"Service industry")</f>
        <v>Service industry</v>
      </c>
      <c r="H36" s="4">
        <v>20.0</v>
      </c>
      <c r="I36" s="4">
        <v>20000.0</v>
      </c>
      <c r="J36" s="4">
        <v>6.0</v>
      </c>
      <c r="K36" s="6" t="str">
        <f>IFERROR(__xludf.DUMMYFUNCTION("GOOGLETRANSLATE('Form Yanıtları 1'!L36,""tr"",""en"")"),"Basic Food Products")</f>
        <v>Basic Food Products</v>
      </c>
      <c r="L36" s="6" t="str">
        <f>IFERROR(__xludf.DUMMYFUNCTION("GOOGLETRANSLATE('Form Yanıtları 1'!M36,""tr"",""en"")"),"foreign currency")</f>
        <v>foreign currency</v>
      </c>
    </row>
    <row r="37">
      <c r="A37" s="4">
        <v>27.0</v>
      </c>
      <c r="B37" s="6" t="str">
        <f>IFERROR(__xludf.DUMMYFUNCTION("GOOGLETRANSLATE('Form Yanıtları 1'!C37,""tr"",""en"")"),"Male")</f>
        <v>Male</v>
      </c>
      <c r="C37" s="6" t="str">
        <f>IFERROR(__xludf.DUMMYFUNCTION("GOOGLETRANSLATE('Form Yanıtları 1'!D37,""tr"",""en"")"),"Married")</f>
        <v>Married</v>
      </c>
      <c r="D37" s="6" t="str">
        <f>IFERROR(__xludf.DUMMYFUNCTION("GOOGLETRANSLATE('Form Yanıtları 1'!E37,""tr"",""en"")"),"Licence")</f>
        <v>Licence</v>
      </c>
      <c r="E37" s="6" t="str">
        <f>IFERROR(__xludf.DUMMYFUNCTION("GOOGLETRANSLATE('Form Yanıtları 1'!F37,""tr"",""en"")"),"Engineer")</f>
        <v>Engineer</v>
      </c>
      <c r="F37" s="6" t="str">
        <f>IFERROR(__xludf.DUMMYFUNCTION("GOOGLETRANSLATE('Form Yanıtları 1'!G37,""tr"",""en"")"),"Private sector")</f>
        <v>Private sector</v>
      </c>
      <c r="G37" s="6" t="str">
        <f>IFERROR(__xludf.DUMMYFUNCTION("GOOGLETRANSLATE('Form Yanıtları 1'!H37,""tr"",""en"")"),"Commercial sector")</f>
        <v>Commercial sector</v>
      </c>
      <c r="H37" s="4">
        <v>5.0</v>
      </c>
      <c r="I37" s="4">
        <v>25000.0</v>
      </c>
      <c r="J37" s="4">
        <v>7.0</v>
      </c>
      <c r="K37" s="6" t="str">
        <f>IFERROR(__xludf.DUMMYFUNCTION("GOOGLETRANSLATE('Form Yanıtları 1'!L37,""tr"",""en"")"),"Basic Food Products")</f>
        <v>Basic Food Products</v>
      </c>
      <c r="L37" s="6" t="str">
        <f>IFERROR(__xludf.DUMMYFUNCTION("GOOGLETRANSLATE('Form Yanıtları 1'!M37,""tr"",""en"")"),"gold")</f>
        <v>gold</v>
      </c>
    </row>
    <row r="38">
      <c r="A38" s="4">
        <v>50.0</v>
      </c>
      <c r="B38" s="6" t="str">
        <f>IFERROR(__xludf.DUMMYFUNCTION("GOOGLETRANSLATE('Form Yanıtları 1'!C38,""tr"",""en"")"),"Woman")</f>
        <v>Woman</v>
      </c>
      <c r="C38" s="6" t="str">
        <f>IFERROR(__xludf.DUMMYFUNCTION("GOOGLETRANSLATE('Form Yanıtları 1'!D38,""tr"",""en"")"),"Married")</f>
        <v>Married</v>
      </c>
      <c r="D38" s="6" t="str">
        <f>IFERROR(__xludf.DUMMYFUNCTION("GOOGLETRANSLATE('Form Yanıtları 1'!E38,""tr"",""en"")"),"Licence")</f>
        <v>Licence</v>
      </c>
      <c r="E38" s="6" t="str">
        <f>IFERROR(__xludf.DUMMYFUNCTION("GOOGLETRANSLATE('Form Yanıtları 1'!F38,""tr"",""en"")"),"Public staff")</f>
        <v>Public staff</v>
      </c>
      <c r="F38" s="6" t="str">
        <f>IFERROR(__xludf.DUMMYFUNCTION("GOOGLETRANSLATE('Form Yanıtları 1'!G38,""tr"",""en"")"),"Public sector")</f>
        <v>Public sector</v>
      </c>
      <c r="G38" s="6" t="str">
        <f>IFERROR(__xludf.DUMMYFUNCTION("GOOGLETRANSLATE('Form Yanıtları 1'!H38,""tr"",""en"")"),"Service industry")</f>
        <v>Service industry</v>
      </c>
      <c r="H38" s="4">
        <v>15.0</v>
      </c>
      <c r="I38" s="4">
        <v>16000.0</v>
      </c>
      <c r="J38" s="4">
        <v>2.0</v>
      </c>
      <c r="K38" s="6" t="str">
        <f>IFERROR(__xludf.DUMMYFUNCTION("GOOGLETRANSLATE('Form Yanıtları 1'!L38,""tr"",""en"")"),"PAYMENTS/BUILDINGS (Electricity, Water, Natural Gas, Rent, etc.)")</f>
        <v>PAYMENTS/BUILDINGS (Electricity, Water, Natural Gas, Rent, etc.)</v>
      </c>
      <c r="L38" s="6" t="str">
        <f>IFERROR(__xludf.DUMMYFUNCTION("GOOGLETRANSLATE('Form Yanıtları 1'!M38,""tr"",""en"")"),"stock")</f>
        <v>stock</v>
      </c>
    </row>
    <row r="39">
      <c r="A39" s="4">
        <v>30.0</v>
      </c>
      <c r="B39" s="6" t="str">
        <f>IFERROR(__xludf.DUMMYFUNCTION("GOOGLETRANSLATE('Form Yanıtları 1'!C39,""tr"",""en"")"),"Woman")</f>
        <v>Woman</v>
      </c>
      <c r="C39" s="6" t="str">
        <f>IFERROR(__xludf.DUMMYFUNCTION("GOOGLETRANSLATE('Form Yanıtları 1'!D39,""tr"",""en"")"),"Single")</f>
        <v>Single</v>
      </c>
      <c r="D39" s="6" t="str">
        <f>IFERROR(__xludf.DUMMYFUNCTION("GOOGLETRANSLATE('Form Yanıtları 1'!E39,""tr"",""en"")"),"Associate degree")</f>
        <v>Associate degree</v>
      </c>
      <c r="E39" s="6" t="str">
        <f>IFERROR(__xludf.DUMMYFUNCTION("GOOGLETRANSLATE('Form Yanıtları 1'!F39,""tr"",""en"")"),"Electrical Electronic Technician")</f>
        <v>Electrical Electronic Technician</v>
      </c>
      <c r="F39" s="6" t="str">
        <f>IFERROR(__xludf.DUMMYFUNCTION("GOOGLETRANSLATE('Form Yanıtları 1'!G39,""tr"",""en"")"),"Private sector")</f>
        <v>Private sector</v>
      </c>
      <c r="G39" s="6" t="str">
        <f>IFERROR(__xludf.DUMMYFUNCTION("GOOGLETRANSLATE('Form Yanıtları 1'!H39,""tr"",""en"")"),"Commercial sector")</f>
        <v>Commercial sector</v>
      </c>
      <c r="H39" s="4">
        <v>5.0</v>
      </c>
      <c r="I39" s="4">
        <v>12500.0</v>
      </c>
      <c r="J39" s="4">
        <v>5.0</v>
      </c>
      <c r="K39" s="6" t="str">
        <f>IFERROR(__xludf.DUMMYFUNCTION("GOOGLETRANSLATE('Form Yanıtları 1'!L39,""tr"",""en"")"),"Clothing expenditures")</f>
        <v>Clothing expenditures</v>
      </c>
      <c r="L39" s="6" t="str">
        <f>IFERROR(__xludf.DUMMYFUNCTION("GOOGLETRANSLATE('Form Yanıtları 1'!M39,""tr"",""en"")"),"gold")</f>
        <v>gold</v>
      </c>
    </row>
    <row r="40">
      <c r="A40" s="4">
        <v>37.0</v>
      </c>
      <c r="B40" s="6" t="str">
        <f>IFERROR(__xludf.DUMMYFUNCTION("GOOGLETRANSLATE('Form Yanıtları 1'!C40,""tr"",""en"")"),"Male")</f>
        <v>Male</v>
      </c>
      <c r="C40" s="6" t="str">
        <f>IFERROR(__xludf.DUMMYFUNCTION("GOOGLETRANSLATE('Form Yanıtları 1'!D40,""tr"",""en"")"),"Married")</f>
        <v>Married</v>
      </c>
      <c r="D40" s="6" t="str">
        <f>IFERROR(__xludf.DUMMYFUNCTION("GOOGLETRANSLATE('Form Yanıtları 1'!E40,""tr"",""en"")"),"High school")</f>
        <v>High school</v>
      </c>
      <c r="E40" s="6" t="str">
        <f>IFERROR(__xludf.DUMMYFUNCTION("GOOGLETRANSLATE('Form Yanıtları 1'!F40,""tr"",""en"")"),"Technician")</f>
        <v>Technician</v>
      </c>
      <c r="F40" s="6" t="str">
        <f>IFERROR(__xludf.DUMMYFUNCTION("GOOGLETRANSLATE('Form Yanıtları 1'!G40,""tr"",""en"")"),"Private sector")</f>
        <v>Private sector</v>
      </c>
      <c r="G40" s="6" t="str">
        <f>IFERROR(__xludf.DUMMYFUNCTION("GOOGLETRANSLATE('Form Yanıtları 1'!H40,""tr"",""en"")"),"Service industry")</f>
        <v>Service industry</v>
      </c>
      <c r="H40" s="4">
        <v>12.0</v>
      </c>
      <c r="I40" s="4">
        <v>16000.0</v>
      </c>
      <c r="J40" s="4">
        <v>4.0</v>
      </c>
      <c r="K40" s="6" t="str">
        <f>IFERROR(__xludf.DUMMYFUNCTION("GOOGLETRANSLATE('Form Yanıtları 1'!L40,""tr"",""en"")"),"Basic Food Products")</f>
        <v>Basic Food Products</v>
      </c>
      <c r="L40" s="6" t="str">
        <f>IFERROR(__xludf.DUMMYFUNCTION("GOOGLETRANSLATE('Form Yanıtları 1'!M40,""tr"",""en"")"),"exchange")</f>
        <v>exchange</v>
      </c>
    </row>
    <row r="41">
      <c r="A41" s="4">
        <v>23.0</v>
      </c>
      <c r="B41" s="6" t="str">
        <f>IFERROR(__xludf.DUMMYFUNCTION("GOOGLETRANSLATE('Form Yanıtları 1'!C41,""tr"",""en"")"),"Woman")</f>
        <v>Woman</v>
      </c>
      <c r="C41" s="6" t="str">
        <f>IFERROR(__xludf.DUMMYFUNCTION("GOOGLETRANSLATE('Form Yanıtları 1'!D41,""tr"",""en"")"),"Single")</f>
        <v>Single</v>
      </c>
      <c r="D41" s="6" t="str">
        <f>IFERROR(__xludf.DUMMYFUNCTION("GOOGLETRANSLATE('Form Yanıtları 1'!E41,""tr"",""en"")"),"Licence")</f>
        <v>Licence</v>
      </c>
      <c r="E41" s="6" t="str">
        <f>IFERROR(__xludf.DUMMYFUNCTION("GOOGLETRANSLATE('Form Yanıtları 1'!F41,""tr"",""en"")"),"Freelancer")</f>
        <v>Freelancer</v>
      </c>
      <c r="F41" s="6" t="str">
        <f>IFERROR(__xludf.DUMMYFUNCTION("GOOGLETRANSLATE('Form Yanıtları 1'!G41,""tr"",""en"")"),"Private sector")</f>
        <v>Private sector</v>
      </c>
      <c r="G41" s="6" t="str">
        <f>IFERROR(__xludf.DUMMYFUNCTION("GOOGLETRANSLATE('Form Yanıtları 1'!H41,""tr"",""en"")"),"Commercial sector")</f>
        <v>Commercial sector</v>
      </c>
      <c r="H41" s="4">
        <v>5.0</v>
      </c>
      <c r="I41" s="4">
        <v>10000.0</v>
      </c>
      <c r="J41" s="4">
        <v>1.0</v>
      </c>
      <c r="K41" s="6" t="str">
        <f>IFERROR(__xludf.DUMMYFUNCTION("GOOGLETRANSLATE('Form Yanıtları 1'!L41,""tr"",""en"")"),"Cosmetics/Personal Care")</f>
        <v>Cosmetics/Personal Care</v>
      </c>
      <c r="L41" s="6" t="str">
        <f>IFERROR(__xludf.DUMMYFUNCTION("GOOGLETRANSLATE('Form Yanıtları 1'!M41,""tr"",""en"")"),"gold")</f>
        <v>gold</v>
      </c>
    </row>
    <row r="42">
      <c r="A42" s="4">
        <v>50.0</v>
      </c>
      <c r="B42" s="6" t="str">
        <f>IFERROR(__xludf.DUMMYFUNCTION("GOOGLETRANSLATE('Form Yanıtları 1'!C42,""tr"",""en"")"),"Male")</f>
        <v>Male</v>
      </c>
      <c r="C42" s="6" t="str">
        <f>IFERROR(__xludf.DUMMYFUNCTION("GOOGLETRANSLATE('Form Yanıtları 1'!D42,""tr"",""en"")"),"Married")</f>
        <v>Married</v>
      </c>
      <c r="D42" s="6" t="str">
        <f>IFERROR(__xludf.DUMMYFUNCTION("GOOGLETRANSLATE('Form Yanıtları 1'!E42,""tr"",""en"")"),"Licence")</f>
        <v>Licence</v>
      </c>
      <c r="E42" s="6" t="str">
        <f>IFERROR(__xludf.DUMMYFUNCTION("GOOGLETRANSLATE('Form Yanıtları 1'!F42,""tr"",""en"")"),"Retired")</f>
        <v>Retired</v>
      </c>
      <c r="F42" s="6" t="str">
        <f>IFERROR(__xludf.DUMMYFUNCTION("GOOGLETRANSLATE('Form Yanıtları 1'!G42,""tr"",""en"")"),"Retired")</f>
        <v>Retired</v>
      </c>
      <c r="G42" s="6" t="str">
        <f>IFERROR(__xludf.DUMMYFUNCTION("GOOGLETRANSLATE('Form Yanıtları 1'!H42,""tr"",""en"")"),"Service industry")</f>
        <v>Service industry</v>
      </c>
      <c r="H42" s="4">
        <v>20.0</v>
      </c>
      <c r="I42" s="4">
        <v>10000.0</v>
      </c>
      <c r="J42" s="4">
        <v>1.0</v>
      </c>
      <c r="K42" s="6" t="str">
        <f>IFERROR(__xludf.DUMMYFUNCTION("GOOGLETRANSLATE('Form Yanıtları 1'!L42,""tr"",""en"")"),"Basic Food Products")</f>
        <v>Basic Food Products</v>
      </c>
      <c r="L42" s="6" t="str">
        <f>IFERROR(__xludf.DUMMYFUNCTION("GOOGLETRANSLATE('Form Yanıtları 1'!M42,""tr"",""en"")"),"Investment Funds")</f>
        <v>Investment Funds</v>
      </c>
    </row>
    <row r="43">
      <c r="A43" s="4">
        <v>33.0</v>
      </c>
      <c r="B43" s="6" t="str">
        <f>IFERROR(__xludf.DUMMYFUNCTION("GOOGLETRANSLATE('Form Yanıtları 1'!C43,""tr"",""en"")"),"Woman")</f>
        <v>Woman</v>
      </c>
      <c r="C43" s="6" t="str">
        <f>IFERROR(__xludf.DUMMYFUNCTION("GOOGLETRANSLATE('Form Yanıtları 1'!D43,""tr"",""en"")"),"Married")</f>
        <v>Married</v>
      </c>
      <c r="D43" s="6" t="str">
        <f>IFERROR(__xludf.DUMMYFUNCTION("GOOGLETRANSLATE('Form Yanıtları 1'!E43,""tr"",""en"")"),"Licence")</f>
        <v>Licence</v>
      </c>
      <c r="E43" s="6" t="str">
        <f>IFERROR(__xludf.DUMMYFUNCTION("GOOGLETRANSLATE('Form Yanıtları 1'!F43,""tr"",""en"")"),"Teacher")</f>
        <v>Teacher</v>
      </c>
      <c r="F43" s="6" t="str">
        <f>IFERROR(__xludf.DUMMYFUNCTION("GOOGLETRANSLATE('Form Yanıtları 1'!G43,""tr"",""en"")"),"Private sector")</f>
        <v>Private sector</v>
      </c>
      <c r="G43" s="6" t="str">
        <f>IFERROR(__xludf.DUMMYFUNCTION("GOOGLETRANSLATE('Form Yanıtları 1'!H43,""tr"",""en"")"),"Service industry")</f>
        <v>Service industry</v>
      </c>
      <c r="H43" s="4">
        <v>12.0</v>
      </c>
      <c r="I43" s="4">
        <v>11000.0</v>
      </c>
      <c r="J43" s="4">
        <v>3.0</v>
      </c>
      <c r="K43" s="6" t="str">
        <f>IFERROR(__xludf.DUMMYFUNCTION("GOOGLETRANSLATE('Form Yanıtları 1'!L43,""tr"",""en"")"),"Basic Food Products")</f>
        <v>Basic Food Products</v>
      </c>
      <c r="L43" s="6" t="str">
        <f>IFERROR(__xludf.DUMMYFUNCTION("GOOGLETRANSLATE('Form Yanıtları 1'!M43,""tr"",""en"")"),"term deposit")</f>
        <v>term deposit</v>
      </c>
    </row>
    <row r="44">
      <c r="A44" s="4">
        <v>28.0</v>
      </c>
      <c r="B44" s="6" t="str">
        <f>IFERROR(__xludf.DUMMYFUNCTION("GOOGLETRANSLATE('Form Yanıtları 1'!C44,""tr"",""en"")"),"Woman")</f>
        <v>Woman</v>
      </c>
      <c r="C44" s="6" t="str">
        <f>IFERROR(__xludf.DUMMYFUNCTION("GOOGLETRANSLATE('Form Yanıtları 1'!D44,""tr"",""en"")"),"Single")</f>
        <v>Single</v>
      </c>
      <c r="D44" s="6" t="str">
        <f>IFERROR(__xludf.DUMMYFUNCTION("GOOGLETRANSLATE('Form Yanıtları 1'!E44,""tr"",""en"")"),"Licence")</f>
        <v>Licence</v>
      </c>
      <c r="E44" s="6" t="str">
        <f>IFERROR(__xludf.DUMMYFUNCTION("GOOGLETRANSLATE('Form Yanıtları 1'!F44,""tr"",""en"")"),"Teacher")</f>
        <v>Teacher</v>
      </c>
      <c r="F44" s="6" t="str">
        <f>IFERROR(__xludf.DUMMYFUNCTION("GOOGLETRANSLATE('Form Yanıtları 1'!G44,""tr"",""en"")"),"Private sector")</f>
        <v>Private sector</v>
      </c>
      <c r="G44" s="6" t="str">
        <f>IFERROR(__xludf.DUMMYFUNCTION("GOOGLETRANSLATE('Form Yanıtları 1'!H44,""tr"",""en"")"),"Service industry")</f>
        <v>Service industry</v>
      </c>
      <c r="H44" s="4">
        <v>10.0</v>
      </c>
      <c r="I44" s="4">
        <v>11000.0</v>
      </c>
      <c r="J44" s="4">
        <v>5.0</v>
      </c>
      <c r="K44" s="6" t="str">
        <f>IFERROR(__xludf.DUMMYFUNCTION("GOOGLETRANSLATE('Form Yanıtları 1'!L44,""tr"",""en"")"),"Transportation and Travel Expenditures (fuel, maintenance, etc.)")</f>
        <v>Transportation and Travel Expenditures (fuel, maintenance, etc.)</v>
      </c>
      <c r="L44" s="6" t="str">
        <f>IFERROR(__xludf.DUMMYFUNCTION("GOOGLETRANSLATE('Form Yanıtları 1'!M44,""tr"",""en"")"),"gold")</f>
        <v>gold</v>
      </c>
    </row>
    <row r="45">
      <c r="A45" s="4">
        <v>65.0</v>
      </c>
      <c r="B45" s="6" t="str">
        <f>IFERROR(__xludf.DUMMYFUNCTION("GOOGLETRANSLATE('Form Yanıtları 1'!C45,""tr"",""en"")"),"Male")</f>
        <v>Male</v>
      </c>
      <c r="C45" s="6" t="str">
        <f>IFERROR(__xludf.DUMMYFUNCTION("GOOGLETRANSLATE('Form Yanıtları 1'!D45,""tr"",""en"")"),"Married")</f>
        <v>Married</v>
      </c>
      <c r="D45" s="6" t="str">
        <f>IFERROR(__xludf.DUMMYFUNCTION("GOOGLETRANSLATE('Form Yanıtları 1'!E45,""tr"",""en"")"),"Doctorate")</f>
        <v>Doctorate</v>
      </c>
      <c r="E45" s="6" t="str">
        <f>IFERROR(__xludf.DUMMYFUNCTION("GOOGLETRANSLATE('Form Yanıtları 1'!F45,""tr"",""en"")"),"Economist")</f>
        <v>Economist</v>
      </c>
      <c r="F45" s="6" t="str">
        <f>IFERROR(__xludf.DUMMYFUNCTION("GOOGLETRANSLATE('Form Yanıtları 1'!G45,""tr"",""en"")"),"Retired")</f>
        <v>Retired</v>
      </c>
      <c r="G45" s="6" t="str">
        <f>IFERROR(__xludf.DUMMYFUNCTION("GOOGLETRANSLATE('Form Yanıtları 1'!H45,""tr"",""en"")"),"Mixed sector")</f>
        <v>Mixed sector</v>
      </c>
      <c r="H45" s="4">
        <v>20.0</v>
      </c>
      <c r="I45" s="4">
        <v>13000.0</v>
      </c>
      <c r="J45" s="4">
        <v>3.0</v>
      </c>
      <c r="K45" s="6" t="str">
        <f>IFERROR(__xludf.DUMMYFUNCTION("GOOGLETRANSLATE('Form Yanıtları 1'!L45,""tr"",""en"")"),"PAYMENTS/BUILDINGS (Electricity, Water, Natural Gas, Rent, etc.)")</f>
        <v>PAYMENTS/BUILDINGS (Electricity, Water, Natural Gas, Rent, etc.)</v>
      </c>
      <c r="L45" s="6" t="str">
        <f>IFERROR(__xludf.DUMMYFUNCTION("GOOGLETRANSLATE('Form Yanıtları 1'!M45,""tr"",""en"")"),"Futures deposit, foreign currency")</f>
        <v>Futures deposit, foreign currency</v>
      </c>
    </row>
    <row r="46">
      <c r="A46" s="4">
        <v>47.0</v>
      </c>
      <c r="B46" s="6" t="str">
        <f>IFERROR(__xludf.DUMMYFUNCTION("GOOGLETRANSLATE('Form Yanıtları 1'!C46,""tr"",""en"")"),"Male")</f>
        <v>Male</v>
      </c>
      <c r="C46" s="6" t="str">
        <f>IFERROR(__xludf.DUMMYFUNCTION("GOOGLETRANSLATE('Form Yanıtları 1'!D46,""tr"",""en"")"),"Single")</f>
        <v>Single</v>
      </c>
      <c r="D46" s="6" t="str">
        <f>IFERROR(__xludf.DUMMYFUNCTION("GOOGLETRANSLATE('Form Yanıtları 1'!E46,""tr"",""en"")"),"Licence")</f>
        <v>Licence</v>
      </c>
      <c r="E46" s="6" t="str">
        <f>IFERROR(__xludf.DUMMYFUNCTION("GOOGLETRANSLATE('Form Yanıtları 1'!F46,""tr"",""en"")"),"graphic artist")</f>
        <v>graphic artist</v>
      </c>
      <c r="F46" s="6" t="str">
        <f>IFERROR(__xludf.DUMMYFUNCTION("GOOGLETRANSLATE('Form Yanıtları 1'!G46,""tr"",""en"")"),"Private sector")</f>
        <v>Private sector</v>
      </c>
      <c r="G46" s="6" t="str">
        <f>IFERROR(__xludf.DUMMYFUNCTION("GOOGLETRANSLATE('Form Yanıtları 1'!H46,""tr"",""en"")"),"Commercial sector")</f>
        <v>Commercial sector</v>
      </c>
      <c r="H46" s="4">
        <v>20.0</v>
      </c>
      <c r="I46" s="4">
        <v>19000.0</v>
      </c>
      <c r="J46" s="4">
        <v>4.0</v>
      </c>
      <c r="K46" s="6" t="str">
        <f>IFERROR(__xludf.DUMMYFUNCTION("GOOGLETRANSLATE('Form Yanıtları 1'!L46,""tr"",""en"")"),"PAYMENTS/BUILDINGS (Electricity, Water, Natural Gas, Rent, etc.)")</f>
        <v>PAYMENTS/BUILDINGS (Electricity, Water, Natural Gas, Rent, etc.)</v>
      </c>
      <c r="L46" s="6" t="str">
        <f>IFERROR(__xludf.DUMMYFUNCTION("GOOGLETRANSLATE('Form Yanıtları 1'!M46,""tr"",""en"")"),"Foreign exchange, investment funds")</f>
        <v>Foreign exchange, investment funds</v>
      </c>
    </row>
    <row r="47">
      <c r="A47" s="4">
        <v>33.0</v>
      </c>
      <c r="B47" s="6" t="str">
        <f>IFERROR(__xludf.DUMMYFUNCTION("GOOGLETRANSLATE('Form Yanıtları 1'!C47,""tr"",""en"")"),"Male")</f>
        <v>Male</v>
      </c>
      <c r="C47" s="6" t="str">
        <f>IFERROR(__xludf.DUMMYFUNCTION("GOOGLETRANSLATE('Form Yanıtları 1'!D47,""tr"",""en"")"),"Single")</f>
        <v>Single</v>
      </c>
      <c r="D47" s="6" t="str">
        <f>IFERROR(__xludf.DUMMYFUNCTION("GOOGLETRANSLATE('Form Yanıtları 1'!E47,""tr"",""en"")"),"Licence")</f>
        <v>Licence</v>
      </c>
      <c r="E47" s="6" t="str">
        <f>IFERROR(__xludf.DUMMYFUNCTION("GOOGLETRANSLATE('Form Yanıtları 1'!F47,""tr"",""en"")"),"Engineer")</f>
        <v>Engineer</v>
      </c>
      <c r="F47" s="6" t="str">
        <f>IFERROR(__xludf.DUMMYFUNCTION("GOOGLETRANSLATE('Form Yanıtları 1'!G47,""tr"",""en"")"),"Private sector")</f>
        <v>Private sector</v>
      </c>
      <c r="G47" s="6" t="str">
        <f>IFERROR(__xludf.DUMMYFUNCTION("GOOGLETRANSLATE('Form Yanıtları 1'!H47,""tr"",""en"")"),"Service industry")</f>
        <v>Service industry</v>
      </c>
      <c r="H47" s="4">
        <v>10.0</v>
      </c>
      <c r="I47" s="4">
        <v>12000.0</v>
      </c>
      <c r="J47" s="4">
        <v>5.0</v>
      </c>
      <c r="K47" s="6" t="str">
        <f>IFERROR(__xludf.DUMMYFUNCTION("GOOGLETRANSLATE('Form Yanıtları 1'!L47,""tr"",""en"")"),"Basic Food Products")</f>
        <v>Basic Food Products</v>
      </c>
      <c r="L47" s="6" t="str">
        <f>IFERROR(__xludf.DUMMYFUNCTION("GOOGLETRANSLATE('Form Yanıtları 1'!M47,""tr"",""en"")"),"foreign currency")</f>
        <v>foreign currency</v>
      </c>
    </row>
    <row r="48">
      <c r="A48" s="4">
        <v>24.0</v>
      </c>
      <c r="B48" s="6" t="str">
        <f>IFERROR(__xludf.DUMMYFUNCTION("GOOGLETRANSLATE('Form Yanıtları 1'!C48,""tr"",""en"")"),"Male")</f>
        <v>Male</v>
      </c>
      <c r="C48" s="6" t="str">
        <f>IFERROR(__xludf.DUMMYFUNCTION("GOOGLETRANSLATE('Form Yanıtları 1'!D48,""tr"",""en"")"),"Single")</f>
        <v>Single</v>
      </c>
      <c r="D48" s="6" t="str">
        <f>IFERROR(__xludf.DUMMYFUNCTION("GOOGLETRANSLATE('Form Yanıtları 1'!E48,""tr"",""en"")"),"Associate degree")</f>
        <v>Associate degree</v>
      </c>
      <c r="E48" s="6" t="str">
        <f>IFERROR(__xludf.DUMMYFUNCTION("GOOGLETRANSLATE('Form Yanıtları 1'!F48,""tr"",""en"")"),"Sales consultant")</f>
        <v>Sales consultant</v>
      </c>
      <c r="F48" s="6" t="str">
        <f>IFERROR(__xludf.DUMMYFUNCTION("GOOGLETRANSLATE('Form Yanıtları 1'!G48,""tr"",""en"")"),"Private sector")</f>
        <v>Private sector</v>
      </c>
      <c r="G48" s="6" t="str">
        <f>IFERROR(__xludf.DUMMYFUNCTION("GOOGLETRANSLATE('Form Yanıtları 1'!H48,""tr"",""en"")"),"Service industry")</f>
        <v>Service industry</v>
      </c>
      <c r="H48" s="4">
        <v>5.0</v>
      </c>
      <c r="I48" s="4">
        <v>12000.0</v>
      </c>
      <c r="J48" s="4">
        <v>2.0</v>
      </c>
      <c r="K48" s="6" t="str">
        <f>IFERROR(__xludf.DUMMYFUNCTION("GOOGLETRANSLATE('Form Yanıtları 1'!L48,""tr"",""en"")"),"Tobacco Products")</f>
        <v>Tobacco Products</v>
      </c>
      <c r="L48" s="6" t="str">
        <f>IFERROR(__xludf.DUMMYFUNCTION("GOOGLETRANSLATE('Form Yanıtları 1'!M48,""tr"",""en"")"),"Gold, stock market")</f>
        <v>Gold, stock market</v>
      </c>
    </row>
    <row r="49">
      <c r="A49" s="4">
        <v>30.0</v>
      </c>
      <c r="B49" s="6" t="str">
        <f>IFERROR(__xludf.DUMMYFUNCTION("GOOGLETRANSLATE('Form Yanıtları 1'!C49,""tr"",""en"")"),"Male")</f>
        <v>Male</v>
      </c>
      <c r="C49" s="6" t="str">
        <f>IFERROR(__xludf.DUMMYFUNCTION("GOOGLETRANSLATE('Form Yanıtları 1'!D49,""tr"",""en"")"),"Single")</f>
        <v>Single</v>
      </c>
      <c r="D49" s="6" t="str">
        <f>IFERROR(__xludf.DUMMYFUNCTION("GOOGLETRANSLATE('Form Yanıtları 1'!E49,""tr"",""en"")"),"Licence")</f>
        <v>Licence</v>
      </c>
      <c r="E49" s="6" t="str">
        <f>IFERROR(__xludf.DUMMYFUNCTION("GOOGLETRANSLATE('Form Yanıtları 1'!F49,""tr"",""en"")"),"Software engineer")</f>
        <v>Software engineer</v>
      </c>
      <c r="F49" s="6" t="str">
        <f>IFERROR(__xludf.DUMMYFUNCTION("GOOGLETRANSLATE('Form Yanıtları 1'!G49,""tr"",""en"")"),"Private sector")</f>
        <v>Private sector</v>
      </c>
      <c r="G49" s="6" t="str">
        <f>IFERROR(__xludf.DUMMYFUNCTION("GOOGLETRANSLATE('Form Yanıtları 1'!H49,""tr"",""en"")"),"Service industry")</f>
        <v>Service industry</v>
      </c>
      <c r="H49" s="4">
        <v>12.0</v>
      </c>
      <c r="I49" s="4">
        <v>28500.0</v>
      </c>
      <c r="J49" s="4">
        <v>7.0</v>
      </c>
      <c r="K49" s="6" t="str">
        <f>IFERROR(__xludf.DUMMYFUNCTION("GOOGLETRANSLATE('Form Yanıtları 1'!L49,""tr"",""en"")"),"Valid for all")</f>
        <v>Valid for all</v>
      </c>
      <c r="L49" s="6" t="str">
        <f>IFERROR(__xludf.DUMMYFUNCTION("GOOGLETRANSLATE('Form Yanıtları 1'!M49,""tr"",""en"")"),"Futures deposits, gold, currency")</f>
        <v>Futures deposits, gold, currency</v>
      </c>
    </row>
    <row r="50">
      <c r="A50" s="4">
        <v>27.0</v>
      </c>
      <c r="B50" s="6" t="str">
        <f>IFERROR(__xludf.DUMMYFUNCTION("GOOGLETRANSLATE('Form Yanıtları 1'!C50,""tr"",""en"")"),"Male")</f>
        <v>Male</v>
      </c>
      <c r="C50" s="6" t="str">
        <f>IFERROR(__xludf.DUMMYFUNCTION("GOOGLETRANSLATE('Form Yanıtları 1'!D50,""tr"",""en"")"),"Married")</f>
        <v>Married</v>
      </c>
      <c r="D50" s="6" t="str">
        <f>IFERROR(__xludf.DUMMYFUNCTION("GOOGLETRANSLATE('Form Yanıtları 1'!E50,""tr"",""en"")"),"Associate degree")</f>
        <v>Associate degree</v>
      </c>
      <c r="E50" s="6" t="str">
        <f>IFERROR(__xludf.DUMMYFUNCTION("GOOGLETRANSLATE('Form Yanıtları 1'!F50,""tr"",""en"")"),"Radiology technician")</f>
        <v>Radiology technician</v>
      </c>
      <c r="F50" s="6" t="str">
        <f>IFERROR(__xludf.DUMMYFUNCTION("GOOGLETRANSLATE('Form Yanıtları 1'!G50,""tr"",""en"")"),"Private sector")</f>
        <v>Private sector</v>
      </c>
      <c r="G50" s="6" t="str">
        <f>IFERROR(__xludf.DUMMYFUNCTION("GOOGLETRANSLATE('Form Yanıtları 1'!H50,""tr"",""en"")"),"Service industry")</f>
        <v>Service industry</v>
      </c>
      <c r="H50" s="4">
        <v>10.0</v>
      </c>
      <c r="I50" s="4">
        <v>15000.0</v>
      </c>
      <c r="J50" s="4">
        <v>4.0</v>
      </c>
      <c r="K50" s="6" t="str">
        <f>IFERROR(__xludf.DUMMYFUNCTION("GOOGLETRANSLATE('Form Yanıtları 1'!L50,""tr"",""en"")"),"PAYMENTS/BUILDINGS (Electricity, Water, Natural Gas, Rent, etc.)")</f>
        <v>PAYMENTS/BUILDINGS (Electricity, Water, Natural Gas, Rent, etc.)</v>
      </c>
      <c r="L50" s="6" t="str">
        <f>IFERROR(__xludf.DUMMYFUNCTION("GOOGLETRANSLATE('Form Yanıtları 1'!M50,""tr"",""en"")"),"gold")</f>
        <v>gold</v>
      </c>
    </row>
    <row r="51">
      <c r="A51" s="4">
        <v>59.0</v>
      </c>
      <c r="B51" s="6" t="str">
        <f>IFERROR(__xludf.DUMMYFUNCTION("GOOGLETRANSLATE('Form Yanıtları 1'!C51,""tr"",""en"")"),"Male")</f>
        <v>Male</v>
      </c>
      <c r="C51" s="6" t="str">
        <f>IFERROR(__xludf.DUMMYFUNCTION("GOOGLETRANSLATE('Form Yanıtları 1'!D51,""tr"",""en"")"),"Married")</f>
        <v>Married</v>
      </c>
      <c r="D51" s="6" t="str">
        <f>IFERROR(__xludf.DUMMYFUNCTION("GOOGLETRANSLATE('Form Yanıtları 1'!E51,""tr"",""en"")"),"Associate degree")</f>
        <v>Associate degree</v>
      </c>
      <c r="E51" s="6" t="str">
        <f>IFERROR(__xludf.DUMMYFUNCTION("GOOGLETRANSLATE('Form Yanıtları 1'!F51,""tr"",""en"")"),"Map cadastral technician")</f>
        <v>Map cadastral technician</v>
      </c>
      <c r="F51" s="6" t="str">
        <f>IFERROR(__xludf.DUMMYFUNCTION("GOOGLETRANSLATE('Form Yanıtları 1'!G51,""tr"",""en"")"),"Private sector")</f>
        <v>Private sector</v>
      </c>
      <c r="G51" s="6" t="str">
        <f>IFERROR(__xludf.DUMMYFUNCTION("GOOGLETRANSLATE('Form Yanıtları 1'!H51,""tr"",""en"")"),"Commercial sector")</f>
        <v>Commercial sector</v>
      </c>
      <c r="H51" s="4">
        <v>20.0</v>
      </c>
      <c r="I51" s="4">
        <v>15000.0</v>
      </c>
      <c r="J51" s="4">
        <v>5.0</v>
      </c>
      <c r="K51" s="6" t="str">
        <f>IFERROR(__xludf.DUMMYFUNCTION("GOOGLETRANSLATE('Form Yanıtları 1'!L51,""tr"",""en"")"),"Basic Food Products")</f>
        <v>Basic Food Products</v>
      </c>
      <c r="L51" s="6" t="str">
        <f>IFERROR(__xludf.DUMMYFUNCTION("GOOGLETRANSLATE('Form Yanıtları 1'!M51,""tr"",""en"")"),"gold")</f>
        <v>gold</v>
      </c>
    </row>
    <row r="52">
      <c r="A52" s="4">
        <v>58.0</v>
      </c>
      <c r="B52" s="6" t="str">
        <f>IFERROR(__xludf.DUMMYFUNCTION("GOOGLETRANSLATE('Form Yanıtları 1'!C52,""tr"",""en"")"),"Male")</f>
        <v>Male</v>
      </c>
      <c r="C52" s="6" t="str">
        <f>IFERROR(__xludf.DUMMYFUNCTION("GOOGLETRANSLATE('Form Yanıtları 1'!D52,""tr"",""en"")"),"Married")</f>
        <v>Married</v>
      </c>
      <c r="D52" s="6" t="str">
        <f>IFERROR(__xludf.DUMMYFUNCTION("GOOGLETRANSLATE('Form Yanıtları 1'!E52,""tr"",""en"")"),"Degree")</f>
        <v>Degree</v>
      </c>
      <c r="E52" s="6" t="str">
        <f>IFERROR(__xludf.DUMMYFUNCTION("GOOGLETRANSLATE('Form Yanıtları 1'!F52,""tr"",""en"")"),"Tourist")</f>
        <v>Tourist</v>
      </c>
      <c r="F52" s="6" t="str">
        <f>IFERROR(__xludf.DUMMYFUNCTION("GOOGLETRANSLATE('Form Yanıtları 1'!G52,""tr"",""en"")"),"Private sector")</f>
        <v>Private sector</v>
      </c>
      <c r="G52" s="6" t="str">
        <f>IFERROR(__xludf.DUMMYFUNCTION("GOOGLETRANSLATE('Form Yanıtları 1'!H52,""tr"",""en"")"),"Service industry")</f>
        <v>Service industry</v>
      </c>
      <c r="H52" s="4">
        <v>20.0</v>
      </c>
      <c r="I52" s="4">
        <v>250000.0</v>
      </c>
      <c r="J52" s="4">
        <v>6.0</v>
      </c>
      <c r="K52" s="6" t="str">
        <f>IFERROR(__xludf.DUMMYFUNCTION("GOOGLETRANSLATE('Form Yanıtları 1'!L52,""tr"",""en"")"),"Credit")</f>
        <v>Credit</v>
      </c>
      <c r="L52" s="6" t="str">
        <f>IFERROR(__xludf.DUMMYFUNCTION("GOOGLETRANSLATE('Form Yanıtları 1'!M52,""tr"",""en"")"),"real estate")</f>
        <v>real estate</v>
      </c>
    </row>
    <row r="53">
      <c r="A53" s="4">
        <v>49.0</v>
      </c>
      <c r="B53" s="6" t="str">
        <f>IFERROR(__xludf.DUMMYFUNCTION("GOOGLETRANSLATE('Form Yanıtları 1'!C53,""tr"",""en"")"),"Woman")</f>
        <v>Woman</v>
      </c>
      <c r="C53" s="6" t="str">
        <f>IFERROR(__xludf.DUMMYFUNCTION("GOOGLETRANSLATE('Form Yanıtları 1'!D53,""tr"",""en"")"),"Married")</f>
        <v>Married</v>
      </c>
      <c r="D53" s="6" t="str">
        <f>IFERROR(__xludf.DUMMYFUNCTION("GOOGLETRANSLATE('Form Yanıtları 1'!E53,""tr"",""en"")"),"Licence")</f>
        <v>Licence</v>
      </c>
      <c r="E53" s="6" t="str">
        <f>IFERROR(__xludf.DUMMYFUNCTION("GOOGLETRANSLATE('Form Yanıtları 1'!F53,""tr"",""en"")"),"Tourist")</f>
        <v>Tourist</v>
      </c>
      <c r="F53" s="6" t="str">
        <f>IFERROR(__xludf.DUMMYFUNCTION("GOOGLETRANSLATE('Form Yanıtları 1'!G53,""tr"",""en"")"),"Public sector")</f>
        <v>Public sector</v>
      </c>
      <c r="G53" s="6" t="str">
        <f>IFERROR(__xludf.DUMMYFUNCTION("GOOGLETRANSLATE('Form Yanıtları 1'!H53,""tr"",""en"")"),"Service industry")</f>
        <v>Service industry</v>
      </c>
      <c r="H53" s="4">
        <v>10.0</v>
      </c>
      <c r="I53" s="4">
        <v>12000.0</v>
      </c>
      <c r="J53" s="4">
        <v>1.0</v>
      </c>
      <c r="K53" s="6" t="str">
        <f>IFERROR(__xludf.DUMMYFUNCTION("GOOGLETRANSLATE('Form Yanıtları 1'!L53,""tr"",""en"")"),"Loan payment")</f>
        <v>Loan payment</v>
      </c>
      <c r="L53" s="6" t="str">
        <f>IFERROR(__xludf.DUMMYFUNCTION("GOOGLETRANSLATE('Form Yanıtları 1'!M53,""tr"",""en"")"),"real estate")</f>
        <v>real estate</v>
      </c>
    </row>
    <row r="54">
      <c r="A54" s="4">
        <v>21.0</v>
      </c>
      <c r="H54" s="4">
        <v>5.0</v>
      </c>
      <c r="I54" s="4">
        <v>3000.0</v>
      </c>
      <c r="J54" s="4">
        <v>5.0</v>
      </c>
    </row>
    <row r="55">
      <c r="I55" s="5"/>
    </row>
    <row r="56">
      <c r="I56" s="5"/>
    </row>
    <row r="57">
      <c r="I57" s="5"/>
    </row>
    <row r="58">
      <c r="I58" s="5"/>
    </row>
    <row r="59">
      <c r="I59" s="5"/>
    </row>
    <row r="60">
      <c r="I60" s="5"/>
    </row>
    <row r="61">
      <c r="I61" s="5"/>
    </row>
    <row r="62">
      <c r="I62" s="5"/>
    </row>
    <row r="63">
      <c r="I63" s="5"/>
    </row>
    <row r="64">
      <c r="I64" s="5"/>
    </row>
    <row r="65">
      <c r="I65" s="5"/>
    </row>
    <row r="66">
      <c r="I66" s="5"/>
    </row>
    <row r="67">
      <c r="I67" s="5"/>
    </row>
    <row r="68">
      <c r="I68" s="5"/>
    </row>
    <row r="69">
      <c r="I69" s="5"/>
    </row>
    <row r="70">
      <c r="I70" s="5"/>
    </row>
    <row r="71">
      <c r="I71" s="5"/>
    </row>
    <row r="72">
      <c r="I72" s="5"/>
    </row>
    <row r="73">
      <c r="I73" s="5"/>
    </row>
    <row r="74">
      <c r="I74" s="5"/>
    </row>
    <row r="75">
      <c r="I75" s="5"/>
    </row>
    <row r="76">
      <c r="I76" s="5"/>
    </row>
    <row r="77">
      <c r="I77" s="5"/>
    </row>
    <row r="78">
      <c r="I78" s="5"/>
    </row>
    <row r="79">
      <c r="I79" s="5"/>
    </row>
    <row r="80">
      <c r="I80" s="5"/>
    </row>
    <row r="81">
      <c r="I81" s="5"/>
    </row>
    <row r="82">
      <c r="I82" s="5"/>
    </row>
    <row r="83">
      <c r="I83" s="5"/>
    </row>
    <row r="84">
      <c r="I84" s="5"/>
    </row>
    <row r="85">
      <c r="I85" s="5"/>
    </row>
    <row r="86">
      <c r="I86" s="5"/>
    </row>
    <row r="87">
      <c r="I87" s="5"/>
    </row>
    <row r="88">
      <c r="I88" s="5"/>
    </row>
    <row r="89">
      <c r="I89" s="5"/>
    </row>
    <row r="90">
      <c r="I90" s="5"/>
    </row>
    <row r="91">
      <c r="I91" s="5"/>
    </row>
    <row r="92">
      <c r="I92" s="5"/>
    </row>
    <row r="93">
      <c r="I93" s="5"/>
    </row>
    <row r="94">
      <c r="I94" s="5"/>
    </row>
    <row r="95">
      <c r="I95" s="5"/>
    </row>
    <row r="96">
      <c r="I96" s="5"/>
    </row>
    <row r="97">
      <c r="I97" s="5"/>
    </row>
    <row r="98">
      <c r="I98" s="5"/>
    </row>
    <row r="99">
      <c r="I99" s="5"/>
    </row>
    <row r="100">
      <c r="I100" s="5"/>
    </row>
    <row r="101">
      <c r="I101" s="5"/>
    </row>
    <row r="102">
      <c r="I102" s="5"/>
    </row>
    <row r="103">
      <c r="I103" s="5"/>
    </row>
    <row r="104">
      <c r="I104" s="5"/>
    </row>
    <row r="105">
      <c r="I105" s="5"/>
    </row>
    <row r="106">
      <c r="I106" s="5"/>
    </row>
    <row r="107">
      <c r="I107" s="5"/>
    </row>
    <row r="108">
      <c r="I108" s="5"/>
    </row>
    <row r="109">
      <c r="I109" s="5"/>
    </row>
    <row r="110">
      <c r="I110" s="5"/>
    </row>
    <row r="111">
      <c r="I111" s="5"/>
    </row>
    <row r="112">
      <c r="I112" s="5"/>
    </row>
    <row r="113">
      <c r="I113" s="5"/>
    </row>
    <row r="114">
      <c r="I114" s="5"/>
    </row>
    <row r="115">
      <c r="I115" s="5"/>
    </row>
    <row r="116">
      <c r="I116" s="5"/>
    </row>
    <row r="117">
      <c r="I117" s="5"/>
    </row>
    <row r="118">
      <c r="I118" s="5"/>
    </row>
    <row r="119">
      <c r="I119" s="5"/>
    </row>
    <row r="120">
      <c r="I120" s="5"/>
    </row>
    <row r="121">
      <c r="I121" s="5"/>
    </row>
    <row r="122">
      <c r="I122" s="5"/>
    </row>
    <row r="123">
      <c r="I123" s="5"/>
    </row>
    <row r="124">
      <c r="I124" s="5"/>
    </row>
    <row r="125">
      <c r="I125" s="5"/>
    </row>
    <row r="126">
      <c r="I126" s="5"/>
    </row>
    <row r="127">
      <c r="I127" s="5"/>
    </row>
    <row r="128">
      <c r="I128" s="5"/>
    </row>
    <row r="129">
      <c r="I129" s="5"/>
    </row>
    <row r="130">
      <c r="I130" s="5"/>
    </row>
    <row r="131">
      <c r="I131" s="5"/>
    </row>
    <row r="132">
      <c r="I132" s="5"/>
    </row>
    <row r="133">
      <c r="I133" s="5"/>
    </row>
    <row r="134">
      <c r="I134" s="5"/>
    </row>
    <row r="135">
      <c r="I135" s="5"/>
    </row>
    <row r="136">
      <c r="I136" s="5"/>
    </row>
    <row r="137">
      <c r="I137" s="5"/>
    </row>
    <row r="138">
      <c r="I138" s="5"/>
    </row>
    <row r="139">
      <c r="I139" s="5"/>
    </row>
    <row r="140">
      <c r="I140" s="5"/>
    </row>
    <row r="141">
      <c r="I141" s="5"/>
    </row>
    <row r="142">
      <c r="I142" s="5"/>
    </row>
    <row r="143">
      <c r="I143" s="5"/>
    </row>
    <row r="144">
      <c r="I144" s="5"/>
    </row>
    <row r="145">
      <c r="I145" s="5"/>
    </row>
    <row r="146">
      <c r="I146" s="5"/>
    </row>
    <row r="147">
      <c r="I147" s="5"/>
    </row>
    <row r="148">
      <c r="I148" s="5"/>
    </row>
    <row r="149">
      <c r="I149" s="5"/>
    </row>
    <row r="150">
      <c r="I150" s="5"/>
    </row>
    <row r="151">
      <c r="I151" s="5"/>
    </row>
    <row r="152">
      <c r="I152" s="5"/>
    </row>
    <row r="153">
      <c r="I153" s="5"/>
    </row>
    <row r="154">
      <c r="I154" s="5"/>
    </row>
    <row r="155">
      <c r="A155" s="2" t="s">
        <v>1</v>
      </c>
      <c r="H155" s="2" t="s">
        <v>8</v>
      </c>
      <c r="I155" s="2" t="s">
        <v>9</v>
      </c>
      <c r="J155" s="2" t="s">
        <v>10</v>
      </c>
    </row>
    <row r="156">
      <c r="A156" s="4">
        <v>51.0</v>
      </c>
      <c r="H156" s="4">
        <v>20.0</v>
      </c>
      <c r="I156" s="4">
        <v>17000.0</v>
      </c>
      <c r="J156" s="4">
        <v>5.0</v>
      </c>
    </row>
    <row r="157">
      <c r="A157" s="4">
        <v>23.0</v>
      </c>
      <c r="H157" s="4">
        <v>5.0</v>
      </c>
      <c r="I157" s="4">
        <v>12000.0</v>
      </c>
      <c r="J157" s="4">
        <v>5.0</v>
      </c>
    </row>
    <row r="158">
      <c r="A158" s="4">
        <v>52.0</v>
      </c>
      <c r="H158" s="4">
        <v>20.0</v>
      </c>
      <c r="I158" s="4">
        <v>9000.0</v>
      </c>
      <c r="J158" s="4">
        <v>6.0</v>
      </c>
    </row>
    <row r="159">
      <c r="A159" s="4">
        <v>33.0</v>
      </c>
      <c r="H159" s="4">
        <v>12.0</v>
      </c>
      <c r="I159" s="4">
        <v>25000.0</v>
      </c>
      <c r="J159" s="4">
        <v>4.0</v>
      </c>
    </row>
    <row r="160">
      <c r="A160" s="4">
        <v>51.0</v>
      </c>
      <c r="H160" s="4">
        <v>10.0</v>
      </c>
      <c r="I160" s="4">
        <v>16000.0</v>
      </c>
      <c r="J160" s="4">
        <v>1.0</v>
      </c>
    </row>
    <row r="161">
      <c r="A161" s="4">
        <v>48.0</v>
      </c>
      <c r="H161" s="4">
        <v>20.0</v>
      </c>
      <c r="I161" s="4">
        <v>12000.0</v>
      </c>
      <c r="J161" s="4">
        <v>2.0</v>
      </c>
    </row>
    <row r="162">
      <c r="A162" s="4">
        <v>49.0</v>
      </c>
      <c r="H162" s="4">
        <v>20.0</v>
      </c>
      <c r="I162" s="4">
        <v>30000.0</v>
      </c>
      <c r="J162" s="4">
        <v>8.0</v>
      </c>
    </row>
    <row r="163">
      <c r="A163" s="4">
        <v>27.0</v>
      </c>
      <c r="H163" s="4">
        <v>5.0</v>
      </c>
      <c r="I163" s="4">
        <v>65000.0</v>
      </c>
      <c r="J163" s="4">
        <v>1.0</v>
      </c>
    </row>
    <row r="164">
      <c r="A164" s="4">
        <v>22.0</v>
      </c>
      <c r="H164" s="4">
        <v>5.0</v>
      </c>
      <c r="I164" s="4">
        <v>4000.0</v>
      </c>
      <c r="J164" s="4">
        <v>1.0</v>
      </c>
    </row>
    <row r="165">
      <c r="A165" s="4">
        <v>61.0</v>
      </c>
      <c r="H165" s="4">
        <v>20.0</v>
      </c>
      <c r="I165" s="4">
        <v>9300.0</v>
      </c>
      <c r="J165" s="4">
        <v>1.0</v>
      </c>
    </row>
    <row r="166">
      <c r="A166" s="4">
        <v>33.0</v>
      </c>
      <c r="H166" s="4">
        <v>10.0</v>
      </c>
      <c r="I166" s="4">
        <v>10000.0</v>
      </c>
      <c r="J166" s="4">
        <v>1.0</v>
      </c>
    </row>
    <row r="167">
      <c r="A167" s="4">
        <v>55.0</v>
      </c>
      <c r="H167" s="4">
        <v>20.0</v>
      </c>
      <c r="I167" s="4">
        <v>80000.0</v>
      </c>
      <c r="J167" s="4">
        <v>10.0</v>
      </c>
    </row>
    <row r="168">
      <c r="A168" s="4">
        <v>67.0</v>
      </c>
      <c r="H168" s="4">
        <v>20.0</v>
      </c>
      <c r="I168" s="4">
        <v>12000.0</v>
      </c>
      <c r="J168" s="4">
        <v>1.0</v>
      </c>
    </row>
    <row r="169">
      <c r="A169" s="4">
        <v>54.0</v>
      </c>
      <c r="H169" s="4">
        <v>20.0</v>
      </c>
      <c r="I169" s="4">
        <v>51000.0</v>
      </c>
      <c r="J169" s="4">
        <v>1.0</v>
      </c>
    </row>
    <row r="170">
      <c r="A170" s="4">
        <v>45.0</v>
      </c>
      <c r="H170" s="4">
        <v>20.0</v>
      </c>
      <c r="I170" s="4">
        <v>17000.0</v>
      </c>
      <c r="J170" s="4">
        <v>1.0</v>
      </c>
    </row>
    <row r="171">
      <c r="A171" s="4">
        <v>42.0</v>
      </c>
      <c r="H171" s="4">
        <v>15.0</v>
      </c>
      <c r="I171" s="4">
        <v>13000.0</v>
      </c>
      <c r="J171" s="4">
        <v>2.0</v>
      </c>
    </row>
    <row r="172">
      <c r="A172" s="4">
        <v>53.0</v>
      </c>
      <c r="H172" s="4">
        <v>20.0</v>
      </c>
      <c r="I172" s="4">
        <v>8500.0</v>
      </c>
      <c r="J172" s="4">
        <v>2.0</v>
      </c>
    </row>
    <row r="173">
      <c r="A173" s="4">
        <v>41.0</v>
      </c>
      <c r="H173" s="4">
        <v>10.0</v>
      </c>
      <c r="I173" s="4">
        <v>10000.0</v>
      </c>
      <c r="J173" s="4">
        <v>5.0</v>
      </c>
    </row>
    <row r="174">
      <c r="A174" s="4">
        <v>53.0</v>
      </c>
      <c r="H174" s="4">
        <v>20.0</v>
      </c>
      <c r="I174" s="4">
        <v>18000.0</v>
      </c>
      <c r="J174" s="4">
        <v>1.0</v>
      </c>
    </row>
    <row r="175">
      <c r="A175" s="4">
        <v>43.0</v>
      </c>
      <c r="H175" s="4">
        <v>15.0</v>
      </c>
      <c r="I175" s="4">
        <v>10500.0</v>
      </c>
      <c r="J175" s="4">
        <v>8.0</v>
      </c>
    </row>
    <row r="176">
      <c r="A176" s="4">
        <v>48.0</v>
      </c>
      <c r="H176" s="4">
        <v>20.0</v>
      </c>
      <c r="I176" s="4">
        <v>15000.0</v>
      </c>
      <c r="J176" s="4">
        <v>3.0</v>
      </c>
    </row>
    <row r="177">
      <c r="A177" s="4">
        <v>55.0</v>
      </c>
      <c r="H177" s="4">
        <v>20.0</v>
      </c>
      <c r="I177" s="4">
        <v>30000.0</v>
      </c>
      <c r="J177" s="4">
        <v>7.0</v>
      </c>
    </row>
    <row r="178">
      <c r="A178" s="4">
        <v>61.0</v>
      </c>
      <c r="H178" s="4">
        <v>20.0</v>
      </c>
      <c r="I178" s="4">
        <v>8500.0</v>
      </c>
      <c r="J178" s="4">
        <v>3.0</v>
      </c>
    </row>
    <row r="179">
      <c r="A179" s="4">
        <v>52.0</v>
      </c>
      <c r="H179" s="4">
        <v>20.0</v>
      </c>
      <c r="I179" s="4">
        <v>14000.0</v>
      </c>
      <c r="J179" s="4">
        <v>2.0</v>
      </c>
    </row>
    <row r="180">
      <c r="A180" s="4">
        <v>34.0</v>
      </c>
      <c r="H180" s="4">
        <v>12.0</v>
      </c>
      <c r="I180" s="4">
        <v>12000.0</v>
      </c>
      <c r="J180" s="4">
        <v>3.0</v>
      </c>
    </row>
    <row r="181">
      <c r="A181" s="4">
        <v>45.0</v>
      </c>
      <c r="H181" s="4">
        <v>12.0</v>
      </c>
      <c r="I181" s="4">
        <v>12000.0</v>
      </c>
      <c r="J181" s="4">
        <v>6.0</v>
      </c>
    </row>
    <row r="182">
      <c r="A182" s="4">
        <v>21.0</v>
      </c>
      <c r="H182" s="4">
        <v>5.0</v>
      </c>
      <c r="I182" s="4">
        <v>9000.0</v>
      </c>
      <c r="J182" s="4">
        <v>5.0</v>
      </c>
    </row>
    <row r="183">
      <c r="A183" s="4">
        <v>56.0</v>
      </c>
      <c r="H183" s="4">
        <v>20.0</v>
      </c>
      <c r="I183" s="4">
        <v>11000.0</v>
      </c>
      <c r="J183" s="4">
        <v>5.0</v>
      </c>
    </row>
    <row r="184">
      <c r="A184" s="4">
        <v>26.0</v>
      </c>
      <c r="H184" s="4">
        <v>5.0</v>
      </c>
      <c r="I184" s="4">
        <v>31000.0</v>
      </c>
      <c r="J184" s="4">
        <v>3.0</v>
      </c>
    </row>
    <row r="185">
      <c r="A185" s="4">
        <v>60.0</v>
      </c>
      <c r="H185" s="4">
        <v>20.0</v>
      </c>
      <c r="I185" s="4">
        <v>15000.0</v>
      </c>
      <c r="J185" s="4">
        <v>3.0</v>
      </c>
    </row>
    <row r="186">
      <c r="A186" s="4">
        <v>24.0</v>
      </c>
      <c r="H186" s="4">
        <v>5.0</v>
      </c>
      <c r="I186" s="4">
        <v>9000.0</v>
      </c>
      <c r="J186" s="4">
        <v>1.0</v>
      </c>
    </row>
    <row r="187">
      <c r="A187" s="4">
        <v>55.0</v>
      </c>
      <c r="H187" s="4">
        <v>12.0</v>
      </c>
      <c r="I187" s="4">
        <v>20000.0</v>
      </c>
      <c r="J187" s="4">
        <v>5.0</v>
      </c>
    </row>
    <row r="188">
      <c r="A188" s="4">
        <v>50.0</v>
      </c>
      <c r="H188" s="4">
        <v>5.0</v>
      </c>
      <c r="I188" s="4">
        <v>12000.0</v>
      </c>
      <c r="J188" s="4">
        <v>6.0</v>
      </c>
    </row>
    <row r="189">
      <c r="A189" s="4">
        <v>49.0</v>
      </c>
      <c r="H189" s="4">
        <v>12.0</v>
      </c>
      <c r="I189" s="4">
        <v>8000.0</v>
      </c>
      <c r="J189" s="4">
        <v>1.0</v>
      </c>
    </row>
    <row r="190">
      <c r="A190" s="4">
        <v>44.0</v>
      </c>
      <c r="H190" s="4">
        <v>20.0</v>
      </c>
      <c r="I190" s="4">
        <v>20000.0</v>
      </c>
      <c r="J190" s="4">
        <v>6.0</v>
      </c>
    </row>
    <row r="191">
      <c r="A191" s="4">
        <v>27.0</v>
      </c>
      <c r="H191" s="4">
        <v>5.0</v>
      </c>
      <c r="I191" s="4">
        <v>25000.0</v>
      </c>
      <c r="J191" s="4">
        <v>7.0</v>
      </c>
    </row>
    <row r="192">
      <c r="A192" s="4">
        <v>50.0</v>
      </c>
      <c r="H192" s="4">
        <v>15.0</v>
      </c>
      <c r="I192" s="4">
        <v>16000.0</v>
      </c>
      <c r="J192" s="4">
        <v>2.0</v>
      </c>
    </row>
    <row r="193">
      <c r="A193" s="4">
        <v>30.0</v>
      </c>
      <c r="H193" s="4">
        <v>5.0</v>
      </c>
      <c r="I193" s="4">
        <v>12500.0</v>
      </c>
      <c r="J193" s="4">
        <v>5.0</v>
      </c>
    </row>
    <row r="194">
      <c r="A194" s="4">
        <v>37.0</v>
      </c>
      <c r="H194" s="4">
        <v>12.0</v>
      </c>
      <c r="I194" s="4">
        <v>16000.0</v>
      </c>
      <c r="J194" s="4">
        <v>4.0</v>
      </c>
    </row>
    <row r="195">
      <c r="A195" s="4">
        <v>23.0</v>
      </c>
      <c r="H195" s="4">
        <v>5.0</v>
      </c>
      <c r="I195" s="4">
        <v>10000.0</v>
      </c>
      <c r="J195" s="4">
        <v>1.0</v>
      </c>
    </row>
    <row r="196">
      <c r="A196" s="4">
        <v>50.0</v>
      </c>
      <c r="H196" s="4">
        <v>20.0</v>
      </c>
      <c r="I196" s="4">
        <v>10000.0</v>
      </c>
      <c r="J196" s="4">
        <v>1.0</v>
      </c>
    </row>
    <row r="197">
      <c r="A197" s="4">
        <v>33.0</v>
      </c>
      <c r="H197" s="4">
        <v>12.0</v>
      </c>
      <c r="I197" s="4">
        <v>11000.0</v>
      </c>
      <c r="J197" s="4">
        <v>3.0</v>
      </c>
    </row>
    <row r="198">
      <c r="A198" s="4">
        <v>28.0</v>
      </c>
      <c r="H198" s="4">
        <v>10.0</v>
      </c>
      <c r="I198" s="4">
        <v>11000.0</v>
      </c>
      <c r="J198" s="4">
        <v>5.0</v>
      </c>
    </row>
    <row r="199">
      <c r="A199" s="4">
        <v>65.0</v>
      </c>
      <c r="H199" s="4">
        <v>20.0</v>
      </c>
      <c r="I199" s="4">
        <v>13000.0</v>
      </c>
      <c r="J199" s="4">
        <v>3.0</v>
      </c>
    </row>
    <row r="200">
      <c r="A200" s="4">
        <v>47.0</v>
      </c>
      <c r="H200" s="4">
        <v>20.0</v>
      </c>
      <c r="I200" s="4">
        <v>19000.0</v>
      </c>
      <c r="J200" s="4">
        <v>4.0</v>
      </c>
    </row>
    <row r="201">
      <c r="A201" s="4">
        <v>33.0</v>
      </c>
      <c r="H201" s="4">
        <v>10.0</v>
      </c>
      <c r="I201" s="4">
        <v>12000.0</v>
      </c>
      <c r="J201" s="4">
        <v>5.0</v>
      </c>
    </row>
    <row r="202">
      <c r="A202" s="4">
        <v>24.0</v>
      </c>
      <c r="H202" s="4">
        <v>5.0</v>
      </c>
      <c r="I202" s="4">
        <v>12000.0</v>
      </c>
      <c r="J202" s="4">
        <v>2.0</v>
      </c>
    </row>
    <row r="203">
      <c r="A203" s="4">
        <v>30.0</v>
      </c>
      <c r="H203" s="4">
        <v>12.0</v>
      </c>
      <c r="I203" s="4">
        <v>28500.0</v>
      </c>
      <c r="J203" s="4">
        <v>7.0</v>
      </c>
    </row>
    <row r="204">
      <c r="A204" s="4">
        <v>27.0</v>
      </c>
      <c r="H204" s="4">
        <v>10.0</v>
      </c>
      <c r="I204" s="4">
        <v>15000.0</v>
      </c>
      <c r="J204" s="4">
        <v>4.0</v>
      </c>
    </row>
    <row r="205">
      <c r="A205" s="4">
        <v>59.0</v>
      </c>
      <c r="H205" s="4">
        <v>20.0</v>
      </c>
      <c r="I205" s="4">
        <v>15000.0</v>
      </c>
      <c r="J205" s="4">
        <v>5.0</v>
      </c>
    </row>
    <row r="206">
      <c r="A206" s="4">
        <v>58.0</v>
      </c>
      <c r="H206" s="4">
        <v>20.0</v>
      </c>
      <c r="I206" s="4">
        <v>250000.0</v>
      </c>
      <c r="J206" s="4">
        <v>6.0</v>
      </c>
    </row>
    <row r="207">
      <c r="A207" s="4">
        <v>49.0</v>
      </c>
      <c r="H207" s="4">
        <v>10.0</v>
      </c>
      <c r="I207" s="4">
        <v>12000.0</v>
      </c>
      <c r="J207" s="4">
        <v>1.0</v>
      </c>
    </row>
    <row r="208">
      <c r="A208" s="4">
        <v>21.0</v>
      </c>
      <c r="H208" s="4">
        <v>5.0</v>
      </c>
      <c r="I208" s="4">
        <v>3000.0</v>
      </c>
      <c r="J208" s="4">
        <v>5.0</v>
      </c>
    </row>
    <row r="209">
      <c r="I209" s="5"/>
    </row>
    <row r="210">
      <c r="I210" s="5"/>
    </row>
    <row r="211">
      <c r="I211" s="5"/>
    </row>
    <row r="212">
      <c r="I212" s="5"/>
    </row>
    <row r="213">
      <c r="I213" s="5"/>
    </row>
    <row r="214">
      <c r="I214" s="5"/>
    </row>
    <row r="215">
      <c r="I215" s="5"/>
    </row>
    <row r="216">
      <c r="I216" s="5"/>
    </row>
    <row r="217">
      <c r="I217" s="5"/>
    </row>
    <row r="218">
      <c r="I218" s="5"/>
    </row>
    <row r="219">
      <c r="I219" s="5"/>
    </row>
    <row r="220">
      <c r="I220" s="5"/>
    </row>
    <row r="221">
      <c r="I221" s="5"/>
    </row>
    <row r="222">
      <c r="I222" s="5"/>
    </row>
    <row r="223">
      <c r="I223" s="5"/>
    </row>
    <row r="224">
      <c r="I224" s="5"/>
    </row>
    <row r="225">
      <c r="I225" s="5"/>
    </row>
    <row r="226">
      <c r="I226" s="5"/>
    </row>
    <row r="227">
      <c r="I227" s="5"/>
    </row>
    <row r="228">
      <c r="I228" s="5"/>
    </row>
    <row r="229">
      <c r="I229" s="5"/>
    </row>
    <row r="230">
      <c r="I230" s="5"/>
    </row>
    <row r="231">
      <c r="I231" s="5"/>
    </row>
    <row r="232">
      <c r="I232" s="5"/>
    </row>
    <row r="233">
      <c r="I233" s="5"/>
    </row>
    <row r="234">
      <c r="I234" s="5"/>
    </row>
    <row r="235">
      <c r="I235" s="5"/>
    </row>
    <row r="236">
      <c r="I236" s="5"/>
    </row>
    <row r="237">
      <c r="I237" s="5"/>
    </row>
    <row r="238">
      <c r="I238" s="5"/>
    </row>
    <row r="239">
      <c r="I239" s="5"/>
    </row>
    <row r="240">
      <c r="I240" s="5"/>
    </row>
    <row r="241">
      <c r="I241" s="5"/>
    </row>
    <row r="242">
      <c r="I242" s="5"/>
    </row>
    <row r="243">
      <c r="I243" s="5"/>
    </row>
    <row r="244">
      <c r="I244" s="5"/>
    </row>
    <row r="245">
      <c r="I245" s="5"/>
    </row>
    <row r="246">
      <c r="I246" s="5"/>
    </row>
    <row r="247">
      <c r="I247" s="5"/>
    </row>
    <row r="248">
      <c r="I248" s="5"/>
    </row>
    <row r="249">
      <c r="I249" s="5"/>
    </row>
    <row r="250">
      <c r="I250" s="5"/>
    </row>
    <row r="251">
      <c r="I251" s="5"/>
    </row>
    <row r="252">
      <c r="I252" s="5"/>
    </row>
    <row r="253">
      <c r="I253" s="5"/>
    </row>
    <row r="254">
      <c r="I254" s="5"/>
    </row>
    <row r="255">
      <c r="I255" s="5"/>
    </row>
    <row r="256">
      <c r="I256" s="5"/>
    </row>
    <row r="257">
      <c r="I257" s="5"/>
    </row>
    <row r="258">
      <c r="I258" s="5"/>
    </row>
    <row r="259">
      <c r="I259" s="5"/>
    </row>
    <row r="260">
      <c r="I260" s="5"/>
    </row>
    <row r="261">
      <c r="I261" s="5"/>
    </row>
    <row r="262">
      <c r="I262" s="5"/>
    </row>
    <row r="263">
      <c r="I263" s="5"/>
    </row>
    <row r="264">
      <c r="I264" s="5"/>
    </row>
    <row r="265">
      <c r="I265" s="5"/>
    </row>
    <row r="266">
      <c r="I266" s="5"/>
    </row>
    <row r="267">
      <c r="I267" s="5"/>
    </row>
    <row r="268">
      <c r="I268" s="5"/>
    </row>
    <row r="269">
      <c r="I269" s="5"/>
    </row>
    <row r="270">
      <c r="I270" s="5"/>
    </row>
    <row r="271">
      <c r="I271" s="5"/>
    </row>
    <row r="272">
      <c r="I272" s="5"/>
    </row>
    <row r="273">
      <c r="I273" s="5"/>
    </row>
    <row r="274">
      <c r="I274" s="5"/>
    </row>
    <row r="275">
      <c r="I275" s="5"/>
    </row>
    <row r="276">
      <c r="I276" s="5"/>
    </row>
    <row r="277">
      <c r="I277" s="5"/>
    </row>
    <row r="278">
      <c r="I278" s="5"/>
    </row>
    <row r="279">
      <c r="I279" s="5"/>
    </row>
    <row r="280">
      <c r="I280" s="5"/>
    </row>
    <row r="281">
      <c r="I281" s="5"/>
    </row>
    <row r="282">
      <c r="I282" s="5"/>
    </row>
    <row r="283">
      <c r="I283" s="5"/>
    </row>
    <row r="284">
      <c r="I284" s="5"/>
    </row>
    <row r="285">
      <c r="I285" s="5"/>
    </row>
    <row r="286">
      <c r="I286" s="5"/>
    </row>
    <row r="287">
      <c r="I287" s="5"/>
    </row>
    <row r="288">
      <c r="I288" s="5"/>
    </row>
    <row r="289">
      <c r="I289" s="5"/>
    </row>
    <row r="290">
      <c r="I290" s="5"/>
    </row>
    <row r="291">
      <c r="I291" s="5"/>
    </row>
    <row r="292">
      <c r="I292" s="5"/>
    </row>
    <row r="293">
      <c r="I293" s="5"/>
    </row>
    <row r="294">
      <c r="I294" s="5"/>
    </row>
    <row r="295">
      <c r="I295" s="5"/>
    </row>
    <row r="296">
      <c r="I296" s="5"/>
    </row>
    <row r="297">
      <c r="I297" s="5"/>
    </row>
    <row r="298">
      <c r="I298" s="5"/>
    </row>
    <row r="299">
      <c r="I299" s="5"/>
    </row>
    <row r="300">
      <c r="I300" s="5"/>
    </row>
    <row r="301">
      <c r="I301" s="5"/>
    </row>
    <row r="302">
      <c r="I302" s="5"/>
    </row>
    <row r="303">
      <c r="I303" s="5"/>
    </row>
    <row r="304">
      <c r="I304" s="5"/>
    </row>
    <row r="305">
      <c r="I305" s="5"/>
    </row>
    <row r="306">
      <c r="I306" s="5"/>
    </row>
    <row r="307">
      <c r="I307" s="5"/>
    </row>
    <row r="308">
      <c r="I308" s="5"/>
    </row>
    <row r="309">
      <c r="A309" s="2" t="s">
        <v>1</v>
      </c>
      <c r="H309" s="2" t="s">
        <v>8</v>
      </c>
      <c r="I309" s="2" t="s">
        <v>9</v>
      </c>
      <c r="J309" s="2" t="s">
        <v>10</v>
      </c>
    </row>
    <row r="310">
      <c r="A310" s="4">
        <v>51.0</v>
      </c>
      <c r="H310" s="4">
        <v>20.0</v>
      </c>
      <c r="I310" s="4">
        <v>17000.0</v>
      </c>
      <c r="J310" s="4">
        <v>5.0</v>
      </c>
    </row>
    <row r="311">
      <c r="A311" s="4">
        <v>23.0</v>
      </c>
      <c r="H311" s="4">
        <v>5.0</v>
      </c>
      <c r="I311" s="4">
        <v>12000.0</v>
      </c>
      <c r="J311" s="4">
        <v>5.0</v>
      </c>
    </row>
    <row r="312">
      <c r="A312" s="4">
        <v>52.0</v>
      </c>
      <c r="H312" s="4">
        <v>20.0</v>
      </c>
      <c r="I312" s="4">
        <v>9000.0</v>
      </c>
      <c r="J312" s="4">
        <v>6.0</v>
      </c>
    </row>
    <row r="313">
      <c r="A313" s="4">
        <v>33.0</v>
      </c>
      <c r="H313" s="4">
        <v>12.0</v>
      </c>
      <c r="I313" s="4">
        <v>25000.0</v>
      </c>
      <c r="J313" s="4">
        <v>4.0</v>
      </c>
    </row>
    <row r="314">
      <c r="A314" s="4">
        <v>51.0</v>
      </c>
      <c r="H314" s="4">
        <v>10.0</v>
      </c>
      <c r="I314" s="4">
        <v>16000.0</v>
      </c>
      <c r="J314" s="4">
        <v>1.0</v>
      </c>
    </row>
    <row r="315">
      <c r="A315" s="4">
        <v>48.0</v>
      </c>
      <c r="H315" s="4">
        <v>20.0</v>
      </c>
      <c r="I315" s="4">
        <v>12000.0</v>
      </c>
      <c r="J315" s="4">
        <v>2.0</v>
      </c>
    </row>
    <row r="316">
      <c r="A316" s="4">
        <v>49.0</v>
      </c>
      <c r="H316" s="4">
        <v>20.0</v>
      </c>
      <c r="I316" s="4">
        <v>30000.0</v>
      </c>
      <c r="J316" s="4">
        <v>8.0</v>
      </c>
    </row>
    <row r="317">
      <c r="A317" s="4">
        <v>27.0</v>
      </c>
      <c r="H317" s="4">
        <v>5.0</v>
      </c>
      <c r="I317" s="4">
        <v>65000.0</v>
      </c>
      <c r="J317" s="4">
        <v>1.0</v>
      </c>
    </row>
    <row r="318">
      <c r="A318" s="4">
        <v>22.0</v>
      </c>
      <c r="H318" s="4">
        <v>5.0</v>
      </c>
      <c r="I318" s="4">
        <v>4000.0</v>
      </c>
      <c r="J318" s="4">
        <v>1.0</v>
      </c>
    </row>
    <row r="319">
      <c r="A319" s="4">
        <v>61.0</v>
      </c>
      <c r="H319" s="4">
        <v>20.0</v>
      </c>
      <c r="I319" s="4">
        <v>9300.0</v>
      </c>
      <c r="J319" s="4">
        <v>1.0</v>
      </c>
    </row>
    <row r="320">
      <c r="A320" s="4">
        <v>33.0</v>
      </c>
      <c r="H320" s="4">
        <v>10.0</v>
      </c>
      <c r="I320" s="4">
        <v>10000.0</v>
      </c>
      <c r="J320" s="4">
        <v>1.0</v>
      </c>
    </row>
    <row r="321">
      <c r="A321" s="4">
        <v>55.0</v>
      </c>
      <c r="H321" s="4">
        <v>20.0</v>
      </c>
      <c r="I321" s="4">
        <v>80000.0</v>
      </c>
      <c r="J321" s="4">
        <v>10.0</v>
      </c>
    </row>
    <row r="322">
      <c r="A322" s="4">
        <v>67.0</v>
      </c>
      <c r="H322" s="4">
        <v>20.0</v>
      </c>
      <c r="I322" s="4">
        <v>12000.0</v>
      </c>
      <c r="J322" s="4">
        <v>1.0</v>
      </c>
    </row>
    <row r="323">
      <c r="A323" s="4">
        <v>54.0</v>
      </c>
      <c r="H323" s="4">
        <v>20.0</v>
      </c>
      <c r="I323" s="4">
        <v>51000.0</v>
      </c>
      <c r="J323" s="4">
        <v>1.0</v>
      </c>
    </row>
    <row r="324">
      <c r="A324" s="4">
        <v>45.0</v>
      </c>
      <c r="H324" s="4">
        <v>20.0</v>
      </c>
      <c r="I324" s="4">
        <v>17000.0</v>
      </c>
      <c r="J324" s="4">
        <v>1.0</v>
      </c>
    </row>
    <row r="325">
      <c r="A325" s="4">
        <v>42.0</v>
      </c>
      <c r="H325" s="4">
        <v>15.0</v>
      </c>
      <c r="I325" s="4">
        <v>13000.0</v>
      </c>
      <c r="J325" s="4">
        <v>2.0</v>
      </c>
    </row>
    <row r="326">
      <c r="A326" s="4">
        <v>53.0</v>
      </c>
      <c r="H326" s="4">
        <v>20.0</v>
      </c>
      <c r="I326" s="4">
        <v>8500.0</v>
      </c>
      <c r="J326" s="4">
        <v>2.0</v>
      </c>
    </row>
    <row r="327">
      <c r="A327" s="4">
        <v>41.0</v>
      </c>
      <c r="H327" s="4">
        <v>10.0</v>
      </c>
      <c r="I327" s="4">
        <v>10000.0</v>
      </c>
      <c r="J327" s="4">
        <v>5.0</v>
      </c>
    </row>
    <row r="328">
      <c r="A328" s="4">
        <v>53.0</v>
      </c>
      <c r="H328" s="4">
        <v>20.0</v>
      </c>
      <c r="I328" s="4">
        <v>18000.0</v>
      </c>
      <c r="J328" s="4">
        <v>1.0</v>
      </c>
    </row>
    <row r="329">
      <c r="A329" s="4">
        <v>43.0</v>
      </c>
      <c r="H329" s="4">
        <v>15.0</v>
      </c>
      <c r="I329" s="4">
        <v>10500.0</v>
      </c>
      <c r="J329" s="4">
        <v>8.0</v>
      </c>
    </row>
    <row r="330">
      <c r="A330" s="4">
        <v>48.0</v>
      </c>
      <c r="H330" s="4">
        <v>20.0</v>
      </c>
      <c r="I330" s="4">
        <v>15000.0</v>
      </c>
      <c r="J330" s="4">
        <v>3.0</v>
      </c>
    </row>
    <row r="331">
      <c r="A331" s="4">
        <v>55.0</v>
      </c>
      <c r="H331" s="4">
        <v>20.0</v>
      </c>
      <c r="I331" s="4">
        <v>30000.0</v>
      </c>
      <c r="J331" s="4">
        <v>7.0</v>
      </c>
    </row>
    <row r="332">
      <c r="A332" s="4">
        <v>61.0</v>
      </c>
      <c r="H332" s="4">
        <v>20.0</v>
      </c>
      <c r="I332" s="4">
        <v>8500.0</v>
      </c>
      <c r="J332" s="4">
        <v>3.0</v>
      </c>
    </row>
    <row r="333">
      <c r="A333" s="4">
        <v>52.0</v>
      </c>
      <c r="H333" s="4">
        <v>20.0</v>
      </c>
      <c r="I333" s="4">
        <v>14000.0</v>
      </c>
      <c r="J333" s="4">
        <v>2.0</v>
      </c>
    </row>
    <row r="334">
      <c r="A334" s="4">
        <v>34.0</v>
      </c>
      <c r="H334" s="4">
        <v>12.0</v>
      </c>
      <c r="I334" s="4">
        <v>12000.0</v>
      </c>
      <c r="J334" s="4">
        <v>3.0</v>
      </c>
    </row>
    <row r="335">
      <c r="A335" s="4">
        <v>45.0</v>
      </c>
      <c r="H335" s="4">
        <v>12.0</v>
      </c>
      <c r="I335" s="4">
        <v>12000.0</v>
      </c>
      <c r="J335" s="4">
        <v>6.0</v>
      </c>
    </row>
    <row r="336">
      <c r="A336" s="4">
        <v>21.0</v>
      </c>
      <c r="H336" s="4">
        <v>5.0</v>
      </c>
      <c r="I336" s="4">
        <v>9000.0</v>
      </c>
      <c r="J336" s="4">
        <v>5.0</v>
      </c>
    </row>
    <row r="337">
      <c r="A337" s="4">
        <v>56.0</v>
      </c>
      <c r="H337" s="4">
        <v>20.0</v>
      </c>
      <c r="I337" s="4">
        <v>11000.0</v>
      </c>
      <c r="J337" s="4">
        <v>5.0</v>
      </c>
    </row>
    <row r="338">
      <c r="A338" s="4">
        <v>26.0</v>
      </c>
      <c r="H338" s="4">
        <v>5.0</v>
      </c>
      <c r="I338" s="4">
        <v>31000.0</v>
      </c>
      <c r="J338" s="4">
        <v>3.0</v>
      </c>
    </row>
    <row r="339">
      <c r="A339" s="4">
        <v>60.0</v>
      </c>
      <c r="H339" s="4">
        <v>20.0</v>
      </c>
      <c r="I339" s="4">
        <v>15000.0</v>
      </c>
      <c r="J339" s="4">
        <v>3.0</v>
      </c>
    </row>
    <row r="340">
      <c r="A340" s="4">
        <v>24.0</v>
      </c>
      <c r="H340" s="4">
        <v>5.0</v>
      </c>
      <c r="I340" s="4">
        <v>9000.0</v>
      </c>
      <c r="J340" s="4">
        <v>1.0</v>
      </c>
    </row>
    <row r="341">
      <c r="A341" s="4">
        <v>55.0</v>
      </c>
      <c r="H341" s="4">
        <v>12.0</v>
      </c>
      <c r="I341" s="4">
        <v>20000.0</v>
      </c>
      <c r="J341" s="4">
        <v>5.0</v>
      </c>
    </row>
    <row r="342">
      <c r="A342" s="4">
        <v>50.0</v>
      </c>
      <c r="H342" s="4">
        <v>5.0</v>
      </c>
      <c r="I342" s="4">
        <v>12000.0</v>
      </c>
      <c r="J342" s="4">
        <v>6.0</v>
      </c>
    </row>
    <row r="343">
      <c r="A343" s="4">
        <v>49.0</v>
      </c>
      <c r="H343" s="4">
        <v>12.0</v>
      </c>
      <c r="I343" s="4">
        <v>8000.0</v>
      </c>
      <c r="J343" s="4">
        <v>1.0</v>
      </c>
    </row>
    <row r="344">
      <c r="A344" s="4">
        <v>44.0</v>
      </c>
      <c r="H344" s="4">
        <v>20.0</v>
      </c>
      <c r="I344" s="4">
        <v>20000.0</v>
      </c>
      <c r="J344" s="4">
        <v>6.0</v>
      </c>
    </row>
    <row r="345">
      <c r="A345" s="4">
        <v>27.0</v>
      </c>
      <c r="H345" s="4">
        <v>5.0</v>
      </c>
      <c r="I345" s="4">
        <v>25000.0</v>
      </c>
      <c r="J345" s="4">
        <v>7.0</v>
      </c>
    </row>
    <row r="346">
      <c r="A346" s="4">
        <v>50.0</v>
      </c>
      <c r="H346" s="4">
        <v>15.0</v>
      </c>
      <c r="I346" s="4">
        <v>16000.0</v>
      </c>
      <c r="J346" s="4">
        <v>2.0</v>
      </c>
    </row>
    <row r="347">
      <c r="A347" s="4">
        <v>30.0</v>
      </c>
      <c r="H347" s="4">
        <v>5.0</v>
      </c>
      <c r="I347" s="4">
        <v>12500.0</v>
      </c>
      <c r="J347" s="4">
        <v>5.0</v>
      </c>
    </row>
    <row r="348">
      <c r="A348" s="4">
        <v>37.0</v>
      </c>
      <c r="H348" s="4">
        <v>12.0</v>
      </c>
      <c r="I348" s="4">
        <v>16000.0</v>
      </c>
      <c r="J348" s="4">
        <v>4.0</v>
      </c>
    </row>
    <row r="349">
      <c r="A349" s="4">
        <v>23.0</v>
      </c>
      <c r="H349" s="4">
        <v>5.0</v>
      </c>
      <c r="I349" s="4">
        <v>10000.0</v>
      </c>
      <c r="J349" s="4">
        <v>1.0</v>
      </c>
    </row>
    <row r="350">
      <c r="A350" s="4">
        <v>50.0</v>
      </c>
      <c r="H350" s="4">
        <v>20.0</v>
      </c>
      <c r="I350" s="4">
        <v>10000.0</v>
      </c>
      <c r="J350" s="4">
        <v>1.0</v>
      </c>
    </row>
    <row r="351">
      <c r="A351" s="4">
        <v>33.0</v>
      </c>
      <c r="H351" s="4">
        <v>12.0</v>
      </c>
      <c r="I351" s="4">
        <v>11000.0</v>
      </c>
      <c r="J351" s="4">
        <v>3.0</v>
      </c>
    </row>
    <row r="352">
      <c r="A352" s="4">
        <v>28.0</v>
      </c>
      <c r="H352" s="4">
        <v>10.0</v>
      </c>
      <c r="I352" s="4">
        <v>11000.0</v>
      </c>
      <c r="J352" s="4">
        <v>5.0</v>
      </c>
    </row>
    <row r="353">
      <c r="A353" s="4">
        <v>65.0</v>
      </c>
      <c r="H353" s="4">
        <v>20.0</v>
      </c>
      <c r="I353" s="4">
        <v>13000.0</v>
      </c>
      <c r="J353" s="4">
        <v>3.0</v>
      </c>
    </row>
    <row r="354">
      <c r="A354" s="4">
        <v>47.0</v>
      </c>
      <c r="H354" s="4">
        <v>20.0</v>
      </c>
      <c r="I354" s="4">
        <v>19000.0</v>
      </c>
      <c r="J354" s="4">
        <v>4.0</v>
      </c>
    </row>
    <row r="355">
      <c r="A355" s="4">
        <v>33.0</v>
      </c>
      <c r="H355" s="4">
        <v>10.0</v>
      </c>
      <c r="I355" s="4">
        <v>12000.0</v>
      </c>
      <c r="J355" s="4">
        <v>5.0</v>
      </c>
    </row>
    <row r="356">
      <c r="A356" s="4">
        <v>24.0</v>
      </c>
      <c r="H356" s="4">
        <v>5.0</v>
      </c>
      <c r="I356" s="4">
        <v>12000.0</v>
      </c>
      <c r="J356" s="4">
        <v>2.0</v>
      </c>
    </row>
    <row r="357">
      <c r="A357" s="4">
        <v>30.0</v>
      </c>
      <c r="H357" s="4">
        <v>12.0</v>
      </c>
      <c r="I357" s="4">
        <v>28500.0</v>
      </c>
      <c r="J357" s="4">
        <v>7.0</v>
      </c>
    </row>
    <row r="358">
      <c r="A358" s="4">
        <v>27.0</v>
      </c>
      <c r="H358" s="4">
        <v>10.0</v>
      </c>
      <c r="I358" s="4">
        <v>15000.0</v>
      </c>
      <c r="J358" s="4">
        <v>4.0</v>
      </c>
    </row>
    <row r="359">
      <c r="A359" s="4">
        <v>59.0</v>
      </c>
      <c r="H359" s="4">
        <v>20.0</v>
      </c>
      <c r="I359" s="4">
        <v>15000.0</v>
      </c>
      <c r="J359" s="4">
        <v>5.0</v>
      </c>
    </row>
    <row r="360">
      <c r="A360" s="4">
        <v>58.0</v>
      </c>
      <c r="H360" s="4">
        <v>20.0</v>
      </c>
      <c r="I360" s="4">
        <v>250000.0</v>
      </c>
      <c r="J360" s="4">
        <v>6.0</v>
      </c>
    </row>
    <row r="361">
      <c r="A361" s="4">
        <v>49.0</v>
      </c>
      <c r="H361" s="4">
        <v>10.0</v>
      </c>
      <c r="I361" s="4">
        <v>12000.0</v>
      </c>
      <c r="J361" s="4">
        <v>1.0</v>
      </c>
    </row>
    <row r="362">
      <c r="A362" s="4">
        <v>21.0</v>
      </c>
      <c r="H362" s="4">
        <v>5.0</v>
      </c>
      <c r="I362" s="4">
        <v>3000.0</v>
      </c>
      <c r="J362" s="4">
        <v>5.0</v>
      </c>
    </row>
    <row r="363">
      <c r="I363" s="5"/>
    </row>
    <row r="364">
      <c r="I364" s="5"/>
    </row>
    <row r="365">
      <c r="I365" s="5"/>
    </row>
    <row r="366">
      <c r="I366" s="5"/>
    </row>
    <row r="367">
      <c r="I367" s="5"/>
    </row>
    <row r="368">
      <c r="I368" s="5"/>
    </row>
    <row r="369">
      <c r="I369" s="5"/>
    </row>
    <row r="370">
      <c r="I370" s="5"/>
    </row>
    <row r="371">
      <c r="I371" s="5"/>
    </row>
    <row r="372">
      <c r="I372" s="5"/>
    </row>
    <row r="373">
      <c r="I373" s="5"/>
    </row>
    <row r="374">
      <c r="I374" s="5"/>
    </row>
    <row r="375">
      <c r="I375" s="5"/>
    </row>
    <row r="376">
      <c r="I376" s="5"/>
    </row>
    <row r="377">
      <c r="I377" s="5"/>
    </row>
    <row r="378">
      <c r="I378" s="5"/>
    </row>
    <row r="379">
      <c r="I379" s="5"/>
    </row>
    <row r="380">
      <c r="I380" s="5"/>
    </row>
    <row r="381">
      <c r="I381" s="5"/>
    </row>
    <row r="382">
      <c r="I382" s="5"/>
    </row>
    <row r="383">
      <c r="I383" s="5"/>
    </row>
    <row r="384">
      <c r="I384" s="5"/>
    </row>
    <row r="385">
      <c r="I385" s="5"/>
    </row>
    <row r="386">
      <c r="I386" s="5"/>
    </row>
    <row r="387">
      <c r="I387" s="5"/>
    </row>
    <row r="388">
      <c r="I388" s="5"/>
    </row>
    <row r="389">
      <c r="I389" s="5"/>
    </row>
    <row r="390">
      <c r="I390" s="5"/>
    </row>
    <row r="391">
      <c r="I391" s="5"/>
    </row>
    <row r="392">
      <c r="I392" s="5"/>
    </row>
    <row r="393">
      <c r="I393" s="5"/>
    </row>
    <row r="394">
      <c r="I394" s="5"/>
    </row>
    <row r="395">
      <c r="I395" s="5"/>
    </row>
    <row r="396">
      <c r="I396" s="5"/>
    </row>
    <row r="397">
      <c r="I397" s="5"/>
    </row>
    <row r="398">
      <c r="I398" s="5"/>
    </row>
    <row r="399">
      <c r="I399" s="5"/>
    </row>
    <row r="400">
      <c r="I400" s="5"/>
    </row>
    <row r="401">
      <c r="I401" s="5"/>
    </row>
    <row r="402">
      <c r="I402" s="5"/>
    </row>
    <row r="403">
      <c r="I403" s="5"/>
    </row>
    <row r="404">
      <c r="I404" s="5"/>
    </row>
    <row r="405">
      <c r="I405" s="5"/>
    </row>
    <row r="406">
      <c r="I406" s="5"/>
    </row>
    <row r="407">
      <c r="I407" s="5"/>
    </row>
    <row r="408">
      <c r="I408" s="5"/>
    </row>
    <row r="409">
      <c r="I409" s="5"/>
    </row>
    <row r="410">
      <c r="I410" s="5"/>
    </row>
    <row r="411">
      <c r="I411" s="5"/>
    </row>
    <row r="412">
      <c r="I412" s="5"/>
    </row>
    <row r="413">
      <c r="I413" s="5"/>
    </row>
    <row r="414">
      <c r="I414" s="5"/>
    </row>
    <row r="415">
      <c r="I415" s="5"/>
    </row>
    <row r="416">
      <c r="I416" s="5"/>
    </row>
    <row r="417">
      <c r="I417" s="5"/>
    </row>
    <row r="418">
      <c r="I418" s="5"/>
    </row>
    <row r="419">
      <c r="I419" s="5"/>
    </row>
    <row r="420">
      <c r="I420" s="5"/>
    </row>
    <row r="421">
      <c r="I421" s="5"/>
    </row>
    <row r="422">
      <c r="I422" s="5"/>
    </row>
    <row r="423">
      <c r="I423" s="5"/>
    </row>
    <row r="424">
      <c r="I424" s="5"/>
    </row>
    <row r="425">
      <c r="I425" s="5"/>
    </row>
    <row r="426">
      <c r="I426" s="5"/>
    </row>
    <row r="427">
      <c r="I427" s="5"/>
    </row>
    <row r="428">
      <c r="I428" s="5"/>
    </row>
    <row r="429">
      <c r="I429" s="5"/>
    </row>
    <row r="430">
      <c r="I430" s="5"/>
    </row>
    <row r="431">
      <c r="I431" s="5"/>
    </row>
    <row r="432">
      <c r="I432" s="5"/>
    </row>
    <row r="433">
      <c r="I433" s="5"/>
    </row>
    <row r="434">
      <c r="I434" s="5"/>
    </row>
    <row r="435">
      <c r="I435" s="5"/>
    </row>
    <row r="436">
      <c r="I436" s="5"/>
    </row>
    <row r="437">
      <c r="I437" s="5"/>
    </row>
    <row r="438">
      <c r="I438" s="5"/>
    </row>
    <row r="439">
      <c r="I439" s="5"/>
    </row>
    <row r="440">
      <c r="I440" s="5"/>
    </row>
    <row r="441">
      <c r="I441" s="5"/>
    </row>
    <row r="442">
      <c r="I442" s="5"/>
    </row>
    <row r="443">
      <c r="I443" s="5"/>
    </row>
    <row r="444">
      <c r="I444" s="5"/>
    </row>
    <row r="445">
      <c r="I445" s="5"/>
    </row>
    <row r="446">
      <c r="I446" s="5"/>
    </row>
    <row r="447">
      <c r="I447" s="5"/>
    </row>
    <row r="448">
      <c r="I448" s="5"/>
    </row>
    <row r="449">
      <c r="I449" s="5"/>
    </row>
    <row r="450">
      <c r="I450" s="5"/>
    </row>
    <row r="451">
      <c r="I451" s="5"/>
    </row>
    <row r="452">
      <c r="I452" s="5"/>
    </row>
    <row r="453">
      <c r="I453" s="5"/>
    </row>
    <row r="454">
      <c r="I454" s="5"/>
    </row>
    <row r="455">
      <c r="I455" s="5"/>
    </row>
    <row r="456">
      <c r="I456" s="5"/>
    </row>
    <row r="457">
      <c r="I457" s="5"/>
    </row>
    <row r="458">
      <c r="I458" s="5"/>
    </row>
    <row r="459">
      <c r="I459" s="5"/>
    </row>
    <row r="460">
      <c r="I460" s="5"/>
    </row>
    <row r="461">
      <c r="I461" s="5"/>
    </row>
    <row r="462">
      <c r="I462" s="5"/>
    </row>
    <row r="463">
      <c r="A463" s="2" t="s">
        <v>1</v>
      </c>
      <c r="H463" s="2" t="s">
        <v>8</v>
      </c>
      <c r="I463" s="2" t="s">
        <v>9</v>
      </c>
      <c r="J463" s="2" t="s">
        <v>10</v>
      </c>
    </row>
    <row r="464">
      <c r="A464" s="4">
        <v>51.0</v>
      </c>
      <c r="H464" s="4">
        <v>20.0</v>
      </c>
      <c r="I464" s="4">
        <v>17000.0</v>
      </c>
      <c r="J464" s="4">
        <v>5.0</v>
      </c>
    </row>
    <row r="465">
      <c r="A465" s="4">
        <v>23.0</v>
      </c>
      <c r="H465" s="4">
        <v>5.0</v>
      </c>
      <c r="I465" s="4">
        <v>12000.0</v>
      </c>
      <c r="J465" s="4">
        <v>5.0</v>
      </c>
    </row>
    <row r="466">
      <c r="A466" s="4">
        <v>52.0</v>
      </c>
      <c r="H466" s="4">
        <v>20.0</v>
      </c>
      <c r="I466" s="4">
        <v>9000.0</v>
      </c>
      <c r="J466" s="4">
        <v>6.0</v>
      </c>
    </row>
    <row r="467">
      <c r="A467" s="4">
        <v>33.0</v>
      </c>
      <c r="H467" s="4">
        <v>12.0</v>
      </c>
      <c r="I467" s="4">
        <v>25000.0</v>
      </c>
      <c r="J467" s="4">
        <v>4.0</v>
      </c>
    </row>
    <row r="468">
      <c r="A468" s="4">
        <v>51.0</v>
      </c>
      <c r="H468" s="4">
        <v>10.0</v>
      </c>
      <c r="I468" s="4">
        <v>16000.0</v>
      </c>
      <c r="J468" s="4">
        <v>1.0</v>
      </c>
    </row>
    <row r="469">
      <c r="A469" s="4">
        <v>48.0</v>
      </c>
      <c r="H469" s="4">
        <v>20.0</v>
      </c>
      <c r="I469" s="4">
        <v>12000.0</v>
      </c>
      <c r="J469" s="4">
        <v>2.0</v>
      </c>
    </row>
    <row r="470">
      <c r="A470" s="4">
        <v>49.0</v>
      </c>
      <c r="H470" s="4">
        <v>20.0</v>
      </c>
      <c r="I470" s="4">
        <v>30000.0</v>
      </c>
      <c r="J470" s="4">
        <v>8.0</v>
      </c>
    </row>
    <row r="471">
      <c r="A471" s="4">
        <v>27.0</v>
      </c>
      <c r="H471" s="4">
        <v>5.0</v>
      </c>
      <c r="I471" s="4">
        <v>65000.0</v>
      </c>
      <c r="J471" s="4">
        <v>1.0</v>
      </c>
    </row>
    <row r="472">
      <c r="A472" s="4">
        <v>22.0</v>
      </c>
      <c r="H472" s="4">
        <v>5.0</v>
      </c>
      <c r="I472" s="4">
        <v>4000.0</v>
      </c>
      <c r="J472" s="4">
        <v>1.0</v>
      </c>
    </row>
    <row r="473">
      <c r="A473" s="4">
        <v>61.0</v>
      </c>
      <c r="H473" s="4">
        <v>20.0</v>
      </c>
      <c r="I473" s="4">
        <v>9300.0</v>
      </c>
      <c r="J473" s="4">
        <v>1.0</v>
      </c>
    </row>
    <row r="474">
      <c r="A474" s="4">
        <v>33.0</v>
      </c>
      <c r="H474" s="4">
        <v>10.0</v>
      </c>
      <c r="I474" s="4">
        <v>10000.0</v>
      </c>
      <c r="J474" s="4">
        <v>1.0</v>
      </c>
    </row>
    <row r="475">
      <c r="A475" s="4">
        <v>55.0</v>
      </c>
      <c r="H475" s="4">
        <v>20.0</v>
      </c>
      <c r="I475" s="4">
        <v>80000.0</v>
      </c>
      <c r="J475" s="4">
        <v>10.0</v>
      </c>
    </row>
    <row r="476">
      <c r="A476" s="4">
        <v>67.0</v>
      </c>
      <c r="H476" s="4">
        <v>20.0</v>
      </c>
      <c r="I476" s="4">
        <v>12000.0</v>
      </c>
      <c r="J476" s="4">
        <v>1.0</v>
      </c>
    </row>
    <row r="477">
      <c r="A477" s="4">
        <v>54.0</v>
      </c>
      <c r="H477" s="4">
        <v>20.0</v>
      </c>
      <c r="I477" s="4">
        <v>51000.0</v>
      </c>
      <c r="J477" s="4">
        <v>1.0</v>
      </c>
    </row>
    <row r="478">
      <c r="A478" s="4">
        <v>45.0</v>
      </c>
      <c r="H478" s="4">
        <v>20.0</v>
      </c>
      <c r="I478" s="4">
        <v>17000.0</v>
      </c>
      <c r="J478" s="4">
        <v>1.0</v>
      </c>
    </row>
    <row r="479">
      <c r="A479" s="4">
        <v>42.0</v>
      </c>
      <c r="H479" s="4">
        <v>15.0</v>
      </c>
      <c r="I479" s="4">
        <v>13000.0</v>
      </c>
      <c r="J479" s="4">
        <v>2.0</v>
      </c>
    </row>
    <row r="480">
      <c r="A480" s="4">
        <v>53.0</v>
      </c>
      <c r="H480" s="4">
        <v>20.0</v>
      </c>
      <c r="I480" s="4">
        <v>8500.0</v>
      </c>
      <c r="J480" s="4">
        <v>2.0</v>
      </c>
    </row>
    <row r="481">
      <c r="A481" s="4">
        <v>41.0</v>
      </c>
      <c r="H481" s="4">
        <v>10.0</v>
      </c>
      <c r="I481" s="4">
        <v>10000.0</v>
      </c>
      <c r="J481" s="4">
        <v>5.0</v>
      </c>
    </row>
    <row r="482">
      <c r="A482" s="4">
        <v>53.0</v>
      </c>
      <c r="H482" s="4">
        <v>20.0</v>
      </c>
      <c r="I482" s="4">
        <v>18000.0</v>
      </c>
      <c r="J482" s="4">
        <v>1.0</v>
      </c>
    </row>
    <row r="483">
      <c r="A483" s="4">
        <v>43.0</v>
      </c>
      <c r="H483" s="4">
        <v>15.0</v>
      </c>
      <c r="I483" s="4">
        <v>10500.0</v>
      </c>
      <c r="J483" s="4">
        <v>8.0</v>
      </c>
    </row>
    <row r="484">
      <c r="A484" s="4">
        <v>48.0</v>
      </c>
      <c r="H484" s="4">
        <v>20.0</v>
      </c>
      <c r="I484" s="4">
        <v>15000.0</v>
      </c>
      <c r="J484" s="4">
        <v>3.0</v>
      </c>
    </row>
    <row r="485">
      <c r="A485" s="4">
        <v>55.0</v>
      </c>
      <c r="H485" s="4">
        <v>20.0</v>
      </c>
      <c r="I485" s="4">
        <v>30000.0</v>
      </c>
      <c r="J485" s="4">
        <v>7.0</v>
      </c>
    </row>
    <row r="486">
      <c r="A486" s="4">
        <v>61.0</v>
      </c>
      <c r="H486" s="4">
        <v>20.0</v>
      </c>
      <c r="I486" s="4">
        <v>8500.0</v>
      </c>
      <c r="J486" s="4">
        <v>3.0</v>
      </c>
    </row>
    <row r="487">
      <c r="A487" s="4">
        <v>52.0</v>
      </c>
      <c r="H487" s="4">
        <v>20.0</v>
      </c>
      <c r="I487" s="4">
        <v>14000.0</v>
      </c>
      <c r="J487" s="4">
        <v>2.0</v>
      </c>
    </row>
    <row r="488">
      <c r="A488" s="4">
        <v>34.0</v>
      </c>
      <c r="H488" s="4">
        <v>12.0</v>
      </c>
      <c r="I488" s="4">
        <v>12000.0</v>
      </c>
      <c r="J488" s="4">
        <v>3.0</v>
      </c>
    </row>
    <row r="489">
      <c r="A489" s="4">
        <v>45.0</v>
      </c>
      <c r="H489" s="4">
        <v>12.0</v>
      </c>
      <c r="I489" s="4">
        <v>12000.0</v>
      </c>
      <c r="J489" s="4">
        <v>6.0</v>
      </c>
    </row>
    <row r="490">
      <c r="A490" s="4">
        <v>21.0</v>
      </c>
      <c r="H490" s="4">
        <v>5.0</v>
      </c>
      <c r="I490" s="4">
        <v>9000.0</v>
      </c>
      <c r="J490" s="4">
        <v>5.0</v>
      </c>
    </row>
    <row r="491">
      <c r="A491" s="4">
        <v>56.0</v>
      </c>
      <c r="H491" s="4">
        <v>20.0</v>
      </c>
      <c r="I491" s="4">
        <v>11000.0</v>
      </c>
      <c r="J491" s="4">
        <v>5.0</v>
      </c>
    </row>
    <row r="492">
      <c r="A492" s="4">
        <v>26.0</v>
      </c>
      <c r="H492" s="4">
        <v>5.0</v>
      </c>
      <c r="I492" s="4">
        <v>31000.0</v>
      </c>
      <c r="J492" s="4">
        <v>3.0</v>
      </c>
    </row>
    <row r="493">
      <c r="A493" s="4">
        <v>60.0</v>
      </c>
      <c r="H493" s="4">
        <v>20.0</v>
      </c>
      <c r="I493" s="4">
        <v>15000.0</v>
      </c>
      <c r="J493" s="4">
        <v>3.0</v>
      </c>
    </row>
    <row r="494">
      <c r="A494" s="4">
        <v>24.0</v>
      </c>
      <c r="H494" s="4">
        <v>5.0</v>
      </c>
      <c r="I494" s="4">
        <v>9000.0</v>
      </c>
      <c r="J494" s="4">
        <v>1.0</v>
      </c>
    </row>
    <row r="495">
      <c r="A495" s="4">
        <v>55.0</v>
      </c>
      <c r="H495" s="4">
        <v>12.0</v>
      </c>
      <c r="I495" s="4">
        <v>20000.0</v>
      </c>
      <c r="J495" s="4">
        <v>5.0</v>
      </c>
    </row>
    <row r="496">
      <c r="A496" s="4">
        <v>50.0</v>
      </c>
      <c r="H496" s="4">
        <v>5.0</v>
      </c>
      <c r="I496" s="4">
        <v>12000.0</v>
      </c>
      <c r="J496" s="4">
        <v>6.0</v>
      </c>
    </row>
    <row r="497">
      <c r="A497" s="4">
        <v>49.0</v>
      </c>
      <c r="H497" s="4">
        <v>12.0</v>
      </c>
      <c r="I497" s="4">
        <v>8000.0</v>
      </c>
      <c r="J497" s="4">
        <v>1.0</v>
      </c>
    </row>
    <row r="498">
      <c r="A498" s="4">
        <v>44.0</v>
      </c>
      <c r="H498" s="4">
        <v>20.0</v>
      </c>
      <c r="I498" s="4">
        <v>20000.0</v>
      </c>
      <c r="J498" s="4">
        <v>6.0</v>
      </c>
    </row>
    <row r="499">
      <c r="A499" s="4">
        <v>27.0</v>
      </c>
      <c r="H499" s="4">
        <v>5.0</v>
      </c>
      <c r="I499" s="4">
        <v>25000.0</v>
      </c>
      <c r="J499" s="4">
        <v>7.0</v>
      </c>
    </row>
    <row r="500">
      <c r="A500" s="4">
        <v>50.0</v>
      </c>
      <c r="H500" s="4">
        <v>15.0</v>
      </c>
      <c r="I500" s="4">
        <v>16000.0</v>
      </c>
      <c r="J500" s="4">
        <v>2.0</v>
      </c>
    </row>
    <row r="501">
      <c r="A501" s="4">
        <v>30.0</v>
      </c>
      <c r="H501" s="4">
        <v>5.0</v>
      </c>
      <c r="I501" s="4">
        <v>12500.0</v>
      </c>
      <c r="J501" s="4">
        <v>5.0</v>
      </c>
    </row>
    <row r="502">
      <c r="A502" s="4">
        <v>37.0</v>
      </c>
      <c r="H502" s="4">
        <v>12.0</v>
      </c>
      <c r="I502" s="4">
        <v>16000.0</v>
      </c>
      <c r="J502" s="4">
        <v>4.0</v>
      </c>
    </row>
    <row r="503">
      <c r="A503" s="4">
        <v>23.0</v>
      </c>
      <c r="H503" s="4">
        <v>5.0</v>
      </c>
      <c r="I503" s="4">
        <v>10000.0</v>
      </c>
      <c r="J503" s="4">
        <v>1.0</v>
      </c>
    </row>
    <row r="504">
      <c r="A504" s="4">
        <v>50.0</v>
      </c>
      <c r="H504" s="4">
        <v>20.0</v>
      </c>
      <c r="I504" s="4">
        <v>10000.0</v>
      </c>
      <c r="J504" s="4">
        <v>1.0</v>
      </c>
    </row>
    <row r="505">
      <c r="A505" s="4">
        <v>33.0</v>
      </c>
      <c r="H505" s="4">
        <v>12.0</v>
      </c>
      <c r="I505" s="4">
        <v>11000.0</v>
      </c>
      <c r="J505" s="4">
        <v>3.0</v>
      </c>
    </row>
    <row r="506">
      <c r="A506" s="4">
        <v>28.0</v>
      </c>
      <c r="H506" s="4">
        <v>10.0</v>
      </c>
      <c r="I506" s="4">
        <v>11000.0</v>
      </c>
      <c r="J506" s="4">
        <v>5.0</v>
      </c>
    </row>
    <row r="507">
      <c r="A507" s="4">
        <v>65.0</v>
      </c>
      <c r="H507" s="4">
        <v>20.0</v>
      </c>
      <c r="I507" s="4">
        <v>13000.0</v>
      </c>
      <c r="J507" s="4">
        <v>3.0</v>
      </c>
    </row>
    <row r="508">
      <c r="A508" s="4">
        <v>47.0</v>
      </c>
      <c r="H508" s="4">
        <v>20.0</v>
      </c>
      <c r="I508" s="4">
        <v>19000.0</v>
      </c>
      <c r="J508" s="4">
        <v>4.0</v>
      </c>
    </row>
    <row r="509">
      <c r="A509" s="4">
        <v>33.0</v>
      </c>
      <c r="H509" s="4">
        <v>10.0</v>
      </c>
      <c r="I509" s="4">
        <v>12000.0</v>
      </c>
      <c r="J509" s="4">
        <v>5.0</v>
      </c>
    </row>
    <row r="510">
      <c r="A510" s="4">
        <v>24.0</v>
      </c>
      <c r="H510" s="4">
        <v>5.0</v>
      </c>
      <c r="I510" s="4">
        <v>12000.0</v>
      </c>
      <c r="J510" s="4">
        <v>2.0</v>
      </c>
    </row>
    <row r="511">
      <c r="A511" s="4">
        <v>30.0</v>
      </c>
      <c r="H511" s="4">
        <v>12.0</v>
      </c>
      <c r="I511" s="4">
        <v>28500.0</v>
      </c>
      <c r="J511" s="4">
        <v>7.0</v>
      </c>
    </row>
    <row r="512">
      <c r="A512" s="4">
        <v>27.0</v>
      </c>
      <c r="H512" s="4">
        <v>10.0</v>
      </c>
      <c r="I512" s="4">
        <v>15000.0</v>
      </c>
      <c r="J512" s="4">
        <v>4.0</v>
      </c>
    </row>
    <row r="513">
      <c r="A513" s="4">
        <v>59.0</v>
      </c>
      <c r="H513" s="4">
        <v>20.0</v>
      </c>
      <c r="I513" s="4">
        <v>15000.0</v>
      </c>
      <c r="J513" s="4">
        <v>5.0</v>
      </c>
    </row>
    <row r="514">
      <c r="A514" s="4">
        <v>58.0</v>
      </c>
      <c r="H514" s="4">
        <v>20.0</v>
      </c>
      <c r="I514" s="4">
        <v>250000.0</v>
      </c>
      <c r="J514" s="4">
        <v>6.0</v>
      </c>
    </row>
    <row r="515">
      <c r="A515" s="4">
        <v>49.0</v>
      </c>
      <c r="H515" s="4">
        <v>10.0</v>
      </c>
      <c r="I515" s="4">
        <v>12000.0</v>
      </c>
      <c r="J515" s="4">
        <v>1.0</v>
      </c>
    </row>
    <row r="516">
      <c r="A516" s="4">
        <v>21.0</v>
      </c>
      <c r="H516" s="4">
        <v>5.0</v>
      </c>
      <c r="I516" s="4">
        <v>3000.0</v>
      </c>
      <c r="J516" s="4">
        <v>5.0</v>
      </c>
    </row>
    <row r="517">
      <c r="I517" s="5"/>
    </row>
    <row r="518">
      <c r="I518" s="5"/>
    </row>
    <row r="519">
      <c r="I519" s="5"/>
    </row>
    <row r="520">
      <c r="I520" s="5"/>
    </row>
    <row r="521">
      <c r="I521" s="5"/>
    </row>
    <row r="522">
      <c r="I522" s="5"/>
    </row>
    <row r="523">
      <c r="I523" s="5"/>
    </row>
    <row r="524">
      <c r="I524" s="5"/>
    </row>
    <row r="525">
      <c r="I525" s="5"/>
    </row>
    <row r="526">
      <c r="I526" s="5"/>
    </row>
    <row r="527">
      <c r="I527" s="5"/>
    </row>
    <row r="528">
      <c r="I528" s="5"/>
    </row>
    <row r="529">
      <c r="I529" s="5"/>
    </row>
    <row r="530">
      <c r="I530" s="5"/>
    </row>
    <row r="531">
      <c r="I531" s="5"/>
    </row>
    <row r="532">
      <c r="I532" s="5"/>
    </row>
    <row r="533">
      <c r="I533" s="5"/>
    </row>
    <row r="534">
      <c r="I534" s="5"/>
    </row>
    <row r="535">
      <c r="I535" s="5"/>
    </row>
    <row r="536">
      <c r="I536" s="5"/>
    </row>
    <row r="537">
      <c r="I537" s="5"/>
    </row>
    <row r="538">
      <c r="I538" s="5"/>
    </row>
    <row r="539">
      <c r="I539" s="5"/>
    </row>
    <row r="540">
      <c r="I540" s="5"/>
    </row>
    <row r="541">
      <c r="I541" s="5"/>
    </row>
    <row r="542">
      <c r="I542" s="5"/>
    </row>
    <row r="543">
      <c r="I543" s="5"/>
    </row>
    <row r="544">
      <c r="I544" s="5"/>
    </row>
    <row r="545">
      <c r="I545" s="5"/>
    </row>
    <row r="546">
      <c r="I546" s="5"/>
    </row>
    <row r="547">
      <c r="I547" s="5"/>
    </row>
    <row r="548">
      <c r="I548" s="5"/>
    </row>
    <row r="549">
      <c r="I549" s="5"/>
    </row>
    <row r="550">
      <c r="I550" s="5"/>
    </row>
    <row r="551">
      <c r="I551" s="5"/>
    </row>
    <row r="552">
      <c r="I552" s="5"/>
    </row>
    <row r="553">
      <c r="I553" s="5"/>
    </row>
    <row r="554">
      <c r="I554" s="5"/>
    </row>
    <row r="555">
      <c r="I555" s="5"/>
    </row>
    <row r="556">
      <c r="I556" s="5"/>
    </row>
    <row r="557">
      <c r="I557" s="5"/>
    </row>
    <row r="558">
      <c r="I558" s="5"/>
    </row>
    <row r="559">
      <c r="I559" s="5"/>
    </row>
    <row r="560">
      <c r="I560" s="5"/>
    </row>
    <row r="561">
      <c r="I561" s="5"/>
    </row>
    <row r="562">
      <c r="I562" s="5"/>
    </row>
    <row r="563">
      <c r="I563" s="5"/>
    </row>
    <row r="564">
      <c r="I564" s="5"/>
    </row>
    <row r="565">
      <c r="I565" s="5"/>
    </row>
    <row r="566">
      <c r="I566" s="5"/>
    </row>
    <row r="567">
      <c r="I567" s="5"/>
    </row>
    <row r="568">
      <c r="I568" s="5"/>
    </row>
    <row r="569">
      <c r="I569" s="5"/>
    </row>
    <row r="570">
      <c r="I570" s="5"/>
    </row>
    <row r="571">
      <c r="I571" s="5"/>
    </row>
    <row r="572">
      <c r="I572" s="5"/>
    </row>
    <row r="573">
      <c r="I573" s="5"/>
    </row>
    <row r="574">
      <c r="I574" s="5"/>
    </row>
    <row r="575">
      <c r="I575" s="5"/>
    </row>
    <row r="576">
      <c r="I576" s="5"/>
    </row>
    <row r="577">
      <c r="I577" s="5"/>
    </row>
    <row r="578">
      <c r="I578" s="5"/>
    </row>
    <row r="579">
      <c r="I579" s="5"/>
    </row>
    <row r="580">
      <c r="I580" s="5"/>
    </row>
    <row r="581">
      <c r="I581" s="5"/>
    </row>
    <row r="582">
      <c r="I582" s="5"/>
    </row>
    <row r="583">
      <c r="I583" s="5"/>
    </row>
    <row r="584">
      <c r="I584" s="5"/>
    </row>
    <row r="585">
      <c r="I585" s="5"/>
    </row>
    <row r="586">
      <c r="I586" s="5"/>
    </row>
    <row r="587">
      <c r="I587" s="5"/>
    </row>
    <row r="588">
      <c r="I588" s="5"/>
    </row>
    <row r="589">
      <c r="I589" s="5"/>
    </row>
    <row r="590">
      <c r="I590" s="5"/>
    </row>
    <row r="591">
      <c r="I591" s="5"/>
    </row>
    <row r="592">
      <c r="I592" s="5"/>
    </row>
    <row r="593">
      <c r="I593" s="5"/>
    </row>
    <row r="594">
      <c r="I594" s="5"/>
    </row>
    <row r="595">
      <c r="I595" s="5"/>
    </row>
    <row r="596">
      <c r="I596" s="5"/>
    </row>
    <row r="597">
      <c r="I597" s="5"/>
    </row>
    <row r="598">
      <c r="I598" s="5"/>
    </row>
    <row r="599">
      <c r="I599" s="5"/>
    </row>
    <row r="600">
      <c r="I600" s="5"/>
    </row>
    <row r="601">
      <c r="I601" s="5"/>
    </row>
    <row r="602">
      <c r="I602" s="5"/>
    </row>
    <row r="603">
      <c r="I603" s="5"/>
    </row>
    <row r="604">
      <c r="I604" s="5"/>
    </row>
    <row r="605">
      <c r="I605" s="5"/>
    </row>
    <row r="606">
      <c r="I606" s="5"/>
    </row>
    <row r="607">
      <c r="I607" s="5"/>
    </row>
    <row r="608">
      <c r="I608" s="5"/>
    </row>
    <row r="609">
      <c r="I609" s="5"/>
    </row>
    <row r="610">
      <c r="I610" s="5"/>
    </row>
    <row r="611">
      <c r="I611" s="5"/>
    </row>
    <row r="612">
      <c r="I612" s="5"/>
    </row>
    <row r="613">
      <c r="I613" s="5"/>
    </row>
    <row r="614">
      <c r="I614" s="5"/>
    </row>
    <row r="615">
      <c r="I615" s="5"/>
    </row>
    <row r="616">
      <c r="I616" s="5"/>
    </row>
    <row r="617">
      <c r="A617" s="2" t="s">
        <v>1</v>
      </c>
      <c r="H617" s="2" t="s">
        <v>8</v>
      </c>
      <c r="I617" s="2" t="s">
        <v>9</v>
      </c>
      <c r="J617" s="2" t="s">
        <v>10</v>
      </c>
    </row>
    <row r="618">
      <c r="A618" s="4">
        <v>51.0</v>
      </c>
      <c r="H618" s="4">
        <v>20.0</v>
      </c>
      <c r="I618" s="4">
        <v>17000.0</v>
      </c>
      <c r="J618" s="4">
        <v>5.0</v>
      </c>
    </row>
    <row r="619">
      <c r="A619" s="4">
        <v>23.0</v>
      </c>
      <c r="H619" s="4">
        <v>5.0</v>
      </c>
      <c r="I619" s="4">
        <v>12000.0</v>
      </c>
      <c r="J619" s="4">
        <v>5.0</v>
      </c>
    </row>
    <row r="620">
      <c r="A620" s="4">
        <v>52.0</v>
      </c>
      <c r="H620" s="4">
        <v>20.0</v>
      </c>
      <c r="I620" s="4">
        <v>9000.0</v>
      </c>
      <c r="J620" s="4">
        <v>6.0</v>
      </c>
    </row>
    <row r="621">
      <c r="A621" s="4">
        <v>33.0</v>
      </c>
      <c r="H621" s="4">
        <v>12.0</v>
      </c>
      <c r="I621" s="4">
        <v>25000.0</v>
      </c>
      <c r="J621" s="4">
        <v>4.0</v>
      </c>
    </row>
    <row r="622">
      <c r="A622" s="4">
        <v>51.0</v>
      </c>
      <c r="H622" s="4">
        <v>10.0</v>
      </c>
      <c r="I622" s="4">
        <v>16000.0</v>
      </c>
      <c r="J622" s="4">
        <v>1.0</v>
      </c>
    </row>
    <row r="623">
      <c r="A623" s="4">
        <v>48.0</v>
      </c>
      <c r="H623" s="4">
        <v>20.0</v>
      </c>
      <c r="I623" s="4">
        <v>12000.0</v>
      </c>
      <c r="J623" s="4">
        <v>2.0</v>
      </c>
    </row>
    <row r="624">
      <c r="A624" s="4">
        <v>49.0</v>
      </c>
      <c r="H624" s="4">
        <v>20.0</v>
      </c>
      <c r="I624" s="4">
        <v>30000.0</v>
      </c>
      <c r="J624" s="4">
        <v>8.0</v>
      </c>
    </row>
    <row r="625">
      <c r="A625" s="4">
        <v>27.0</v>
      </c>
      <c r="H625" s="4">
        <v>5.0</v>
      </c>
      <c r="I625" s="4">
        <v>65000.0</v>
      </c>
      <c r="J625" s="4">
        <v>1.0</v>
      </c>
    </row>
    <row r="626">
      <c r="A626" s="4">
        <v>22.0</v>
      </c>
      <c r="H626" s="4">
        <v>5.0</v>
      </c>
      <c r="I626" s="4">
        <v>4000.0</v>
      </c>
      <c r="J626" s="4">
        <v>1.0</v>
      </c>
    </row>
    <row r="627">
      <c r="A627" s="4">
        <v>61.0</v>
      </c>
      <c r="H627" s="4">
        <v>20.0</v>
      </c>
      <c r="I627" s="4">
        <v>9300.0</v>
      </c>
      <c r="J627" s="4">
        <v>1.0</v>
      </c>
    </row>
    <row r="628">
      <c r="A628" s="4">
        <v>33.0</v>
      </c>
      <c r="H628" s="4">
        <v>10.0</v>
      </c>
      <c r="I628" s="4">
        <v>10000.0</v>
      </c>
      <c r="J628" s="4">
        <v>1.0</v>
      </c>
    </row>
    <row r="629">
      <c r="A629" s="4">
        <v>55.0</v>
      </c>
      <c r="H629" s="4">
        <v>20.0</v>
      </c>
      <c r="I629" s="4">
        <v>80000.0</v>
      </c>
      <c r="J629" s="4">
        <v>10.0</v>
      </c>
    </row>
    <row r="630">
      <c r="A630" s="4">
        <v>67.0</v>
      </c>
      <c r="H630" s="4">
        <v>20.0</v>
      </c>
      <c r="I630" s="4">
        <v>12000.0</v>
      </c>
      <c r="J630" s="4">
        <v>1.0</v>
      </c>
    </row>
    <row r="631">
      <c r="A631" s="4">
        <v>54.0</v>
      </c>
      <c r="H631" s="4">
        <v>20.0</v>
      </c>
      <c r="I631" s="4">
        <v>51000.0</v>
      </c>
      <c r="J631" s="4">
        <v>1.0</v>
      </c>
    </row>
    <row r="632">
      <c r="A632" s="4">
        <v>45.0</v>
      </c>
      <c r="H632" s="4">
        <v>20.0</v>
      </c>
      <c r="I632" s="4">
        <v>17000.0</v>
      </c>
      <c r="J632" s="4">
        <v>1.0</v>
      </c>
    </row>
    <row r="633">
      <c r="A633" s="4">
        <v>42.0</v>
      </c>
      <c r="H633" s="4">
        <v>15.0</v>
      </c>
      <c r="I633" s="4">
        <v>13000.0</v>
      </c>
      <c r="J633" s="4">
        <v>2.0</v>
      </c>
    </row>
    <row r="634">
      <c r="A634" s="4">
        <v>53.0</v>
      </c>
      <c r="H634" s="4">
        <v>20.0</v>
      </c>
      <c r="I634" s="4">
        <v>8500.0</v>
      </c>
      <c r="J634" s="4">
        <v>2.0</v>
      </c>
    </row>
    <row r="635">
      <c r="A635" s="4">
        <v>41.0</v>
      </c>
      <c r="H635" s="4">
        <v>10.0</v>
      </c>
      <c r="I635" s="4">
        <v>10000.0</v>
      </c>
      <c r="J635" s="4">
        <v>5.0</v>
      </c>
    </row>
    <row r="636">
      <c r="A636" s="4">
        <v>53.0</v>
      </c>
      <c r="H636" s="4">
        <v>20.0</v>
      </c>
      <c r="I636" s="4">
        <v>18000.0</v>
      </c>
      <c r="J636" s="4">
        <v>1.0</v>
      </c>
    </row>
    <row r="637">
      <c r="A637" s="4">
        <v>43.0</v>
      </c>
      <c r="H637" s="4">
        <v>15.0</v>
      </c>
      <c r="I637" s="4">
        <v>10500.0</v>
      </c>
      <c r="J637" s="4">
        <v>8.0</v>
      </c>
    </row>
    <row r="638">
      <c r="A638" s="4">
        <v>48.0</v>
      </c>
      <c r="H638" s="4">
        <v>20.0</v>
      </c>
      <c r="I638" s="4">
        <v>15000.0</v>
      </c>
      <c r="J638" s="4">
        <v>3.0</v>
      </c>
    </row>
    <row r="639">
      <c r="A639" s="4">
        <v>55.0</v>
      </c>
      <c r="H639" s="4">
        <v>20.0</v>
      </c>
      <c r="I639" s="4">
        <v>30000.0</v>
      </c>
      <c r="J639" s="4">
        <v>7.0</v>
      </c>
    </row>
    <row r="640">
      <c r="A640" s="4">
        <v>61.0</v>
      </c>
      <c r="H640" s="4">
        <v>20.0</v>
      </c>
      <c r="I640" s="4">
        <v>8500.0</v>
      </c>
      <c r="J640" s="4">
        <v>3.0</v>
      </c>
    </row>
    <row r="641">
      <c r="A641" s="4">
        <v>52.0</v>
      </c>
      <c r="H641" s="4">
        <v>20.0</v>
      </c>
      <c r="I641" s="4">
        <v>14000.0</v>
      </c>
      <c r="J641" s="4">
        <v>2.0</v>
      </c>
    </row>
    <row r="642">
      <c r="A642" s="4">
        <v>34.0</v>
      </c>
      <c r="H642" s="4">
        <v>12.0</v>
      </c>
      <c r="I642" s="4">
        <v>12000.0</v>
      </c>
      <c r="J642" s="4">
        <v>3.0</v>
      </c>
    </row>
    <row r="643">
      <c r="A643" s="4">
        <v>45.0</v>
      </c>
      <c r="H643" s="4">
        <v>12.0</v>
      </c>
      <c r="I643" s="4">
        <v>12000.0</v>
      </c>
      <c r="J643" s="4">
        <v>6.0</v>
      </c>
    </row>
    <row r="644">
      <c r="A644" s="4">
        <v>21.0</v>
      </c>
      <c r="H644" s="4">
        <v>5.0</v>
      </c>
      <c r="I644" s="4">
        <v>9000.0</v>
      </c>
      <c r="J644" s="4">
        <v>5.0</v>
      </c>
    </row>
    <row r="645">
      <c r="A645" s="4">
        <v>56.0</v>
      </c>
      <c r="H645" s="4">
        <v>20.0</v>
      </c>
      <c r="I645" s="4">
        <v>11000.0</v>
      </c>
      <c r="J645" s="4">
        <v>5.0</v>
      </c>
    </row>
    <row r="646">
      <c r="A646" s="4">
        <v>26.0</v>
      </c>
      <c r="H646" s="4">
        <v>5.0</v>
      </c>
      <c r="I646" s="4">
        <v>31000.0</v>
      </c>
      <c r="J646" s="4">
        <v>3.0</v>
      </c>
    </row>
    <row r="647">
      <c r="A647" s="4">
        <v>60.0</v>
      </c>
      <c r="H647" s="4">
        <v>20.0</v>
      </c>
      <c r="I647" s="4">
        <v>15000.0</v>
      </c>
      <c r="J647" s="4">
        <v>3.0</v>
      </c>
    </row>
    <row r="648">
      <c r="A648" s="4">
        <v>24.0</v>
      </c>
      <c r="H648" s="4">
        <v>5.0</v>
      </c>
      <c r="I648" s="4">
        <v>9000.0</v>
      </c>
      <c r="J648" s="4">
        <v>1.0</v>
      </c>
    </row>
    <row r="649">
      <c r="A649" s="4">
        <v>55.0</v>
      </c>
      <c r="H649" s="4">
        <v>12.0</v>
      </c>
      <c r="I649" s="4">
        <v>20000.0</v>
      </c>
      <c r="J649" s="4">
        <v>5.0</v>
      </c>
    </row>
    <row r="650">
      <c r="A650" s="4">
        <v>50.0</v>
      </c>
      <c r="H650" s="4">
        <v>5.0</v>
      </c>
      <c r="I650" s="4">
        <v>12000.0</v>
      </c>
      <c r="J650" s="4">
        <v>6.0</v>
      </c>
    </row>
    <row r="651">
      <c r="A651" s="4">
        <v>49.0</v>
      </c>
      <c r="H651" s="4">
        <v>12.0</v>
      </c>
      <c r="I651" s="4">
        <v>8000.0</v>
      </c>
      <c r="J651" s="4">
        <v>1.0</v>
      </c>
    </row>
    <row r="652">
      <c r="A652" s="4">
        <v>44.0</v>
      </c>
      <c r="H652" s="4">
        <v>20.0</v>
      </c>
      <c r="I652" s="4">
        <v>20000.0</v>
      </c>
      <c r="J652" s="4">
        <v>6.0</v>
      </c>
    </row>
    <row r="653">
      <c r="A653" s="4">
        <v>27.0</v>
      </c>
      <c r="H653" s="4">
        <v>5.0</v>
      </c>
      <c r="I653" s="4">
        <v>25000.0</v>
      </c>
      <c r="J653" s="4">
        <v>7.0</v>
      </c>
    </row>
    <row r="654">
      <c r="A654" s="4">
        <v>50.0</v>
      </c>
      <c r="H654" s="4">
        <v>15.0</v>
      </c>
      <c r="I654" s="4">
        <v>16000.0</v>
      </c>
      <c r="J654" s="4">
        <v>2.0</v>
      </c>
    </row>
    <row r="655">
      <c r="A655" s="4">
        <v>30.0</v>
      </c>
      <c r="H655" s="4">
        <v>5.0</v>
      </c>
      <c r="I655" s="4">
        <v>12500.0</v>
      </c>
      <c r="J655" s="4">
        <v>5.0</v>
      </c>
    </row>
    <row r="656">
      <c r="A656" s="4">
        <v>37.0</v>
      </c>
      <c r="H656" s="4">
        <v>12.0</v>
      </c>
      <c r="I656" s="4">
        <v>16000.0</v>
      </c>
      <c r="J656" s="4">
        <v>4.0</v>
      </c>
    </row>
    <row r="657">
      <c r="A657" s="4">
        <v>23.0</v>
      </c>
      <c r="H657" s="4">
        <v>5.0</v>
      </c>
      <c r="I657" s="4">
        <v>10000.0</v>
      </c>
      <c r="J657" s="4">
        <v>1.0</v>
      </c>
    </row>
    <row r="658">
      <c r="A658" s="4">
        <v>50.0</v>
      </c>
      <c r="H658" s="4">
        <v>20.0</v>
      </c>
      <c r="I658" s="4">
        <v>10000.0</v>
      </c>
      <c r="J658" s="4">
        <v>1.0</v>
      </c>
    </row>
    <row r="659">
      <c r="A659" s="4">
        <v>33.0</v>
      </c>
      <c r="H659" s="4">
        <v>12.0</v>
      </c>
      <c r="I659" s="4">
        <v>11000.0</v>
      </c>
      <c r="J659" s="4">
        <v>3.0</v>
      </c>
    </row>
    <row r="660">
      <c r="A660" s="4">
        <v>28.0</v>
      </c>
      <c r="H660" s="4">
        <v>10.0</v>
      </c>
      <c r="I660" s="4">
        <v>11000.0</v>
      </c>
      <c r="J660" s="4">
        <v>5.0</v>
      </c>
    </row>
    <row r="661">
      <c r="A661" s="4">
        <v>65.0</v>
      </c>
      <c r="H661" s="4">
        <v>20.0</v>
      </c>
      <c r="I661" s="4">
        <v>13000.0</v>
      </c>
      <c r="J661" s="4">
        <v>3.0</v>
      </c>
    </row>
    <row r="662">
      <c r="A662" s="4">
        <v>47.0</v>
      </c>
      <c r="H662" s="4">
        <v>20.0</v>
      </c>
      <c r="I662" s="4">
        <v>19000.0</v>
      </c>
      <c r="J662" s="4">
        <v>4.0</v>
      </c>
    </row>
    <row r="663">
      <c r="A663" s="4">
        <v>33.0</v>
      </c>
      <c r="H663" s="4">
        <v>10.0</v>
      </c>
      <c r="I663" s="4">
        <v>12000.0</v>
      </c>
      <c r="J663" s="4">
        <v>5.0</v>
      </c>
    </row>
    <row r="664">
      <c r="A664" s="4">
        <v>24.0</v>
      </c>
      <c r="H664" s="4">
        <v>5.0</v>
      </c>
      <c r="I664" s="4">
        <v>12000.0</v>
      </c>
      <c r="J664" s="4">
        <v>2.0</v>
      </c>
    </row>
    <row r="665">
      <c r="A665" s="4">
        <v>30.0</v>
      </c>
      <c r="H665" s="4">
        <v>12.0</v>
      </c>
      <c r="I665" s="4">
        <v>28500.0</v>
      </c>
      <c r="J665" s="4">
        <v>7.0</v>
      </c>
    </row>
    <row r="666">
      <c r="A666" s="4">
        <v>27.0</v>
      </c>
      <c r="H666" s="4">
        <v>10.0</v>
      </c>
      <c r="I666" s="4">
        <v>15000.0</v>
      </c>
      <c r="J666" s="4">
        <v>4.0</v>
      </c>
    </row>
    <row r="667">
      <c r="A667" s="4">
        <v>59.0</v>
      </c>
      <c r="H667" s="4">
        <v>20.0</v>
      </c>
      <c r="I667" s="4">
        <v>15000.0</v>
      </c>
      <c r="J667" s="4">
        <v>5.0</v>
      </c>
    </row>
    <row r="668">
      <c r="A668" s="4">
        <v>58.0</v>
      </c>
      <c r="H668" s="4">
        <v>20.0</v>
      </c>
      <c r="I668" s="4">
        <v>250000.0</v>
      </c>
      <c r="J668" s="4">
        <v>6.0</v>
      </c>
    </row>
    <row r="669">
      <c r="A669" s="4">
        <v>49.0</v>
      </c>
      <c r="H669" s="4">
        <v>10.0</v>
      </c>
      <c r="I669" s="4">
        <v>12000.0</v>
      </c>
      <c r="J669" s="4">
        <v>1.0</v>
      </c>
    </row>
    <row r="670">
      <c r="A670" s="4">
        <v>21.0</v>
      </c>
      <c r="H670" s="4">
        <v>5.0</v>
      </c>
      <c r="I670" s="4">
        <v>3000.0</v>
      </c>
      <c r="J670" s="4">
        <v>5.0</v>
      </c>
    </row>
    <row r="671">
      <c r="I671" s="5"/>
    </row>
    <row r="672">
      <c r="I672" s="5"/>
    </row>
    <row r="673">
      <c r="I673" s="5"/>
    </row>
    <row r="674">
      <c r="I674" s="5"/>
    </row>
    <row r="675">
      <c r="I675" s="5"/>
    </row>
    <row r="676">
      <c r="I676" s="5"/>
    </row>
    <row r="677">
      <c r="I677" s="5"/>
    </row>
    <row r="678">
      <c r="I678" s="5"/>
    </row>
    <row r="679">
      <c r="I679" s="5"/>
    </row>
    <row r="680">
      <c r="I680" s="5"/>
    </row>
    <row r="681">
      <c r="I681" s="5"/>
    </row>
    <row r="682">
      <c r="I682" s="5"/>
    </row>
    <row r="683">
      <c r="I683" s="5"/>
    </row>
    <row r="684">
      <c r="I684" s="5"/>
    </row>
    <row r="685">
      <c r="I685" s="5"/>
    </row>
    <row r="686">
      <c r="I686" s="5"/>
    </row>
    <row r="687">
      <c r="I687" s="5"/>
    </row>
    <row r="688">
      <c r="I688" s="5"/>
    </row>
    <row r="689">
      <c r="I689" s="5"/>
    </row>
    <row r="690">
      <c r="I690" s="5"/>
    </row>
    <row r="691">
      <c r="I691" s="5"/>
    </row>
    <row r="692">
      <c r="I692" s="5"/>
    </row>
    <row r="693">
      <c r="I693" s="5"/>
    </row>
    <row r="694">
      <c r="I694" s="5"/>
    </row>
    <row r="695">
      <c r="I695" s="5"/>
    </row>
    <row r="696">
      <c r="I696" s="5"/>
    </row>
    <row r="697">
      <c r="I697" s="5"/>
    </row>
    <row r="698">
      <c r="I698" s="5"/>
    </row>
    <row r="699">
      <c r="I699" s="5"/>
    </row>
    <row r="700">
      <c r="I700" s="5"/>
    </row>
    <row r="701">
      <c r="I701" s="5"/>
    </row>
    <row r="702">
      <c r="I702" s="5"/>
    </row>
    <row r="703">
      <c r="I703" s="5"/>
    </row>
    <row r="704">
      <c r="I704" s="5"/>
    </row>
    <row r="705">
      <c r="I705" s="5"/>
    </row>
    <row r="706">
      <c r="I706" s="5"/>
    </row>
    <row r="707">
      <c r="I707" s="5"/>
    </row>
    <row r="708">
      <c r="I708" s="5"/>
    </row>
    <row r="709">
      <c r="I709" s="5"/>
    </row>
    <row r="710">
      <c r="I710" s="5"/>
    </row>
    <row r="711">
      <c r="I711" s="5"/>
    </row>
    <row r="712">
      <c r="I712" s="5"/>
    </row>
    <row r="713">
      <c r="I713" s="5"/>
    </row>
    <row r="714">
      <c r="I714" s="5"/>
    </row>
    <row r="715">
      <c r="I715" s="5"/>
    </row>
    <row r="716">
      <c r="I716" s="5"/>
    </row>
    <row r="717">
      <c r="I717" s="5"/>
    </row>
    <row r="718">
      <c r="I718" s="5"/>
    </row>
    <row r="719">
      <c r="I719" s="5"/>
    </row>
    <row r="720">
      <c r="I720" s="5"/>
    </row>
    <row r="721">
      <c r="I721" s="5"/>
    </row>
    <row r="722">
      <c r="I722" s="5"/>
    </row>
    <row r="723">
      <c r="I723" s="5"/>
    </row>
    <row r="724">
      <c r="I724" s="5"/>
    </row>
    <row r="725">
      <c r="I725" s="5"/>
    </row>
    <row r="726">
      <c r="I726" s="5"/>
    </row>
    <row r="727">
      <c r="I727" s="5"/>
    </row>
    <row r="728">
      <c r="I728" s="5"/>
    </row>
    <row r="729">
      <c r="I729" s="5"/>
    </row>
    <row r="730">
      <c r="I730" s="5"/>
    </row>
    <row r="731">
      <c r="I731" s="5"/>
    </row>
    <row r="732">
      <c r="I732" s="5"/>
    </row>
    <row r="733">
      <c r="I733" s="5"/>
    </row>
    <row r="734">
      <c r="I734" s="5"/>
    </row>
    <row r="735">
      <c r="I735" s="5"/>
    </row>
    <row r="736">
      <c r="I736" s="5"/>
    </row>
    <row r="737">
      <c r="I737" s="5"/>
    </row>
    <row r="738">
      <c r="I738" s="5"/>
    </row>
    <row r="739">
      <c r="I739" s="5"/>
    </row>
    <row r="740">
      <c r="I740" s="5"/>
    </row>
    <row r="741">
      <c r="I741" s="5"/>
    </row>
    <row r="742">
      <c r="I742" s="5"/>
    </row>
    <row r="743">
      <c r="I743" s="5"/>
    </row>
    <row r="744">
      <c r="I744" s="5"/>
    </row>
    <row r="745">
      <c r="I745" s="5"/>
    </row>
    <row r="746">
      <c r="I746" s="5"/>
    </row>
    <row r="747">
      <c r="I747" s="5"/>
    </row>
    <row r="748">
      <c r="I748" s="5"/>
    </row>
    <row r="749">
      <c r="I749" s="5"/>
    </row>
    <row r="750">
      <c r="I750" s="5"/>
    </row>
    <row r="751">
      <c r="I751" s="5"/>
    </row>
    <row r="752">
      <c r="I752" s="5"/>
    </row>
    <row r="753">
      <c r="I753" s="5"/>
    </row>
    <row r="754">
      <c r="I754" s="5"/>
    </row>
    <row r="755">
      <c r="I755" s="5"/>
    </row>
    <row r="756">
      <c r="I756" s="5"/>
    </row>
    <row r="757">
      <c r="I757" s="5"/>
    </row>
    <row r="758">
      <c r="I758" s="5"/>
    </row>
    <row r="759">
      <c r="I759" s="5"/>
    </row>
    <row r="760">
      <c r="I760" s="5"/>
    </row>
    <row r="761">
      <c r="I761" s="5"/>
    </row>
    <row r="762">
      <c r="I762" s="5"/>
    </row>
    <row r="763">
      <c r="I763" s="5"/>
    </row>
    <row r="764">
      <c r="I764" s="5"/>
    </row>
    <row r="765">
      <c r="I765" s="5"/>
    </row>
    <row r="766">
      <c r="I766" s="5"/>
    </row>
    <row r="767">
      <c r="I767" s="5"/>
    </row>
    <row r="768">
      <c r="I768" s="5"/>
    </row>
    <row r="769">
      <c r="I769" s="5"/>
    </row>
    <row r="770">
      <c r="I770" s="5"/>
    </row>
    <row r="771">
      <c r="A771" s="2" t="s">
        <v>1</v>
      </c>
      <c r="H771" s="2" t="s">
        <v>8</v>
      </c>
      <c r="I771" s="2" t="s">
        <v>9</v>
      </c>
      <c r="J771" s="2" t="s">
        <v>10</v>
      </c>
    </row>
    <row r="772">
      <c r="A772" s="4">
        <v>51.0</v>
      </c>
      <c r="H772" s="4">
        <v>20.0</v>
      </c>
      <c r="I772" s="4">
        <v>17000.0</v>
      </c>
      <c r="J772" s="4">
        <v>5.0</v>
      </c>
    </row>
    <row r="773">
      <c r="A773" s="4">
        <v>23.0</v>
      </c>
      <c r="H773" s="4">
        <v>5.0</v>
      </c>
      <c r="I773" s="4">
        <v>12000.0</v>
      </c>
      <c r="J773" s="4">
        <v>5.0</v>
      </c>
    </row>
    <row r="774">
      <c r="A774" s="4">
        <v>52.0</v>
      </c>
      <c r="H774" s="4">
        <v>20.0</v>
      </c>
      <c r="I774" s="4">
        <v>9000.0</v>
      </c>
      <c r="J774" s="4">
        <v>6.0</v>
      </c>
    </row>
    <row r="775">
      <c r="A775" s="4">
        <v>33.0</v>
      </c>
      <c r="H775" s="4">
        <v>12.0</v>
      </c>
      <c r="I775" s="4">
        <v>25000.0</v>
      </c>
      <c r="J775" s="4">
        <v>4.0</v>
      </c>
    </row>
    <row r="776">
      <c r="A776" s="4">
        <v>51.0</v>
      </c>
      <c r="H776" s="4">
        <v>10.0</v>
      </c>
      <c r="I776" s="4">
        <v>16000.0</v>
      </c>
      <c r="J776" s="4">
        <v>1.0</v>
      </c>
    </row>
    <row r="777">
      <c r="A777" s="4">
        <v>48.0</v>
      </c>
      <c r="H777" s="4">
        <v>20.0</v>
      </c>
      <c r="I777" s="4">
        <v>12000.0</v>
      </c>
      <c r="J777" s="4">
        <v>2.0</v>
      </c>
    </row>
    <row r="778">
      <c r="A778" s="4">
        <v>49.0</v>
      </c>
      <c r="H778" s="4">
        <v>20.0</v>
      </c>
      <c r="I778" s="4">
        <v>30000.0</v>
      </c>
      <c r="J778" s="4">
        <v>8.0</v>
      </c>
    </row>
    <row r="779">
      <c r="A779" s="4">
        <v>27.0</v>
      </c>
      <c r="H779" s="4">
        <v>5.0</v>
      </c>
      <c r="I779" s="4">
        <v>65000.0</v>
      </c>
      <c r="J779" s="4">
        <v>1.0</v>
      </c>
    </row>
    <row r="780">
      <c r="A780" s="4">
        <v>22.0</v>
      </c>
      <c r="H780" s="4">
        <v>5.0</v>
      </c>
      <c r="I780" s="4">
        <v>4000.0</v>
      </c>
      <c r="J780" s="4">
        <v>1.0</v>
      </c>
    </row>
    <row r="781">
      <c r="A781" s="4">
        <v>61.0</v>
      </c>
      <c r="H781" s="4">
        <v>20.0</v>
      </c>
      <c r="I781" s="4">
        <v>9300.0</v>
      </c>
      <c r="J781" s="4">
        <v>1.0</v>
      </c>
    </row>
    <row r="782">
      <c r="A782" s="4">
        <v>33.0</v>
      </c>
      <c r="H782" s="4">
        <v>10.0</v>
      </c>
      <c r="I782" s="4">
        <v>10000.0</v>
      </c>
      <c r="J782" s="4">
        <v>1.0</v>
      </c>
    </row>
    <row r="783">
      <c r="A783" s="4">
        <v>55.0</v>
      </c>
      <c r="H783" s="4">
        <v>20.0</v>
      </c>
      <c r="I783" s="4">
        <v>80000.0</v>
      </c>
      <c r="J783" s="4">
        <v>10.0</v>
      </c>
    </row>
    <row r="784">
      <c r="A784" s="4">
        <v>67.0</v>
      </c>
      <c r="H784" s="4">
        <v>20.0</v>
      </c>
      <c r="I784" s="4">
        <v>12000.0</v>
      </c>
      <c r="J784" s="4">
        <v>1.0</v>
      </c>
    </row>
    <row r="785">
      <c r="A785" s="4">
        <v>54.0</v>
      </c>
      <c r="H785" s="4">
        <v>20.0</v>
      </c>
      <c r="I785" s="4">
        <v>51000.0</v>
      </c>
      <c r="J785" s="4">
        <v>1.0</v>
      </c>
    </row>
    <row r="786">
      <c r="A786" s="4">
        <v>45.0</v>
      </c>
      <c r="H786" s="4">
        <v>20.0</v>
      </c>
      <c r="I786" s="4">
        <v>17000.0</v>
      </c>
      <c r="J786" s="4">
        <v>1.0</v>
      </c>
    </row>
    <row r="787">
      <c r="A787" s="4">
        <v>42.0</v>
      </c>
      <c r="H787" s="4">
        <v>15.0</v>
      </c>
      <c r="I787" s="4">
        <v>13000.0</v>
      </c>
      <c r="J787" s="4">
        <v>2.0</v>
      </c>
    </row>
    <row r="788">
      <c r="A788" s="4">
        <v>53.0</v>
      </c>
      <c r="H788" s="4">
        <v>20.0</v>
      </c>
      <c r="I788" s="4">
        <v>8500.0</v>
      </c>
      <c r="J788" s="4">
        <v>2.0</v>
      </c>
    </row>
    <row r="789">
      <c r="A789" s="4">
        <v>41.0</v>
      </c>
      <c r="H789" s="4">
        <v>10.0</v>
      </c>
      <c r="I789" s="4">
        <v>10000.0</v>
      </c>
      <c r="J789" s="4">
        <v>5.0</v>
      </c>
    </row>
    <row r="790">
      <c r="A790" s="4">
        <v>53.0</v>
      </c>
      <c r="H790" s="4">
        <v>20.0</v>
      </c>
      <c r="I790" s="4">
        <v>18000.0</v>
      </c>
      <c r="J790" s="4">
        <v>1.0</v>
      </c>
    </row>
    <row r="791">
      <c r="A791" s="4">
        <v>43.0</v>
      </c>
      <c r="H791" s="4">
        <v>15.0</v>
      </c>
      <c r="I791" s="4">
        <v>10500.0</v>
      </c>
      <c r="J791" s="4">
        <v>8.0</v>
      </c>
    </row>
    <row r="792">
      <c r="A792" s="4">
        <v>48.0</v>
      </c>
      <c r="H792" s="4">
        <v>20.0</v>
      </c>
      <c r="I792" s="4">
        <v>15000.0</v>
      </c>
      <c r="J792" s="4">
        <v>3.0</v>
      </c>
    </row>
    <row r="793">
      <c r="A793" s="4">
        <v>55.0</v>
      </c>
      <c r="H793" s="4">
        <v>20.0</v>
      </c>
      <c r="I793" s="4">
        <v>30000.0</v>
      </c>
      <c r="J793" s="4">
        <v>7.0</v>
      </c>
    </row>
    <row r="794">
      <c r="A794" s="4">
        <v>61.0</v>
      </c>
      <c r="H794" s="4">
        <v>20.0</v>
      </c>
      <c r="I794" s="4">
        <v>8500.0</v>
      </c>
      <c r="J794" s="4">
        <v>3.0</v>
      </c>
    </row>
    <row r="795">
      <c r="A795" s="4">
        <v>52.0</v>
      </c>
      <c r="H795" s="4">
        <v>20.0</v>
      </c>
      <c r="I795" s="4">
        <v>14000.0</v>
      </c>
      <c r="J795" s="4">
        <v>2.0</v>
      </c>
    </row>
    <row r="796">
      <c r="A796" s="4">
        <v>34.0</v>
      </c>
      <c r="H796" s="4">
        <v>12.0</v>
      </c>
      <c r="I796" s="4">
        <v>12000.0</v>
      </c>
      <c r="J796" s="4">
        <v>3.0</v>
      </c>
    </row>
    <row r="797">
      <c r="A797" s="4">
        <v>45.0</v>
      </c>
      <c r="H797" s="4">
        <v>12.0</v>
      </c>
      <c r="I797" s="4">
        <v>12000.0</v>
      </c>
      <c r="J797" s="4">
        <v>6.0</v>
      </c>
    </row>
    <row r="798">
      <c r="A798" s="4">
        <v>21.0</v>
      </c>
      <c r="H798" s="4">
        <v>5.0</v>
      </c>
      <c r="I798" s="4">
        <v>9000.0</v>
      </c>
      <c r="J798" s="4">
        <v>5.0</v>
      </c>
    </row>
    <row r="799">
      <c r="A799" s="4">
        <v>56.0</v>
      </c>
      <c r="H799" s="4">
        <v>20.0</v>
      </c>
      <c r="I799" s="4">
        <v>11000.0</v>
      </c>
      <c r="J799" s="4">
        <v>5.0</v>
      </c>
    </row>
    <row r="800">
      <c r="A800" s="4">
        <v>26.0</v>
      </c>
      <c r="H800" s="4">
        <v>5.0</v>
      </c>
      <c r="I800" s="4">
        <v>31000.0</v>
      </c>
      <c r="J800" s="4">
        <v>3.0</v>
      </c>
    </row>
    <row r="801">
      <c r="A801" s="4">
        <v>60.0</v>
      </c>
      <c r="H801" s="4">
        <v>20.0</v>
      </c>
      <c r="I801" s="4">
        <v>15000.0</v>
      </c>
      <c r="J801" s="4">
        <v>3.0</v>
      </c>
    </row>
    <row r="802">
      <c r="A802" s="4">
        <v>24.0</v>
      </c>
      <c r="H802" s="4">
        <v>5.0</v>
      </c>
      <c r="I802" s="4">
        <v>9000.0</v>
      </c>
      <c r="J802" s="4">
        <v>1.0</v>
      </c>
    </row>
    <row r="803">
      <c r="A803" s="4">
        <v>55.0</v>
      </c>
      <c r="H803" s="4">
        <v>12.0</v>
      </c>
      <c r="I803" s="4">
        <v>20000.0</v>
      </c>
      <c r="J803" s="4">
        <v>5.0</v>
      </c>
    </row>
    <row r="804">
      <c r="A804" s="4">
        <v>50.0</v>
      </c>
      <c r="H804" s="4">
        <v>5.0</v>
      </c>
      <c r="I804" s="4">
        <v>12000.0</v>
      </c>
      <c r="J804" s="4">
        <v>6.0</v>
      </c>
    </row>
    <row r="805">
      <c r="A805" s="4">
        <v>49.0</v>
      </c>
      <c r="H805" s="4">
        <v>12.0</v>
      </c>
      <c r="I805" s="4">
        <v>8000.0</v>
      </c>
      <c r="J805" s="4">
        <v>1.0</v>
      </c>
    </row>
    <row r="806">
      <c r="A806" s="4">
        <v>44.0</v>
      </c>
      <c r="H806" s="4">
        <v>20.0</v>
      </c>
      <c r="I806" s="4">
        <v>20000.0</v>
      </c>
      <c r="J806" s="4">
        <v>6.0</v>
      </c>
    </row>
    <row r="807">
      <c r="A807" s="4">
        <v>27.0</v>
      </c>
      <c r="H807" s="4">
        <v>5.0</v>
      </c>
      <c r="I807" s="4">
        <v>25000.0</v>
      </c>
      <c r="J807" s="4">
        <v>7.0</v>
      </c>
    </row>
    <row r="808">
      <c r="A808" s="4">
        <v>50.0</v>
      </c>
      <c r="H808" s="4">
        <v>15.0</v>
      </c>
      <c r="I808" s="4">
        <v>16000.0</v>
      </c>
      <c r="J808" s="4">
        <v>2.0</v>
      </c>
    </row>
    <row r="809">
      <c r="A809" s="4">
        <v>30.0</v>
      </c>
      <c r="H809" s="4">
        <v>5.0</v>
      </c>
      <c r="I809" s="4">
        <v>12500.0</v>
      </c>
      <c r="J809" s="4">
        <v>5.0</v>
      </c>
    </row>
    <row r="810">
      <c r="A810" s="4">
        <v>37.0</v>
      </c>
      <c r="H810" s="4">
        <v>12.0</v>
      </c>
      <c r="I810" s="4">
        <v>16000.0</v>
      </c>
      <c r="J810" s="4">
        <v>4.0</v>
      </c>
    </row>
    <row r="811">
      <c r="A811" s="4">
        <v>23.0</v>
      </c>
      <c r="H811" s="4">
        <v>5.0</v>
      </c>
      <c r="I811" s="4">
        <v>10000.0</v>
      </c>
      <c r="J811" s="4">
        <v>1.0</v>
      </c>
    </row>
    <row r="812">
      <c r="A812" s="4">
        <v>50.0</v>
      </c>
      <c r="H812" s="4">
        <v>20.0</v>
      </c>
      <c r="I812" s="4">
        <v>10000.0</v>
      </c>
      <c r="J812" s="4">
        <v>1.0</v>
      </c>
    </row>
    <row r="813">
      <c r="A813" s="4">
        <v>33.0</v>
      </c>
      <c r="H813" s="4">
        <v>12.0</v>
      </c>
      <c r="I813" s="4">
        <v>11000.0</v>
      </c>
      <c r="J813" s="4">
        <v>3.0</v>
      </c>
    </row>
    <row r="814">
      <c r="A814" s="4">
        <v>28.0</v>
      </c>
      <c r="H814" s="4">
        <v>10.0</v>
      </c>
      <c r="I814" s="4">
        <v>11000.0</v>
      </c>
      <c r="J814" s="4">
        <v>5.0</v>
      </c>
    </row>
    <row r="815">
      <c r="A815" s="4">
        <v>65.0</v>
      </c>
      <c r="H815" s="4">
        <v>20.0</v>
      </c>
      <c r="I815" s="4">
        <v>13000.0</v>
      </c>
      <c r="J815" s="4">
        <v>3.0</v>
      </c>
    </row>
    <row r="816">
      <c r="A816" s="4">
        <v>47.0</v>
      </c>
      <c r="H816" s="4">
        <v>20.0</v>
      </c>
      <c r="I816" s="4">
        <v>19000.0</v>
      </c>
      <c r="J816" s="4">
        <v>4.0</v>
      </c>
    </row>
    <row r="817">
      <c r="A817" s="4">
        <v>33.0</v>
      </c>
      <c r="H817" s="4">
        <v>10.0</v>
      </c>
      <c r="I817" s="4">
        <v>12000.0</v>
      </c>
      <c r="J817" s="4">
        <v>5.0</v>
      </c>
    </row>
    <row r="818">
      <c r="A818" s="4">
        <v>24.0</v>
      </c>
      <c r="H818" s="4">
        <v>5.0</v>
      </c>
      <c r="I818" s="4">
        <v>12000.0</v>
      </c>
      <c r="J818" s="4">
        <v>2.0</v>
      </c>
    </row>
    <row r="819">
      <c r="A819" s="4">
        <v>30.0</v>
      </c>
      <c r="H819" s="4">
        <v>12.0</v>
      </c>
      <c r="I819" s="4">
        <v>28500.0</v>
      </c>
      <c r="J819" s="4">
        <v>7.0</v>
      </c>
    </row>
    <row r="820">
      <c r="A820" s="4">
        <v>27.0</v>
      </c>
      <c r="H820" s="4">
        <v>10.0</v>
      </c>
      <c r="I820" s="4">
        <v>15000.0</v>
      </c>
      <c r="J820" s="4">
        <v>4.0</v>
      </c>
    </row>
    <row r="821">
      <c r="A821" s="4">
        <v>59.0</v>
      </c>
      <c r="H821" s="4">
        <v>20.0</v>
      </c>
      <c r="I821" s="4">
        <v>15000.0</v>
      </c>
      <c r="J821" s="4">
        <v>5.0</v>
      </c>
    </row>
    <row r="822">
      <c r="A822" s="4">
        <v>58.0</v>
      </c>
      <c r="H822" s="4">
        <v>20.0</v>
      </c>
      <c r="I822" s="4">
        <v>250000.0</v>
      </c>
      <c r="J822" s="4">
        <v>6.0</v>
      </c>
    </row>
    <row r="823">
      <c r="A823" s="4">
        <v>49.0</v>
      </c>
      <c r="H823" s="4">
        <v>10.0</v>
      </c>
      <c r="I823" s="4">
        <v>12000.0</v>
      </c>
      <c r="J823" s="4">
        <v>1.0</v>
      </c>
    </row>
    <row r="824">
      <c r="A824" s="4">
        <v>21.0</v>
      </c>
      <c r="H824" s="4">
        <v>5.0</v>
      </c>
      <c r="I824" s="4">
        <v>3000.0</v>
      </c>
      <c r="J824" s="4">
        <v>5.0</v>
      </c>
    </row>
    <row r="825">
      <c r="I825" s="5"/>
    </row>
    <row r="826">
      <c r="I826" s="5"/>
    </row>
    <row r="827">
      <c r="I827" s="5"/>
    </row>
    <row r="828">
      <c r="I828" s="5"/>
    </row>
    <row r="829">
      <c r="I829" s="5"/>
    </row>
    <row r="830">
      <c r="I830" s="5"/>
    </row>
    <row r="831">
      <c r="I831" s="5"/>
    </row>
    <row r="832">
      <c r="I832" s="5"/>
    </row>
    <row r="833">
      <c r="I833" s="5"/>
    </row>
    <row r="834">
      <c r="I834" s="5"/>
    </row>
    <row r="835">
      <c r="I835" s="5"/>
    </row>
    <row r="836">
      <c r="I836" s="5"/>
    </row>
    <row r="837">
      <c r="I837" s="5"/>
    </row>
    <row r="838">
      <c r="I838" s="5"/>
    </row>
    <row r="839">
      <c r="I839" s="5"/>
    </row>
    <row r="840">
      <c r="I840" s="5"/>
    </row>
    <row r="841">
      <c r="I841" s="5"/>
    </row>
    <row r="842">
      <c r="I842" s="5"/>
    </row>
    <row r="843">
      <c r="I843" s="5"/>
    </row>
    <row r="844">
      <c r="I844" s="5"/>
    </row>
    <row r="845">
      <c r="I845" s="5"/>
    </row>
    <row r="846">
      <c r="I846" s="5"/>
    </row>
    <row r="847">
      <c r="I847" s="5"/>
    </row>
    <row r="848">
      <c r="I848" s="5"/>
    </row>
    <row r="849">
      <c r="I849" s="5"/>
    </row>
    <row r="850">
      <c r="I850" s="5"/>
    </row>
    <row r="851">
      <c r="I851" s="5"/>
    </row>
    <row r="852">
      <c r="I852" s="5"/>
    </row>
    <row r="853">
      <c r="I853" s="5"/>
    </row>
    <row r="854">
      <c r="I854" s="5"/>
    </row>
    <row r="855">
      <c r="I855" s="5"/>
    </row>
    <row r="856">
      <c r="I856" s="5"/>
    </row>
    <row r="857">
      <c r="I857" s="5"/>
    </row>
    <row r="858">
      <c r="I858" s="5"/>
    </row>
    <row r="859">
      <c r="I859" s="5"/>
    </row>
    <row r="860">
      <c r="I860" s="5"/>
    </row>
    <row r="861">
      <c r="I861" s="5"/>
    </row>
    <row r="862">
      <c r="I862" s="5"/>
    </row>
    <row r="863">
      <c r="I863" s="5"/>
    </row>
    <row r="864">
      <c r="I864" s="5"/>
    </row>
    <row r="865">
      <c r="I865" s="5"/>
    </row>
    <row r="866">
      <c r="I866" s="5"/>
    </row>
    <row r="867">
      <c r="I867" s="5"/>
    </row>
    <row r="868">
      <c r="I868" s="5"/>
    </row>
    <row r="869">
      <c r="I869" s="5"/>
    </row>
    <row r="870">
      <c r="I870" s="5"/>
    </row>
    <row r="871">
      <c r="I871" s="5"/>
    </row>
    <row r="872">
      <c r="I872" s="5"/>
    </row>
    <row r="873">
      <c r="I873" s="5"/>
    </row>
    <row r="874">
      <c r="I874" s="5"/>
    </row>
    <row r="875">
      <c r="I875" s="5"/>
    </row>
    <row r="876">
      <c r="I876" s="5"/>
    </row>
    <row r="877">
      <c r="I877" s="5"/>
    </row>
    <row r="878">
      <c r="I878" s="5"/>
    </row>
    <row r="879">
      <c r="I879" s="5"/>
    </row>
    <row r="880">
      <c r="I880" s="5"/>
    </row>
    <row r="881">
      <c r="I881" s="5"/>
    </row>
    <row r="882">
      <c r="I882" s="5"/>
    </row>
    <row r="883">
      <c r="I883" s="5"/>
    </row>
    <row r="884">
      <c r="I884" s="5"/>
    </row>
    <row r="885">
      <c r="I885" s="5"/>
    </row>
    <row r="886">
      <c r="I886" s="5"/>
    </row>
    <row r="887">
      <c r="I887" s="5"/>
    </row>
    <row r="888">
      <c r="I888" s="5"/>
    </row>
    <row r="889">
      <c r="I889" s="5"/>
    </row>
    <row r="890">
      <c r="I890" s="5"/>
    </row>
    <row r="891">
      <c r="I891" s="5"/>
    </row>
    <row r="892">
      <c r="I892" s="5"/>
    </row>
    <row r="893">
      <c r="I893" s="5"/>
    </row>
    <row r="894">
      <c r="I894" s="5"/>
    </row>
    <row r="895">
      <c r="I895" s="5"/>
    </row>
    <row r="896">
      <c r="I896" s="5"/>
    </row>
    <row r="897">
      <c r="I897" s="5"/>
    </row>
    <row r="898">
      <c r="I898" s="5"/>
    </row>
    <row r="899">
      <c r="I899" s="5"/>
    </row>
    <row r="900">
      <c r="I900" s="5"/>
    </row>
    <row r="901">
      <c r="I901" s="5"/>
    </row>
    <row r="902">
      <c r="I902" s="5"/>
    </row>
    <row r="903">
      <c r="I903" s="5"/>
    </row>
    <row r="904">
      <c r="I904" s="5"/>
    </row>
    <row r="905">
      <c r="I905" s="5"/>
    </row>
    <row r="906">
      <c r="I906" s="5"/>
    </row>
    <row r="907">
      <c r="I907" s="5"/>
    </row>
    <row r="908">
      <c r="I908" s="5"/>
    </row>
    <row r="909">
      <c r="I909" s="5"/>
    </row>
    <row r="910">
      <c r="I910" s="5"/>
    </row>
    <row r="911">
      <c r="I911" s="5"/>
    </row>
    <row r="912">
      <c r="I912" s="5"/>
    </row>
    <row r="913">
      <c r="I913" s="5"/>
    </row>
    <row r="914">
      <c r="I914" s="5"/>
    </row>
    <row r="915">
      <c r="I915" s="5"/>
    </row>
    <row r="916">
      <c r="I916" s="5"/>
    </row>
    <row r="917">
      <c r="I917" s="5"/>
    </row>
    <row r="918">
      <c r="I918" s="5"/>
    </row>
    <row r="919">
      <c r="I919" s="5"/>
    </row>
    <row r="920">
      <c r="I920" s="5"/>
    </row>
    <row r="921">
      <c r="I921" s="5"/>
    </row>
    <row r="922">
      <c r="I922" s="5"/>
    </row>
    <row r="923">
      <c r="I923" s="5"/>
    </row>
    <row r="924">
      <c r="I924" s="5"/>
    </row>
  </sheetData>
  <conditionalFormatting sqref="I1:I924">
    <cfRule type="notContainsBlanks" dxfId="0" priority="1">
      <formula>LEN(TRIM(I1))&gt;0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100</v>
      </c>
      <c r="B1" s="6" t="s">
        <v>104</v>
      </c>
      <c r="C1" s="6" t="s">
        <v>105</v>
      </c>
      <c r="D1" s="6" t="s">
        <v>106</v>
      </c>
      <c r="E1" s="6" t="s">
        <v>107</v>
      </c>
      <c r="F1" s="6" t="s">
        <v>108</v>
      </c>
      <c r="G1" s="6" t="s">
        <v>109</v>
      </c>
      <c r="H1" s="4" t="s">
        <v>101</v>
      </c>
      <c r="I1" s="4" t="s">
        <v>102</v>
      </c>
      <c r="J1" s="4" t="s">
        <v>103</v>
      </c>
      <c r="K1" s="6" t="s">
        <v>110</v>
      </c>
      <c r="L1" s="6" t="s">
        <v>111</v>
      </c>
    </row>
    <row r="2">
      <c r="A2" s="4">
        <v>51.0</v>
      </c>
      <c r="B2" s="6" t="s">
        <v>112</v>
      </c>
      <c r="C2" s="6" t="s">
        <v>113</v>
      </c>
      <c r="D2" s="6" t="s">
        <v>114</v>
      </c>
      <c r="E2" s="6" t="s">
        <v>115</v>
      </c>
      <c r="F2" s="6" t="s">
        <v>116</v>
      </c>
      <c r="G2" s="6" t="s">
        <v>117</v>
      </c>
      <c r="H2" s="4">
        <v>20.0</v>
      </c>
      <c r="I2" s="4">
        <v>17000.0</v>
      </c>
      <c r="J2" s="4">
        <v>5.0</v>
      </c>
      <c r="K2" s="6" t="s">
        <v>118</v>
      </c>
      <c r="L2" s="6" t="s">
        <v>119</v>
      </c>
    </row>
    <row r="3">
      <c r="A3" s="4">
        <v>23.0</v>
      </c>
      <c r="B3" s="6" t="s">
        <v>112</v>
      </c>
      <c r="C3" s="6" t="s">
        <v>120</v>
      </c>
      <c r="D3" s="6" t="s">
        <v>121</v>
      </c>
      <c r="E3" s="6" t="s">
        <v>122</v>
      </c>
      <c r="F3" s="6" t="s">
        <v>123</v>
      </c>
      <c r="G3" s="6" t="s">
        <v>117</v>
      </c>
      <c r="H3" s="4">
        <v>5.0</v>
      </c>
      <c r="I3" s="4">
        <v>12000.0</v>
      </c>
      <c r="J3" s="4">
        <v>5.0</v>
      </c>
      <c r="K3" s="6" t="s">
        <v>124</v>
      </c>
      <c r="L3" s="6" t="s">
        <v>125</v>
      </c>
    </row>
    <row r="4">
      <c r="A4" s="4">
        <v>52.0</v>
      </c>
      <c r="B4" s="6" t="s">
        <v>126</v>
      </c>
      <c r="C4" s="6" t="s">
        <v>113</v>
      </c>
      <c r="D4" s="6" t="s">
        <v>121</v>
      </c>
      <c r="E4" s="6" t="s">
        <v>127</v>
      </c>
      <c r="F4" s="6" t="s">
        <v>123</v>
      </c>
      <c r="G4" s="6" t="s">
        <v>117</v>
      </c>
      <c r="H4" s="4">
        <v>20.0</v>
      </c>
      <c r="I4" s="4">
        <v>9000.0</v>
      </c>
      <c r="J4" s="4">
        <v>6.0</v>
      </c>
      <c r="K4" s="6" t="s">
        <v>128</v>
      </c>
      <c r="L4" s="6" t="s">
        <v>125</v>
      </c>
    </row>
    <row r="5">
      <c r="A5" s="4">
        <v>33.0</v>
      </c>
      <c r="B5" s="6" t="s">
        <v>112</v>
      </c>
      <c r="C5" s="6" t="s">
        <v>113</v>
      </c>
      <c r="D5" s="6" t="s">
        <v>129</v>
      </c>
      <c r="E5" s="6" t="s">
        <v>130</v>
      </c>
      <c r="F5" s="6" t="s">
        <v>123</v>
      </c>
      <c r="G5" s="6" t="s">
        <v>131</v>
      </c>
      <c r="H5" s="4">
        <v>12.0</v>
      </c>
      <c r="I5" s="4">
        <v>25000.0</v>
      </c>
      <c r="J5" s="4">
        <v>4.0</v>
      </c>
      <c r="K5" s="6" t="s">
        <v>128</v>
      </c>
      <c r="L5" s="6" t="s">
        <v>132</v>
      </c>
    </row>
    <row r="6">
      <c r="A6" s="4">
        <v>51.0</v>
      </c>
      <c r="B6" s="6" t="s">
        <v>126</v>
      </c>
      <c r="C6" s="6" t="s">
        <v>113</v>
      </c>
      <c r="D6" s="6" t="s">
        <v>114</v>
      </c>
      <c r="E6" s="6" t="s">
        <v>133</v>
      </c>
      <c r="F6" s="6" t="s">
        <v>123</v>
      </c>
      <c r="G6" s="6" t="s">
        <v>134</v>
      </c>
      <c r="H6" s="4">
        <v>10.0</v>
      </c>
      <c r="I6" s="4">
        <v>16000.0</v>
      </c>
      <c r="J6" s="4">
        <v>1.0</v>
      </c>
      <c r="K6" s="6" t="s">
        <v>135</v>
      </c>
      <c r="L6" s="6" t="s">
        <v>125</v>
      </c>
    </row>
    <row r="7">
      <c r="A7" s="4">
        <v>48.0</v>
      </c>
      <c r="B7" s="6" t="s">
        <v>112</v>
      </c>
      <c r="C7" s="6" t="s">
        <v>113</v>
      </c>
      <c r="D7" s="6" t="s">
        <v>121</v>
      </c>
      <c r="E7" s="6" t="s">
        <v>136</v>
      </c>
      <c r="F7" s="6" t="s">
        <v>123</v>
      </c>
      <c r="G7" s="6" t="s">
        <v>131</v>
      </c>
      <c r="H7" s="4">
        <v>20.0</v>
      </c>
      <c r="I7" s="4">
        <v>12000.0</v>
      </c>
      <c r="J7" s="4">
        <v>2.0</v>
      </c>
      <c r="K7" s="6" t="s">
        <v>118</v>
      </c>
      <c r="L7" s="6" t="s">
        <v>137</v>
      </c>
    </row>
    <row r="8">
      <c r="A8" s="4">
        <v>49.0</v>
      </c>
      <c r="B8" s="6" t="s">
        <v>126</v>
      </c>
      <c r="C8" s="6" t="s">
        <v>113</v>
      </c>
      <c r="D8" s="6" t="s">
        <v>129</v>
      </c>
      <c r="E8" s="6" t="s">
        <v>138</v>
      </c>
      <c r="F8" s="6" t="s">
        <v>123</v>
      </c>
      <c r="G8" s="6" t="s">
        <v>134</v>
      </c>
      <c r="H8" s="4">
        <v>20.0</v>
      </c>
      <c r="I8" s="4">
        <v>30000.0</v>
      </c>
      <c r="J8" s="4">
        <v>8.0</v>
      </c>
      <c r="K8" s="6" t="s">
        <v>139</v>
      </c>
      <c r="L8" s="6" t="s">
        <v>140</v>
      </c>
    </row>
    <row r="9">
      <c r="A9" s="4">
        <v>27.0</v>
      </c>
      <c r="B9" s="6" t="s">
        <v>112</v>
      </c>
      <c r="C9" s="6" t="s">
        <v>120</v>
      </c>
      <c r="D9" s="6" t="s">
        <v>129</v>
      </c>
      <c r="E9" s="6" t="s">
        <v>141</v>
      </c>
      <c r="F9" s="6" t="s">
        <v>123</v>
      </c>
      <c r="G9" s="6" t="s">
        <v>131</v>
      </c>
      <c r="H9" s="4">
        <v>5.0</v>
      </c>
      <c r="I9" s="4">
        <v>65000.0</v>
      </c>
      <c r="J9" s="4">
        <v>1.0</v>
      </c>
      <c r="K9" s="6" t="s">
        <v>118</v>
      </c>
      <c r="L9" s="6" t="s">
        <v>137</v>
      </c>
    </row>
    <row r="10">
      <c r="A10" s="4">
        <v>22.0</v>
      </c>
      <c r="B10" s="6" t="s">
        <v>112</v>
      </c>
      <c r="C10" s="6" t="s">
        <v>120</v>
      </c>
      <c r="D10" s="6" t="s">
        <v>129</v>
      </c>
      <c r="E10" s="6" t="s">
        <v>142</v>
      </c>
      <c r="F10" s="6" t="s">
        <v>123</v>
      </c>
      <c r="G10" s="6" t="s">
        <v>131</v>
      </c>
      <c r="H10" s="4">
        <v>5.0</v>
      </c>
      <c r="I10" s="4">
        <v>4000.0</v>
      </c>
      <c r="J10" s="4">
        <v>1.0</v>
      </c>
      <c r="K10" s="6" t="s">
        <v>124</v>
      </c>
      <c r="L10" s="6" t="s">
        <v>137</v>
      </c>
    </row>
    <row r="11">
      <c r="A11" s="4">
        <v>61.0</v>
      </c>
      <c r="B11" s="6" t="s">
        <v>126</v>
      </c>
      <c r="C11" s="6" t="s">
        <v>113</v>
      </c>
      <c r="D11" s="6" t="s">
        <v>114</v>
      </c>
      <c r="E11" s="6" t="s">
        <v>143</v>
      </c>
      <c r="F11" s="6" t="s">
        <v>116</v>
      </c>
      <c r="G11" s="6" t="s">
        <v>131</v>
      </c>
      <c r="H11" s="4">
        <v>20.0</v>
      </c>
      <c r="I11" s="4">
        <v>9300.0</v>
      </c>
      <c r="J11" s="4">
        <v>1.0</v>
      </c>
      <c r="K11" s="6" t="s">
        <v>128</v>
      </c>
      <c r="L11" s="6" t="s">
        <v>125</v>
      </c>
    </row>
    <row r="12">
      <c r="A12" s="4">
        <v>33.0</v>
      </c>
      <c r="B12" s="6" t="s">
        <v>126</v>
      </c>
      <c r="C12" s="6" t="s">
        <v>113</v>
      </c>
      <c r="D12" s="6" t="s">
        <v>114</v>
      </c>
      <c r="E12" s="6" t="s">
        <v>144</v>
      </c>
      <c r="F12" s="6" t="s">
        <v>123</v>
      </c>
      <c r="G12" s="6" t="s">
        <v>131</v>
      </c>
      <c r="H12" s="4">
        <v>10.0</v>
      </c>
      <c r="I12" s="4">
        <v>10000.0</v>
      </c>
      <c r="J12" s="4">
        <v>1.0</v>
      </c>
      <c r="K12" s="6" t="s">
        <v>128</v>
      </c>
      <c r="L12" s="6" t="s">
        <v>125</v>
      </c>
    </row>
    <row r="13">
      <c r="A13" s="4">
        <v>55.0</v>
      </c>
      <c r="B13" s="6" t="s">
        <v>112</v>
      </c>
      <c r="C13" s="6" t="s">
        <v>113</v>
      </c>
      <c r="D13" s="6" t="s">
        <v>129</v>
      </c>
      <c r="E13" s="6" t="s">
        <v>145</v>
      </c>
      <c r="F13" s="6" t="s">
        <v>116</v>
      </c>
      <c r="G13" s="6" t="s">
        <v>117</v>
      </c>
      <c r="H13" s="4">
        <v>20.0</v>
      </c>
      <c r="I13" s="4">
        <v>80000.0</v>
      </c>
      <c r="J13" s="4">
        <v>10.0</v>
      </c>
      <c r="K13" s="6" t="s">
        <v>106</v>
      </c>
      <c r="L13" s="6" t="s">
        <v>125</v>
      </c>
    </row>
    <row r="14">
      <c r="A14" s="4">
        <v>67.0</v>
      </c>
      <c r="B14" s="6" t="s">
        <v>112</v>
      </c>
      <c r="C14" s="6" t="s">
        <v>113</v>
      </c>
      <c r="D14" s="6" t="s">
        <v>114</v>
      </c>
      <c r="E14" s="6" t="s">
        <v>146</v>
      </c>
      <c r="F14" s="6" t="s">
        <v>116</v>
      </c>
      <c r="G14" s="6" t="s">
        <v>131</v>
      </c>
      <c r="H14" s="4">
        <v>20.0</v>
      </c>
      <c r="I14" s="4">
        <v>12000.0</v>
      </c>
      <c r="J14" s="4">
        <v>1.0</v>
      </c>
      <c r="K14" s="6" t="s">
        <v>128</v>
      </c>
      <c r="L14" s="6" t="s">
        <v>125</v>
      </c>
    </row>
    <row r="15">
      <c r="A15" s="4">
        <v>54.0</v>
      </c>
      <c r="B15" s="6" t="s">
        <v>126</v>
      </c>
      <c r="C15" s="6" t="s">
        <v>113</v>
      </c>
      <c r="D15" s="6" t="s">
        <v>129</v>
      </c>
      <c r="E15" s="6" t="s">
        <v>147</v>
      </c>
      <c r="F15" s="6" t="s">
        <v>116</v>
      </c>
      <c r="G15" s="6" t="s">
        <v>131</v>
      </c>
      <c r="H15" s="4">
        <v>20.0</v>
      </c>
      <c r="I15" s="4">
        <v>51000.0</v>
      </c>
      <c r="J15" s="4">
        <v>1.0</v>
      </c>
      <c r="K15" s="6" t="s">
        <v>128</v>
      </c>
      <c r="L15" s="6" t="s">
        <v>125</v>
      </c>
    </row>
    <row r="16">
      <c r="A16" s="4">
        <v>45.0</v>
      </c>
      <c r="B16" s="6" t="s">
        <v>126</v>
      </c>
      <c r="C16" s="6" t="s">
        <v>113</v>
      </c>
      <c r="D16" s="6" t="s">
        <v>129</v>
      </c>
      <c r="E16" s="6" t="s">
        <v>148</v>
      </c>
      <c r="F16" s="6" t="s">
        <v>116</v>
      </c>
      <c r="G16" s="6" t="s">
        <v>131</v>
      </c>
      <c r="H16" s="4">
        <v>20.0</v>
      </c>
      <c r="I16" s="4">
        <v>17000.0</v>
      </c>
      <c r="J16" s="4">
        <v>1.0</v>
      </c>
      <c r="K16" s="6" t="s">
        <v>128</v>
      </c>
      <c r="L16" s="6" t="s">
        <v>125</v>
      </c>
    </row>
    <row r="17">
      <c r="A17" s="4">
        <v>42.0</v>
      </c>
      <c r="B17" s="6" t="s">
        <v>126</v>
      </c>
      <c r="C17" s="6" t="s">
        <v>120</v>
      </c>
      <c r="D17" s="6" t="s">
        <v>114</v>
      </c>
      <c r="E17" s="6" t="s">
        <v>149</v>
      </c>
      <c r="F17" s="6" t="s">
        <v>123</v>
      </c>
      <c r="G17" s="6" t="s">
        <v>134</v>
      </c>
      <c r="H17" s="4">
        <v>15.0</v>
      </c>
      <c r="I17" s="4">
        <v>13000.0</v>
      </c>
      <c r="J17" s="4">
        <v>2.0</v>
      </c>
      <c r="K17" s="6" t="s">
        <v>128</v>
      </c>
      <c r="L17" s="6" t="s">
        <v>125</v>
      </c>
    </row>
    <row r="18">
      <c r="A18" s="4">
        <v>53.0</v>
      </c>
      <c r="B18" s="6" t="s">
        <v>126</v>
      </c>
      <c r="C18" s="6" t="s">
        <v>120</v>
      </c>
      <c r="D18" s="6" t="s">
        <v>129</v>
      </c>
      <c r="E18" s="6" t="s">
        <v>150</v>
      </c>
      <c r="F18" s="6" t="s">
        <v>127</v>
      </c>
      <c r="G18" s="6" t="s">
        <v>131</v>
      </c>
      <c r="H18" s="4">
        <v>20.0</v>
      </c>
      <c r="I18" s="4">
        <v>8500.0</v>
      </c>
      <c r="J18" s="4">
        <v>2.0</v>
      </c>
      <c r="K18" s="6" t="s">
        <v>118</v>
      </c>
      <c r="L18" s="6" t="s">
        <v>125</v>
      </c>
    </row>
    <row r="19">
      <c r="A19" s="4">
        <v>41.0</v>
      </c>
      <c r="B19" s="6" t="s">
        <v>126</v>
      </c>
      <c r="C19" s="6" t="s">
        <v>113</v>
      </c>
      <c r="D19" s="6" t="s">
        <v>121</v>
      </c>
      <c r="E19" s="6" t="s">
        <v>122</v>
      </c>
      <c r="F19" s="6" t="s">
        <v>123</v>
      </c>
      <c r="G19" s="6" t="s">
        <v>131</v>
      </c>
      <c r="H19" s="4">
        <v>10.0</v>
      </c>
      <c r="I19" s="4">
        <v>10000.0</v>
      </c>
      <c r="J19" s="4">
        <v>5.0</v>
      </c>
      <c r="K19" s="6" t="s">
        <v>118</v>
      </c>
      <c r="L19" s="6" t="s">
        <v>125</v>
      </c>
    </row>
    <row r="20">
      <c r="A20" s="4">
        <v>53.0</v>
      </c>
      <c r="B20" s="6" t="s">
        <v>126</v>
      </c>
      <c r="C20" s="6" t="s">
        <v>113</v>
      </c>
      <c r="D20" s="6" t="s">
        <v>129</v>
      </c>
      <c r="E20" s="6" t="s">
        <v>151</v>
      </c>
      <c r="F20" s="6" t="s">
        <v>116</v>
      </c>
      <c r="G20" s="6" t="s">
        <v>131</v>
      </c>
      <c r="H20" s="4">
        <v>20.0</v>
      </c>
      <c r="I20" s="4">
        <v>18000.0</v>
      </c>
      <c r="J20" s="4">
        <v>1.0</v>
      </c>
      <c r="K20" s="6" t="s">
        <v>128</v>
      </c>
      <c r="L20" s="6" t="s">
        <v>125</v>
      </c>
    </row>
    <row r="21">
      <c r="A21" s="4">
        <v>43.0</v>
      </c>
      <c r="B21" s="6" t="s">
        <v>126</v>
      </c>
      <c r="C21" s="6" t="s">
        <v>113</v>
      </c>
      <c r="D21" s="6" t="s">
        <v>129</v>
      </c>
      <c r="E21" s="6" t="s">
        <v>152</v>
      </c>
      <c r="F21" s="6" t="s">
        <v>116</v>
      </c>
      <c r="G21" s="6" t="s">
        <v>117</v>
      </c>
      <c r="H21" s="4">
        <v>15.0</v>
      </c>
      <c r="I21" s="4">
        <v>10500.0</v>
      </c>
      <c r="J21" s="4">
        <v>8.0</v>
      </c>
      <c r="K21" s="6" t="s">
        <v>124</v>
      </c>
      <c r="L21" s="6" t="s">
        <v>153</v>
      </c>
    </row>
    <row r="22">
      <c r="A22" s="4">
        <v>48.0</v>
      </c>
      <c r="B22" s="6" t="s">
        <v>126</v>
      </c>
      <c r="C22" s="6" t="s">
        <v>120</v>
      </c>
      <c r="D22" s="6" t="s">
        <v>129</v>
      </c>
      <c r="E22" s="6" t="s">
        <v>115</v>
      </c>
      <c r="F22" s="6" t="s">
        <v>116</v>
      </c>
      <c r="G22" s="6" t="s">
        <v>131</v>
      </c>
      <c r="H22" s="4">
        <v>20.0</v>
      </c>
      <c r="I22" s="4">
        <v>15000.0</v>
      </c>
      <c r="J22" s="4">
        <v>3.0</v>
      </c>
      <c r="K22" s="6" t="s">
        <v>128</v>
      </c>
      <c r="L22" s="6" t="s">
        <v>125</v>
      </c>
    </row>
    <row r="23">
      <c r="A23" s="4">
        <v>55.0</v>
      </c>
      <c r="B23" s="6" t="s">
        <v>112</v>
      </c>
      <c r="C23" s="6" t="s">
        <v>113</v>
      </c>
      <c r="D23" s="6" t="s">
        <v>129</v>
      </c>
      <c r="E23" s="6" t="s">
        <v>154</v>
      </c>
      <c r="F23" s="6" t="s">
        <v>123</v>
      </c>
      <c r="G23" s="6" t="s">
        <v>131</v>
      </c>
      <c r="H23" s="4">
        <v>20.0</v>
      </c>
      <c r="I23" s="4">
        <v>30000.0</v>
      </c>
      <c r="J23" s="4">
        <v>7.0</v>
      </c>
      <c r="K23" s="6" t="s">
        <v>155</v>
      </c>
      <c r="L23" s="6" t="s">
        <v>156</v>
      </c>
    </row>
    <row r="24">
      <c r="A24" s="4">
        <v>61.0</v>
      </c>
      <c r="B24" s="6" t="s">
        <v>112</v>
      </c>
      <c r="C24" s="6" t="s">
        <v>113</v>
      </c>
      <c r="D24" s="6" t="s">
        <v>121</v>
      </c>
      <c r="E24" s="6" t="s">
        <v>122</v>
      </c>
      <c r="F24" s="6" t="s">
        <v>123</v>
      </c>
      <c r="G24" s="6" t="s">
        <v>134</v>
      </c>
      <c r="H24" s="4">
        <v>20.0</v>
      </c>
      <c r="I24" s="4">
        <v>8500.0</v>
      </c>
      <c r="J24" s="4">
        <v>3.0</v>
      </c>
      <c r="K24" s="6" t="s">
        <v>128</v>
      </c>
      <c r="L24" s="6" t="s">
        <v>125</v>
      </c>
    </row>
    <row r="25">
      <c r="A25" s="4">
        <v>52.0</v>
      </c>
      <c r="B25" s="6" t="s">
        <v>126</v>
      </c>
      <c r="C25" s="6" t="s">
        <v>120</v>
      </c>
      <c r="D25" s="6" t="s">
        <v>129</v>
      </c>
      <c r="E25" s="6" t="s">
        <v>115</v>
      </c>
      <c r="F25" s="6" t="s">
        <v>116</v>
      </c>
      <c r="G25" s="6" t="s">
        <v>131</v>
      </c>
      <c r="H25" s="4">
        <v>20.0</v>
      </c>
      <c r="I25" s="4">
        <v>14000.0</v>
      </c>
      <c r="J25" s="4">
        <v>2.0</v>
      </c>
      <c r="K25" s="6" t="s">
        <v>128</v>
      </c>
      <c r="L25" s="6" t="s">
        <v>157</v>
      </c>
    </row>
    <row r="26">
      <c r="A26" s="4">
        <v>34.0</v>
      </c>
      <c r="B26" s="6" t="s">
        <v>126</v>
      </c>
      <c r="C26" s="6" t="s">
        <v>113</v>
      </c>
      <c r="D26" s="6" t="s">
        <v>129</v>
      </c>
      <c r="E26" s="6" t="s">
        <v>151</v>
      </c>
      <c r="F26" s="6" t="s">
        <v>123</v>
      </c>
      <c r="G26" s="6" t="s">
        <v>131</v>
      </c>
      <c r="H26" s="4">
        <v>12.0</v>
      </c>
      <c r="I26" s="4">
        <v>12000.0</v>
      </c>
      <c r="J26" s="4">
        <v>3.0</v>
      </c>
      <c r="K26" s="6" t="s">
        <v>118</v>
      </c>
      <c r="L26" s="6" t="s">
        <v>137</v>
      </c>
    </row>
    <row r="27">
      <c r="A27" s="4">
        <v>45.0</v>
      </c>
      <c r="B27" s="6" t="s">
        <v>126</v>
      </c>
      <c r="C27" s="6" t="s">
        <v>113</v>
      </c>
      <c r="D27" s="6" t="s">
        <v>121</v>
      </c>
      <c r="E27" s="6" t="s">
        <v>158</v>
      </c>
      <c r="F27" s="6" t="s">
        <v>123</v>
      </c>
      <c r="G27" s="6" t="s">
        <v>131</v>
      </c>
      <c r="H27" s="4">
        <v>12.0</v>
      </c>
      <c r="I27" s="4">
        <v>12000.0</v>
      </c>
      <c r="J27" s="4">
        <v>6.0</v>
      </c>
      <c r="K27" s="6" t="s">
        <v>128</v>
      </c>
      <c r="L27" s="6" t="s">
        <v>137</v>
      </c>
    </row>
    <row r="28">
      <c r="A28" s="4">
        <v>21.0</v>
      </c>
      <c r="B28" s="6" t="s">
        <v>112</v>
      </c>
      <c r="C28" s="6" t="s">
        <v>120</v>
      </c>
      <c r="D28" s="6" t="s">
        <v>121</v>
      </c>
      <c r="E28" s="6" t="s">
        <v>122</v>
      </c>
      <c r="F28" s="6" t="s">
        <v>123</v>
      </c>
      <c r="G28" s="6" t="s">
        <v>131</v>
      </c>
      <c r="H28" s="4">
        <v>5.0</v>
      </c>
      <c r="I28" s="4">
        <v>9000.0</v>
      </c>
      <c r="J28" s="4">
        <v>5.0</v>
      </c>
      <c r="K28" s="6" t="s">
        <v>118</v>
      </c>
      <c r="L28" s="6" t="s">
        <v>125</v>
      </c>
    </row>
    <row r="29">
      <c r="A29" s="4">
        <v>56.0</v>
      </c>
      <c r="B29" s="6" t="s">
        <v>112</v>
      </c>
      <c r="C29" s="6" t="s">
        <v>113</v>
      </c>
      <c r="D29" s="6" t="s">
        <v>121</v>
      </c>
      <c r="E29" s="6" t="s">
        <v>127</v>
      </c>
      <c r="F29" s="6" t="s">
        <v>116</v>
      </c>
      <c r="G29" s="6" t="s">
        <v>131</v>
      </c>
      <c r="H29" s="4">
        <v>20.0</v>
      </c>
      <c r="I29" s="4">
        <v>11000.0</v>
      </c>
      <c r="J29" s="4">
        <v>5.0</v>
      </c>
      <c r="K29" s="6" t="s">
        <v>128</v>
      </c>
      <c r="L29" s="6" t="s">
        <v>153</v>
      </c>
    </row>
    <row r="30">
      <c r="A30" s="4">
        <v>26.0</v>
      </c>
      <c r="B30" s="6" t="s">
        <v>126</v>
      </c>
      <c r="C30" s="6" t="s">
        <v>113</v>
      </c>
      <c r="D30" s="6" t="s">
        <v>129</v>
      </c>
      <c r="E30" s="6" t="s">
        <v>130</v>
      </c>
      <c r="F30" s="6" t="s">
        <v>123</v>
      </c>
      <c r="G30" s="6" t="s">
        <v>134</v>
      </c>
      <c r="H30" s="4">
        <v>5.0</v>
      </c>
      <c r="I30" s="4">
        <v>31000.0</v>
      </c>
      <c r="J30" s="4">
        <v>3.0</v>
      </c>
      <c r="K30" s="6" t="s">
        <v>128</v>
      </c>
      <c r="L30" s="6" t="s">
        <v>159</v>
      </c>
    </row>
    <row r="31">
      <c r="A31" s="4">
        <v>60.0</v>
      </c>
      <c r="B31" s="6" t="s">
        <v>126</v>
      </c>
      <c r="C31" s="6" t="s">
        <v>120</v>
      </c>
      <c r="D31" s="6" t="s">
        <v>121</v>
      </c>
      <c r="E31" s="6" t="s">
        <v>160</v>
      </c>
      <c r="F31" s="6" t="s">
        <v>123</v>
      </c>
      <c r="G31" s="6" t="s">
        <v>131</v>
      </c>
      <c r="H31" s="4">
        <v>20.0</v>
      </c>
      <c r="I31" s="4">
        <v>15000.0</v>
      </c>
      <c r="J31" s="4">
        <v>3.0</v>
      </c>
      <c r="K31" s="6" t="s">
        <v>128</v>
      </c>
      <c r="L31" s="6" t="s">
        <v>125</v>
      </c>
    </row>
    <row r="32">
      <c r="A32" s="4">
        <v>24.0</v>
      </c>
      <c r="B32" s="6" t="s">
        <v>126</v>
      </c>
      <c r="C32" s="6" t="s">
        <v>120</v>
      </c>
      <c r="D32" s="6" t="s">
        <v>129</v>
      </c>
      <c r="E32" s="6" t="s">
        <v>161</v>
      </c>
      <c r="F32" s="6" t="s">
        <v>123</v>
      </c>
      <c r="G32" s="6" t="s">
        <v>131</v>
      </c>
      <c r="H32" s="4">
        <v>5.0</v>
      </c>
      <c r="I32" s="4">
        <v>9000.0</v>
      </c>
      <c r="J32" s="4">
        <v>1.0</v>
      </c>
      <c r="K32" s="6" t="s">
        <v>128</v>
      </c>
      <c r="L32" s="6" t="s">
        <v>137</v>
      </c>
    </row>
    <row r="33">
      <c r="A33" s="4">
        <v>55.0</v>
      </c>
      <c r="B33" s="6" t="s">
        <v>126</v>
      </c>
      <c r="C33" s="6" t="s">
        <v>113</v>
      </c>
      <c r="D33" s="6" t="s">
        <v>121</v>
      </c>
      <c r="E33" s="6" t="s">
        <v>127</v>
      </c>
      <c r="F33" s="6" t="s">
        <v>123</v>
      </c>
      <c r="G33" s="6" t="s">
        <v>134</v>
      </c>
      <c r="H33" s="4">
        <v>12.0</v>
      </c>
      <c r="I33" s="4">
        <v>20000.0</v>
      </c>
      <c r="J33" s="4">
        <v>5.0</v>
      </c>
      <c r="K33" s="6" t="s">
        <v>124</v>
      </c>
      <c r="L33" s="6" t="s">
        <v>162</v>
      </c>
    </row>
    <row r="34">
      <c r="A34" s="4">
        <v>50.0</v>
      </c>
      <c r="B34" s="6" t="s">
        <v>126</v>
      </c>
      <c r="C34" s="6" t="s">
        <v>120</v>
      </c>
      <c r="D34" s="6" t="s">
        <v>129</v>
      </c>
      <c r="E34" s="6" t="s">
        <v>163</v>
      </c>
      <c r="F34" s="6" t="s">
        <v>116</v>
      </c>
      <c r="G34" s="6" t="s">
        <v>134</v>
      </c>
      <c r="H34" s="4">
        <v>5.0</v>
      </c>
      <c r="I34" s="4">
        <v>12000.0</v>
      </c>
      <c r="J34" s="4">
        <v>6.0</v>
      </c>
      <c r="K34" s="6" t="s">
        <v>118</v>
      </c>
      <c r="L34" s="6" t="s">
        <v>125</v>
      </c>
    </row>
    <row r="35">
      <c r="A35" s="4">
        <v>49.0</v>
      </c>
      <c r="B35" s="6" t="s">
        <v>126</v>
      </c>
      <c r="C35" s="6" t="s">
        <v>113</v>
      </c>
      <c r="D35" s="6" t="s">
        <v>129</v>
      </c>
      <c r="E35" s="6" t="s">
        <v>164</v>
      </c>
      <c r="F35" s="6" t="s">
        <v>116</v>
      </c>
      <c r="G35" s="6" t="s">
        <v>131</v>
      </c>
      <c r="H35" s="4">
        <v>12.0</v>
      </c>
      <c r="I35" s="4">
        <v>8000.0</v>
      </c>
      <c r="J35" s="4">
        <v>1.0</v>
      </c>
      <c r="K35" s="6" t="s">
        <v>118</v>
      </c>
      <c r="L35" s="6" t="s">
        <v>165</v>
      </c>
    </row>
    <row r="36">
      <c r="A36" s="4">
        <v>44.0</v>
      </c>
      <c r="B36" s="6" t="s">
        <v>126</v>
      </c>
      <c r="C36" s="6" t="s">
        <v>113</v>
      </c>
      <c r="D36" s="6" t="s">
        <v>129</v>
      </c>
      <c r="E36" s="6" t="s">
        <v>166</v>
      </c>
      <c r="F36" s="6" t="s">
        <v>116</v>
      </c>
      <c r="G36" s="6" t="s">
        <v>131</v>
      </c>
      <c r="H36" s="4">
        <v>20.0</v>
      </c>
      <c r="I36" s="4">
        <v>20000.0</v>
      </c>
      <c r="J36" s="4">
        <v>6.0</v>
      </c>
      <c r="K36" s="6" t="s">
        <v>128</v>
      </c>
      <c r="L36" s="6" t="s">
        <v>137</v>
      </c>
    </row>
    <row r="37">
      <c r="A37" s="4">
        <v>27.0</v>
      </c>
      <c r="B37" s="6" t="s">
        <v>112</v>
      </c>
      <c r="C37" s="6" t="s">
        <v>113</v>
      </c>
      <c r="D37" s="6" t="s">
        <v>129</v>
      </c>
      <c r="E37" s="6" t="s">
        <v>130</v>
      </c>
      <c r="F37" s="6" t="s">
        <v>123</v>
      </c>
      <c r="G37" s="6" t="s">
        <v>134</v>
      </c>
      <c r="H37" s="4">
        <v>5.0</v>
      </c>
      <c r="I37" s="4">
        <v>25000.0</v>
      </c>
      <c r="J37" s="4">
        <v>7.0</v>
      </c>
      <c r="K37" s="6" t="s">
        <v>128</v>
      </c>
      <c r="L37" s="6" t="s">
        <v>125</v>
      </c>
    </row>
    <row r="38">
      <c r="A38" s="4">
        <v>50.0</v>
      </c>
      <c r="B38" s="6" t="s">
        <v>126</v>
      </c>
      <c r="C38" s="6" t="s">
        <v>113</v>
      </c>
      <c r="D38" s="6" t="s">
        <v>129</v>
      </c>
      <c r="E38" s="6" t="s">
        <v>167</v>
      </c>
      <c r="F38" s="6" t="s">
        <v>116</v>
      </c>
      <c r="G38" s="6" t="s">
        <v>131</v>
      </c>
      <c r="H38" s="4">
        <v>15.0</v>
      </c>
      <c r="I38" s="4">
        <v>16000.0</v>
      </c>
      <c r="J38" s="4">
        <v>2.0</v>
      </c>
      <c r="K38" s="6" t="s">
        <v>118</v>
      </c>
      <c r="L38" s="6" t="s">
        <v>165</v>
      </c>
    </row>
    <row r="39">
      <c r="A39" s="4">
        <v>30.0</v>
      </c>
      <c r="B39" s="6" t="s">
        <v>126</v>
      </c>
      <c r="C39" s="6" t="s">
        <v>120</v>
      </c>
      <c r="D39" s="6" t="s">
        <v>114</v>
      </c>
      <c r="E39" s="6" t="s">
        <v>168</v>
      </c>
      <c r="F39" s="6" t="s">
        <v>123</v>
      </c>
      <c r="G39" s="6" t="s">
        <v>134</v>
      </c>
      <c r="H39" s="4">
        <v>5.0</v>
      </c>
      <c r="I39" s="4">
        <v>12500.0</v>
      </c>
      <c r="J39" s="4">
        <v>5.0</v>
      </c>
      <c r="K39" s="6" t="s">
        <v>124</v>
      </c>
      <c r="L39" s="6" t="s">
        <v>125</v>
      </c>
    </row>
    <row r="40">
      <c r="A40" s="4">
        <v>37.0</v>
      </c>
      <c r="B40" s="6" t="s">
        <v>112</v>
      </c>
      <c r="C40" s="6" t="s">
        <v>113</v>
      </c>
      <c r="D40" s="6" t="s">
        <v>121</v>
      </c>
      <c r="E40" s="6" t="s">
        <v>122</v>
      </c>
      <c r="F40" s="6" t="s">
        <v>123</v>
      </c>
      <c r="G40" s="6" t="s">
        <v>131</v>
      </c>
      <c r="H40" s="4">
        <v>12.0</v>
      </c>
      <c r="I40" s="4">
        <v>16000.0</v>
      </c>
      <c r="J40" s="4">
        <v>4.0</v>
      </c>
      <c r="K40" s="6" t="s">
        <v>128</v>
      </c>
      <c r="L40" s="6" t="s">
        <v>169</v>
      </c>
    </row>
    <row r="41">
      <c r="A41" s="4">
        <v>23.0</v>
      </c>
      <c r="B41" s="6" t="s">
        <v>126</v>
      </c>
      <c r="C41" s="6" t="s">
        <v>120</v>
      </c>
      <c r="D41" s="6" t="s">
        <v>129</v>
      </c>
      <c r="E41" s="6" t="s">
        <v>75</v>
      </c>
      <c r="F41" s="6" t="s">
        <v>123</v>
      </c>
      <c r="G41" s="6" t="s">
        <v>134</v>
      </c>
      <c r="H41" s="4">
        <v>5.0</v>
      </c>
      <c r="I41" s="4">
        <v>10000.0</v>
      </c>
      <c r="J41" s="4">
        <v>1.0</v>
      </c>
      <c r="K41" s="6" t="s">
        <v>170</v>
      </c>
      <c r="L41" s="6" t="s">
        <v>125</v>
      </c>
    </row>
    <row r="42">
      <c r="A42" s="4">
        <v>50.0</v>
      </c>
      <c r="B42" s="6" t="s">
        <v>112</v>
      </c>
      <c r="C42" s="6" t="s">
        <v>113</v>
      </c>
      <c r="D42" s="6" t="s">
        <v>129</v>
      </c>
      <c r="E42" s="6" t="s">
        <v>127</v>
      </c>
      <c r="F42" s="6" t="s">
        <v>127</v>
      </c>
      <c r="G42" s="6" t="s">
        <v>131</v>
      </c>
      <c r="H42" s="4">
        <v>20.0</v>
      </c>
      <c r="I42" s="4">
        <v>10000.0</v>
      </c>
      <c r="J42" s="4">
        <v>1.0</v>
      </c>
      <c r="K42" s="6" t="s">
        <v>128</v>
      </c>
      <c r="L42" s="6" t="s">
        <v>162</v>
      </c>
    </row>
    <row r="43">
      <c r="A43" s="4">
        <v>33.0</v>
      </c>
      <c r="B43" s="6" t="s">
        <v>126</v>
      </c>
      <c r="C43" s="6" t="s">
        <v>113</v>
      </c>
      <c r="D43" s="6" t="s">
        <v>129</v>
      </c>
      <c r="E43" s="6" t="s">
        <v>151</v>
      </c>
      <c r="F43" s="6" t="s">
        <v>123</v>
      </c>
      <c r="G43" s="6" t="s">
        <v>131</v>
      </c>
      <c r="H43" s="4">
        <v>12.0</v>
      </c>
      <c r="I43" s="4">
        <v>11000.0</v>
      </c>
      <c r="J43" s="4">
        <v>3.0</v>
      </c>
      <c r="K43" s="6" t="s">
        <v>128</v>
      </c>
      <c r="L43" s="6" t="s">
        <v>153</v>
      </c>
    </row>
    <row r="44">
      <c r="A44" s="4">
        <v>28.0</v>
      </c>
      <c r="B44" s="6" t="s">
        <v>126</v>
      </c>
      <c r="C44" s="6" t="s">
        <v>120</v>
      </c>
      <c r="D44" s="6" t="s">
        <v>129</v>
      </c>
      <c r="E44" s="6" t="s">
        <v>151</v>
      </c>
      <c r="F44" s="6" t="s">
        <v>123</v>
      </c>
      <c r="G44" s="6" t="s">
        <v>131</v>
      </c>
      <c r="H44" s="4">
        <v>10.0</v>
      </c>
      <c r="I44" s="4">
        <v>11000.0</v>
      </c>
      <c r="J44" s="4">
        <v>5.0</v>
      </c>
      <c r="K44" s="6" t="s">
        <v>171</v>
      </c>
      <c r="L44" s="6" t="s">
        <v>125</v>
      </c>
    </row>
    <row r="45">
      <c r="A45" s="4">
        <v>65.0</v>
      </c>
      <c r="B45" s="6" t="s">
        <v>112</v>
      </c>
      <c r="C45" s="6" t="s">
        <v>113</v>
      </c>
      <c r="D45" s="6" t="s">
        <v>172</v>
      </c>
      <c r="E45" s="6" t="s">
        <v>173</v>
      </c>
      <c r="F45" s="6" t="s">
        <v>127</v>
      </c>
      <c r="G45" s="6" t="s">
        <v>117</v>
      </c>
      <c r="H45" s="4">
        <v>20.0</v>
      </c>
      <c r="I45" s="4">
        <v>13000.0</v>
      </c>
      <c r="J45" s="4">
        <v>3.0</v>
      </c>
      <c r="K45" s="6" t="s">
        <v>118</v>
      </c>
      <c r="L45" s="6" t="s">
        <v>174</v>
      </c>
    </row>
    <row r="46">
      <c r="A46" s="4">
        <v>47.0</v>
      </c>
      <c r="B46" s="6" t="s">
        <v>112</v>
      </c>
      <c r="C46" s="6" t="s">
        <v>120</v>
      </c>
      <c r="D46" s="6" t="s">
        <v>129</v>
      </c>
      <c r="E46" s="6" t="s">
        <v>175</v>
      </c>
      <c r="F46" s="6" t="s">
        <v>123</v>
      </c>
      <c r="G46" s="6" t="s">
        <v>134</v>
      </c>
      <c r="H46" s="4">
        <v>20.0</v>
      </c>
      <c r="I46" s="4">
        <v>19000.0</v>
      </c>
      <c r="J46" s="4">
        <v>4.0</v>
      </c>
      <c r="K46" s="6" t="s">
        <v>118</v>
      </c>
      <c r="L46" s="6" t="s">
        <v>176</v>
      </c>
    </row>
    <row r="47">
      <c r="A47" s="4">
        <v>33.0</v>
      </c>
      <c r="B47" s="6" t="s">
        <v>112</v>
      </c>
      <c r="C47" s="6" t="s">
        <v>120</v>
      </c>
      <c r="D47" s="6" t="s">
        <v>129</v>
      </c>
      <c r="E47" s="6" t="s">
        <v>130</v>
      </c>
      <c r="F47" s="6" t="s">
        <v>123</v>
      </c>
      <c r="G47" s="6" t="s">
        <v>131</v>
      </c>
      <c r="H47" s="4">
        <v>10.0</v>
      </c>
      <c r="I47" s="4">
        <v>12000.0</v>
      </c>
      <c r="J47" s="4">
        <v>5.0</v>
      </c>
      <c r="K47" s="6" t="s">
        <v>128</v>
      </c>
      <c r="L47" s="6" t="s">
        <v>137</v>
      </c>
    </row>
    <row r="48">
      <c r="A48" s="4">
        <v>24.0</v>
      </c>
      <c r="B48" s="6" t="s">
        <v>112</v>
      </c>
      <c r="C48" s="6" t="s">
        <v>120</v>
      </c>
      <c r="D48" s="6" t="s">
        <v>114</v>
      </c>
      <c r="E48" s="6" t="s">
        <v>177</v>
      </c>
      <c r="F48" s="6" t="s">
        <v>123</v>
      </c>
      <c r="G48" s="6" t="s">
        <v>131</v>
      </c>
      <c r="H48" s="4">
        <v>5.0</v>
      </c>
      <c r="I48" s="4">
        <v>12000.0</v>
      </c>
      <c r="J48" s="4">
        <v>2.0</v>
      </c>
      <c r="K48" s="6" t="s">
        <v>178</v>
      </c>
      <c r="L48" s="6" t="s">
        <v>179</v>
      </c>
    </row>
    <row r="49">
      <c r="A49" s="4">
        <v>30.0</v>
      </c>
      <c r="B49" s="6" t="s">
        <v>112</v>
      </c>
      <c r="C49" s="6" t="s">
        <v>120</v>
      </c>
      <c r="D49" s="6" t="s">
        <v>129</v>
      </c>
      <c r="E49" s="6" t="s">
        <v>180</v>
      </c>
      <c r="F49" s="6" t="s">
        <v>123</v>
      </c>
      <c r="G49" s="6" t="s">
        <v>131</v>
      </c>
      <c r="H49" s="4">
        <v>12.0</v>
      </c>
      <c r="I49" s="4">
        <v>28500.0</v>
      </c>
      <c r="J49" s="4">
        <v>7.0</v>
      </c>
      <c r="K49" s="6" t="s">
        <v>181</v>
      </c>
      <c r="L49" s="6" t="s">
        <v>182</v>
      </c>
    </row>
    <row r="50">
      <c r="A50" s="4">
        <v>27.0</v>
      </c>
      <c r="B50" s="6" t="s">
        <v>112</v>
      </c>
      <c r="C50" s="6" t="s">
        <v>113</v>
      </c>
      <c r="D50" s="6" t="s">
        <v>114</v>
      </c>
      <c r="E50" s="6" t="s">
        <v>183</v>
      </c>
      <c r="F50" s="6" t="s">
        <v>123</v>
      </c>
      <c r="G50" s="6" t="s">
        <v>131</v>
      </c>
      <c r="H50" s="4">
        <v>10.0</v>
      </c>
      <c r="I50" s="4">
        <v>15000.0</v>
      </c>
      <c r="J50" s="4">
        <v>4.0</v>
      </c>
      <c r="K50" s="6" t="s">
        <v>118</v>
      </c>
      <c r="L50" s="6" t="s">
        <v>125</v>
      </c>
    </row>
    <row r="51">
      <c r="A51" s="4">
        <v>59.0</v>
      </c>
      <c r="B51" s="6" t="s">
        <v>112</v>
      </c>
      <c r="C51" s="6" t="s">
        <v>113</v>
      </c>
      <c r="D51" s="6" t="s">
        <v>114</v>
      </c>
      <c r="E51" s="6" t="s">
        <v>184</v>
      </c>
      <c r="F51" s="6" t="s">
        <v>123</v>
      </c>
      <c r="G51" s="6" t="s">
        <v>134</v>
      </c>
      <c r="H51" s="4">
        <v>20.0</v>
      </c>
      <c r="I51" s="4">
        <v>15000.0</v>
      </c>
      <c r="J51" s="4">
        <v>5.0</v>
      </c>
      <c r="K51" s="6" t="s">
        <v>128</v>
      </c>
      <c r="L51" s="6" t="s">
        <v>125</v>
      </c>
    </row>
    <row r="52">
      <c r="A52" s="4">
        <v>58.0</v>
      </c>
      <c r="B52" s="6" t="s">
        <v>112</v>
      </c>
      <c r="C52" s="6" t="s">
        <v>113</v>
      </c>
      <c r="D52" s="6" t="s">
        <v>185</v>
      </c>
      <c r="E52" s="6" t="s">
        <v>186</v>
      </c>
      <c r="F52" s="6" t="s">
        <v>123</v>
      </c>
      <c r="G52" s="6" t="s">
        <v>131</v>
      </c>
      <c r="H52" s="4">
        <v>20.0</v>
      </c>
      <c r="I52" s="4">
        <v>250000.0</v>
      </c>
      <c r="J52" s="4">
        <v>6.0</v>
      </c>
      <c r="K52" s="6" t="s">
        <v>187</v>
      </c>
      <c r="L52" s="6" t="s">
        <v>188</v>
      </c>
    </row>
    <row r="53">
      <c r="A53" s="4">
        <v>49.0</v>
      </c>
      <c r="B53" s="6" t="s">
        <v>126</v>
      </c>
      <c r="C53" s="6" t="s">
        <v>113</v>
      </c>
      <c r="D53" s="6" t="s">
        <v>129</v>
      </c>
      <c r="E53" s="6" t="s">
        <v>186</v>
      </c>
      <c r="F53" s="6" t="s">
        <v>116</v>
      </c>
      <c r="G53" s="6" t="s">
        <v>131</v>
      </c>
      <c r="H53" s="4">
        <v>10.0</v>
      </c>
      <c r="I53" s="4">
        <v>12000.0</v>
      </c>
      <c r="J53" s="4">
        <v>1.0</v>
      </c>
      <c r="K53" s="6" t="s">
        <v>189</v>
      </c>
      <c r="L53" s="6" t="s">
        <v>188</v>
      </c>
    </row>
    <row r="54">
      <c r="A54" s="4">
        <v>21.0</v>
      </c>
      <c r="H54" s="4">
        <v>5.0</v>
      </c>
      <c r="I54" s="4">
        <v>3000.0</v>
      </c>
      <c r="J54" s="4">
        <v>5.0</v>
      </c>
    </row>
    <row r="55">
      <c r="I55" s="5"/>
    </row>
    <row r="56">
      <c r="I56" s="5"/>
    </row>
    <row r="57">
      <c r="I57" s="5"/>
    </row>
    <row r="58">
      <c r="I58" s="5"/>
    </row>
    <row r="59">
      <c r="I59" s="5"/>
    </row>
    <row r="60">
      <c r="I60" s="5"/>
    </row>
    <row r="61">
      <c r="I61" s="5"/>
    </row>
    <row r="62">
      <c r="I62" s="5"/>
    </row>
    <row r="63">
      <c r="I63" s="5"/>
    </row>
    <row r="64">
      <c r="I64" s="5"/>
    </row>
    <row r="65">
      <c r="I65" s="5"/>
    </row>
    <row r="66">
      <c r="I66" s="5"/>
    </row>
    <row r="67">
      <c r="I67" s="5"/>
    </row>
    <row r="68">
      <c r="I68" s="5"/>
    </row>
    <row r="69">
      <c r="I69" s="5"/>
    </row>
    <row r="70">
      <c r="I70" s="5"/>
    </row>
    <row r="71">
      <c r="I71" s="5"/>
    </row>
    <row r="72">
      <c r="I72" s="5"/>
    </row>
    <row r="73">
      <c r="I73" s="5"/>
    </row>
    <row r="74">
      <c r="I74" s="5"/>
    </row>
    <row r="75">
      <c r="I75" s="5"/>
    </row>
    <row r="76">
      <c r="I76" s="5"/>
    </row>
    <row r="77">
      <c r="I77" s="5"/>
    </row>
    <row r="78">
      <c r="I78" s="5"/>
    </row>
    <row r="79">
      <c r="I79" s="5"/>
    </row>
    <row r="80">
      <c r="I80" s="5"/>
    </row>
    <row r="81">
      <c r="I81" s="5"/>
    </row>
    <row r="82">
      <c r="I82" s="5"/>
    </row>
    <row r="83">
      <c r="I83" s="5"/>
    </row>
    <row r="84">
      <c r="I84" s="5"/>
    </row>
    <row r="85">
      <c r="I85" s="5"/>
    </row>
    <row r="86">
      <c r="I86" s="5"/>
    </row>
    <row r="87">
      <c r="I87" s="5"/>
    </row>
    <row r="88">
      <c r="I88" s="5"/>
    </row>
    <row r="89">
      <c r="I89" s="5"/>
    </row>
    <row r="90">
      <c r="I90" s="5"/>
    </row>
    <row r="91">
      <c r="I91" s="5"/>
    </row>
    <row r="92">
      <c r="I92" s="5"/>
    </row>
    <row r="93">
      <c r="I93" s="5"/>
    </row>
    <row r="94">
      <c r="I94" s="5"/>
    </row>
    <row r="95">
      <c r="I95" s="5"/>
    </row>
    <row r="96">
      <c r="I96" s="5"/>
    </row>
    <row r="97">
      <c r="I97" s="5"/>
    </row>
    <row r="98">
      <c r="I98" s="5"/>
    </row>
    <row r="99">
      <c r="I99" s="5"/>
    </row>
    <row r="100">
      <c r="I100" s="5"/>
    </row>
    <row r="101">
      <c r="I101" s="5"/>
    </row>
    <row r="102">
      <c r="I102" s="5"/>
    </row>
    <row r="103">
      <c r="I103" s="5"/>
    </row>
    <row r="104">
      <c r="I104" s="5"/>
    </row>
    <row r="105">
      <c r="I105" s="5"/>
    </row>
    <row r="106">
      <c r="I106" s="5"/>
    </row>
    <row r="107">
      <c r="I107" s="5"/>
    </row>
    <row r="108">
      <c r="I108" s="5"/>
    </row>
    <row r="109">
      <c r="I109" s="5"/>
    </row>
    <row r="110">
      <c r="I110" s="5"/>
    </row>
    <row r="111">
      <c r="I111" s="5"/>
    </row>
    <row r="112">
      <c r="I112" s="5"/>
    </row>
    <row r="113">
      <c r="I113" s="5"/>
    </row>
    <row r="114">
      <c r="I114" s="5"/>
    </row>
    <row r="115">
      <c r="I115" s="5"/>
    </row>
    <row r="116">
      <c r="I116" s="5"/>
    </row>
    <row r="117">
      <c r="I117" s="5"/>
    </row>
    <row r="118">
      <c r="I118" s="5"/>
    </row>
    <row r="119">
      <c r="I119" s="5"/>
    </row>
    <row r="120">
      <c r="I120" s="5"/>
    </row>
    <row r="121">
      <c r="I121" s="5"/>
    </row>
    <row r="122">
      <c r="I122" s="5"/>
    </row>
    <row r="123">
      <c r="I123" s="5"/>
    </row>
    <row r="124">
      <c r="I124" s="5"/>
    </row>
    <row r="125">
      <c r="I125" s="5"/>
    </row>
    <row r="126">
      <c r="I126" s="5"/>
    </row>
    <row r="127">
      <c r="I127" s="5"/>
    </row>
    <row r="128">
      <c r="I128" s="5"/>
    </row>
    <row r="129">
      <c r="I129" s="5"/>
    </row>
    <row r="130">
      <c r="I130" s="5"/>
    </row>
    <row r="131">
      <c r="I131" s="5"/>
    </row>
    <row r="132">
      <c r="I132" s="5"/>
    </row>
    <row r="133">
      <c r="I133" s="5"/>
    </row>
    <row r="134">
      <c r="I134" s="5"/>
    </row>
    <row r="135">
      <c r="I135" s="5"/>
    </row>
    <row r="136">
      <c r="I136" s="5"/>
    </row>
    <row r="137">
      <c r="I137" s="5"/>
    </row>
    <row r="138">
      <c r="I138" s="5"/>
    </row>
    <row r="139">
      <c r="I139" s="5"/>
    </row>
    <row r="140">
      <c r="I140" s="5"/>
    </row>
    <row r="141">
      <c r="I141" s="5"/>
    </row>
    <row r="142">
      <c r="I142" s="5"/>
    </row>
    <row r="143">
      <c r="I143" s="5"/>
    </row>
    <row r="144">
      <c r="I144" s="5"/>
    </row>
    <row r="145">
      <c r="I145" s="5"/>
    </row>
    <row r="146">
      <c r="I146" s="5"/>
    </row>
    <row r="147">
      <c r="I147" s="5"/>
    </row>
    <row r="148">
      <c r="I148" s="5"/>
    </row>
    <row r="149">
      <c r="I149" s="5"/>
    </row>
    <row r="150">
      <c r="I150" s="5"/>
    </row>
    <row r="151">
      <c r="I151" s="5"/>
    </row>
    <row r="152">
      <c r="I152" s="5"/>
    </row>
    <row r="153">
      <c r="I153" s="5"/>
    </row>
    <row r="154">
      <c r="I154" s="5"/>
    </row>
    <row r="155">
      <c r="A155" s="4" t="s">
        <v>1</v>
      </c>
      <c r="H155" s="4" t="s">
        <v>8</v>
      </c>
      <c r="I155" s="4" t="s">
        <v>9</v>
      </c>
      <c r="J155" s="4" t="s">
        <v>10</v>
      </c>
    </row>
    <row r="156">
      <c r="A156" s="4">
        <v>51.0</v>
      </c>
      <c r="H156" s="4">
        <v>20.0</v>
      </c>
      <c r="I156" s="4">
        <v>17000.0</v>
      </c>
      <c r="J156" s="4">
        <v>5.0</v>
      </c>
    </row>
    <row r="157">
      <c r="A157" s="4">
        <v>23.0</v>
      </c>
      <c r="H157" s="4">
        <v>5.0</v>
      </c>
      <c r="I157" s="4">
        <v>12000.0</v>
      </c>
      <c r="J157" s="4">
        <v>5.0</v>
      </c>
    </row>
    <row r="158">
      <c r="A158" s="4">
        <v>52.0</v>
      </c>
      <c r="H158" s="4">
        <v>20.0</v>
      </c>
      <c r="I158" s="4">
        <v>9000.0</v>
      </c>
      <c r="J158" s="4">
        <v>6.0</v>
      </c>
    </row>
    <row r="159">
      <c r="A159" s="4">
        <v>33.0</v>
      </c>
      <c r="H159" s="4">
        <v>12.0</v>
      </c>
      <c r="I159" s="4">
        <v>25000.0</v>
      </c>
      <c r="J159" s="4">
        <v>4.0</v>
      </c>
    </row>
    <row r="160">
      <c r="A160" s="4">
        <v>51.0</v>
      </c>
      <c r="H160" s="4">
        <v>10.0</v>
      </c>
      <c r="I160" s="4">
        <v>16000.0</v>
      </c>
      <c r="J160" s="4">
        <v>1.0</v>
      </c>
    </row>
    <row r="161">
      <c r="A161" s="4">
        <v>48.0</v>
      </c>
      <c r="H161" s="4">
        <v>20.0</v>
      </c>
      <c r="I161" s="4">
        <v>12000.0</v>
      </c>
      <c r="J161" s="4">
        <v>2.0</v>
      </c>
    </row>
    <row r="162">
      <c r="A162" s="4">
        <v>49.0</v>
      </c>
      <c r="H162" s="4">
        <v>20.0</v>
      </c>
      <c r="I162" s="4">
        <v>30000.0</v>
      </c>
      <c r="J162" s="4">
        <v>8.0</v>
      </c>
    </row>
    <row r="163">
      <c r="A163" s="4">
        <v>27.0</v>
      </c>
      <c r="H163" s="4">
        <v>5.0</v>
      </c>
      <c r="I163" s="4">
        <v>65000.0</v>
      </c>
      <c r="J163" s="4">
        <v>1.0</v>
      </c>
    </row>
    <row r="164">
      <c r="A164" s="4">
        <v>22.0</v>
      </c>
      <c r="H164" s="4">
        <v>5.0</v>
      </c>
      <c r="I164" s="4">
        <v>4000.0</v>
      </c>
      <c r="J164" s="4">
        <v>1.0</v>
      </c>
    </row>
    <row r="165">
      <c r="A165" s="4">
        <v>61.0</v>
      </c>
      <c r="H165" s="4">
        <v>20.0</v>
      </c>
      <c r="I165" s="4">
        <v>9300.0</v>
      </c>
      <c r="J165" s="4">
        <v>1.0</v>
      </c>
    </row>
    <row r="166">
      <c r="A166" s="4">
        <v>33.0</v>
      </c>
      <c r="H166" s="4">
        <v>10.0</v>
      </c>
      <c r="I166" s="4">
        <v>10000.0</v>
      </c>
      <c r="J166" s="4">
        <v>1.0</v>
      </c>
    </row>
    <row r="167">
      <c r="A167" s="4">
        <v>55.0</v>
      </c>
      <c r="H167" s="4">
        <v>20.0</v>
      </c>
      <c r="I167" s="4">
        <v>80000.0</v>
      </c>
      <c r="J167" s="4">
        <v>10.0</v>
      </c>
    </row>
    <row r="168">
      <c r="A168" s="4">
        <v>67.0</v>
      </c>
      <c r="H168" s="4">
        <v>20.0</v>
      </c>
      <c r="I168" s="4">
        <v>12000.0</v>
      </c>
      <c r="J168" s="4">
        <v>1.0</v>
      </c>
    </row>
    <row r="169">
      <c r="A169" s="4">
        <v>54.0</v>
      </c>
      <c r="H169" s="4">
        <v>20.0</v>
      </c>
      <c r="I169" s="4">
        <v>51000.0</v>
      </c>
      <c r="J169" s="4">
        <v>1.0</v>
      </c>
    </row>
    <row r="170">
      <c r="A170" s="4">
        <v>45.0</v>
      </c>
      <c r="H170" s="4">
        <v>20.0</v>
      </c>
      <c r="I170" s="4">
        <v>17000.0</v>
      </c>
      <c r="J170" s="4">
        <v>1.0</v>
      </c>
    </row>
    <row r="171">
      <c r="A171" s="4">
        <v>42.0</v>
      </c>
      <c r="H171" s="4">
        <v>15.0</v>
      </c>
      <c r="I171" s="4">
        <v>13000.0</v>
      </c>
      <c r="J171" s="4">
        <v>2.0</v>
      </c>
    </row>
    <row r="172">
      <c r="A172" s="4">
        <v>53.0</v>
      </c>
      <c r="H172" s="4">
        <v>20.0</v>
      </c>
      <c r="I172" s="4">
        <v>8500.0</v>
      </c>
      <c r="J172" s="4">
        <v>2.0</v>
      </c>
    </row>
    <row r="173">
      <c r="A173" s="4">
        <v>41.0</v>
      </c>
      <c r="H173" s="4">
        <v>10.0</v>
      </c>
      <c r="I173" s="4">
        <v>10000.0</v>
      </c>
      <c r="J173" s="4">
        <v>5.0</v>
      </c>
    </row>
    <row r="174">
      <c r="A174" s="4">
        <v>53.0</v>
      </c>
      <c r="H174" s="4">
        <v>20.0</v>
      </c>
      <c r="I174" s="4">
        <v>18000.0</v>
      </c>
      <c r="J174" s="4">
        <v>1.0</v>
      </c>
    </row>
    <row r="175">
      <c r="A175" s="4">
        <v>43.0</v>
      </c>
      <c r="H175" s="4">
        <v>15.0</v>
      </c>
      <c r="I175" s="4">
        <v>10500.0</v>
      </c>
      <c r="J175" s="4">
        <v>8.0</v>
      </c>
    </row>
    <row r="176">
      <c r="A176" s="4">
        <v>48.0</v>
      </c>
      <c r="H176" s="4">
        <v>20.0</v>
      </c>
      <c r="I176" s="4">
        <v>15000.0</v>
      </c>
      <c r="J176" s="4">
        <v>3.0</v>
      </c>
    </row>
    <row r="177">
      <c r="A177" s="4">
        <v>55.0</v>
      </c>
      <c r="H177" s="4">
        <v>20.0</v>
      </c>
      <c r="I177" s="4">
        <v>30000.0</v>
      </c>
      <c r="J177" s="4">
        <v>7.0</v>
      </c>
    </row>
    <row r="178">
      <c r="A178" s="4">
        <v>61.0</v>
      </c>
      <c r="H178" s="4">
        <v>20.0</v>
      </c>
      <c r="I178" s="4">
        <v>8500.0</v>
      </c>
      <c r="J178" s="4">
        <v>3.0</v>
      </c>
    </row>
    <row r="179">
      <c r="A179" s="4">
        <v>52.0</v>
      </c>
      <c r="H179" s="4">
        <v>20.0</v>
      </c>
      <c r="I179" s="4">
        <v>14000.0</v>
      </c>
      <c r="J179" s="4">
        <v>2.0</v>
      </c>
    </row>
    <row r="180">
      <c r="A180" s="4">
        <v>34.0</v>
      </c>
      <c r="H180" s="4">
        <v>12.0</v>
      </c>
      <c r="I180" s="4">
        <v>12000.0</v>
      </c>
      <c r="J180" s="4">
        <v>3.0</v>
      </c>
    </row>
    <row r="181">
      <c r="A181" s="4">
        <v>45.0</v>
      </c>
      <c r="H181" s="4">
        <v>12.0</v>
      </c>
      <c r="I181" s="4">
        <v>12000.0</v>
      </c>
      <c r="J181" s="4">
        <v>6.0</v>
      </c>
    </row>
    <row r="182">
      <c r="A182" s="4">
        <v>21.0</v>
      </c>
      <c r="H182" s="4">
        <v>5.0</v>
      </c>
      <c r="I182" s="4">
        <v>9000.0</v>
      </c>
      <c r="J182" s="4">
        <v>5.0</v>
      </c>
    </row>
    <row r="183">
      <c r="A183" s="4">
        <v>56.0</v>
      </c>
      <c r="H183" s="4">
        <v>20.0</v>
      </c>
      <c r="I183" s="4">
        <v>11000.0</v>
      </c>
      <c r="J183" s="4">
        <v>5.0</v>
      </c>
    </row>
    <row r="184">
      <c r="A184" s="4">
        <v>26.0</v>
      </c>
      <c r="H184" s="4">
        <v>5.0</v>
      </c>
      <c r="I184" s="4">
        <v>31000.0</v>
      </c>
      <c r="J184" s="4">
        <v>3.0</v>
      </c>
    </row>
    <row r="185">
      <c r="A185" s="4">
        <v>60.0</v>
      </c>
      <c r="H185" s="4">
        <v>20.0</v>
      </c>
      <c r="I185" s="4">
        <v>15000.0</v>
      </c>
      <c r="J185" s="4">
        <v>3.0</v>
      </c>
    </row>
    <row r="186">
      <c r="A186" s="4">
        <v>24.0</v>
      </c>
      <c r="H186" s="4">
        <v>5.0</v>
      </c>
      <c r="I186" s="4">
        <v>9000.0</v>
      </c>
      <c r="J186" s="4">
        <v>1.0</v>
      </c>
    </row>
    <row r="187">
      <c r="A187" s="4">
        <v>55.0</v>
      </c>
      <c r="H187" s="4">
        <v>12.0</v>
      </c>
      <c r="I187" s="4">
        <v>20000.0</v>
      </c>
      <c r="J187" s="4">
        <v>5.0</v>
      </c>
    </row>
    <row r="188">
      <c r="A188" s="4">
        <v>50.0</v>
      </c>
      <c r="H188" s="4">
        <v>5.0</v>
      </c>
      <c r="I188" s="4">
        <v>12000.0</v>
      </c>
      <c r="J188" s="4">
        <v>6.0</v>
      </c>
    </row>
    <row r="189">
      <c r="A189" s="4">
        <v>49.0</v>
      </c>
      <c r="H189" s="4">
        <v>12.0</v>
      </c>
      <c r="I189" s="4">
        <v>8000.0</v>
      </c>
      <c r="J189" s="4">
        <v>1.0</v>
      </c>
    </row>
    <row r="190">
      <c r="A190" s="4">
        <v>44.0</v>
      </c>
      <c r="H190" s="4">
        <v>20.0</v>
      </c>
      <c r="I190" s="4">
        <v>20000.0</v>
      </c>
      <c r="J190" s="4">
        <v>6.0</v>
      </c>
    </row>
    <row r="191">
      <c r="A191" s="4">
        <v>27.0</v>
      </c>
      <c r="H191" s="4">
        <v>5.0</v>
      </c>
      <c r="I191" s="4">
        <v>25000.0</v>
      </c>
      <c r="J191" s="4">
        <v>7.0</v>
      </c>
    </row>
    <row r="192">
      <c r="A192" s="4">
        <v>50.0</v>
      </c>
      <c r="H192" s="4">
        <v>15.0</v>
      </c>
      <c r="I192" s="4">
        <v>16000.0</v>
      </c>
      <c r="J192" s="4">
        <v>2.0</v>
      </c>
    </row>
    <row r="193">
      <c r="A193" s="4">
        <v>30.0</v>
      </c>
      <c r="H193" s="4">
        <v>5.0</v>
      </c>
      <c r="I193" s="4">
        <v>12500.0</v>
      </c>
      <c r="J193" s="4">
        <v>5.0</v>
      </c>
    </row>
    <row r="194">
      <c r="A194" s="4">
        <v>37.0</v>
      </c>
      <c r="H194" s="4">
        <v>12.0</v>
      </c>
      <c r="I194" s="4">
        <v>16000.0</v>
      </c>
      <c r="J194" s="4">
        <v>4.0</v>
      </c>
    </row>
    <row r="195">
      <c r="A195" s="4">
        <v>23.0</v>
      </c>
      <c r="H195" s="4">
        <v>5.0</v>
      </c>
      <c r="I195" s="4">
        <v>10000.0</v>
      </c>
      <c r="J195" s="4">
        <v>1.0</v>
      </c>
    </row>
    <row r="196">
      <c r="A196" s="4">
        <v>50.0</v>
      </c>
      <c r="H196" s="4">
        <v>20.0</v>
      </c>
      <c r="I196" s="4">
        <v>10000.0</v>
      </c>
      <c r="J196" s="4">
        <v>1.0</v>
      </c>
    </row>
    <row r="197">
      <c r="A197" s="4">
        <v>33.0</v>
      </c>
      <c r="H197" s="4">
        <v>12.0</v>
      </c>
      <c r="I197" s="4">
        <v>11000.0</v>
      </c>
      <c r="J197" s="4">
        <v>3.0</v>
      </c>
    </row>
    <row r="198">
      <c r="A198" s="4">
        <v>28.0</v>
      </c>
      <c r="H198" s="4">
        <v>10.0</v>
      </c>
      <c r="I198" s="4">
        <v>11000.0</v>
      </c>
      <c r="J198" s="4">
        <v>5.0</v>
      </c>
    </row>
    <row r="199">
      <c r="A199" s="4">
        <v>65.0</v>
      </c>
      <c r="H199" s="4">
        <v>20.0</v>
      </c>
      <c r="I199" s="4">
        <v>13000.0</v>
      </c>
      <c r="J199" s="4">
        <v>3.0</v>
      </c>
    </row>
    <row r="200">
      <c r="A200" s="4">
        <v>47.0</v>
      </c>
      <c r="H200" s="4">
        <v>20.0</v>
      </c>
      <c r="I200" s="4">
        <v>19000.0</v>
      </c>
      <c r="J200" s="4">
        <v>4.0</v>
      </c>
    </row>
    <row r="201">
      <c r="A201" s="4">
        <v>33.0</v>
      </c>
      <c r="H201" s="4">
        <v>10.0</v>
      </c>
      <c r="I201" s="4">
        <v>12000.0</v>
      </c>
      <c r="J201" s="4">
        <v>5.0</v>
      </c>
    </row>
    <row r="202">
      <c r="A202" s="4">
        <v>24.0</v>
      </c>
      <c r="H202" s="4">
        <v>5.0</v>
      </c>
      <c r="I202" s="4">
        <v>12000.0</v>
      </c>
      <c r="J202" s="4">
        <v>2.0</v>
      </c>
    </row>
    <row r="203">
      <c r="A203" s="4">
        <v>30.0</v>
      </c>
      <c r="H203" s="4">
        <v>12.0</v>
      </c>
      <c r="I203" s="4">
        <v>28500.0</v>
      </c>
      <c r="J203" s="4">
        <v>7.0</v>
      </c>
    </row>
    <row r="204">
      <c r="A204" s="4">
        <v>27.0</v>
      </c>
      <c r="H204" s="4">
        <v>10.0</v>
      </c>
      <c r="I204" s="4">
        <v>15000.0</v>
      </c>
      <c r="J204" s="4">
        <v>4.0</v>
      </c>
    </row>
    <row r="205">
      <c r="A205" s="4">
        <v>59.0</v>
      </c>
      <c r="H205" s="4">
        <v>20.0</v>
      </c>
      <c r="I205" s="4">
        <v>15000.0</v>
      </c>
      <c r="J205" s="4">
        <v>5.0</v>
      </c>
    </row>
    <row r="206">
      <c r="A206" s="4">
        <v>58.0</v>
      </c>
      <c r="H206" s="4">
        <v>20.0</v>
      </c>
      <c r="I206" s="4">
        <v>250000.0</v>
      </c>
      <c r="J206" s="4">
        <v>6.0</v>
      </c>
    </row>
    <row r="207">
      <c r="A207" s="4">
        <v>49.0</v>
      </c>
      <c r="H207" s="4">
        <v>10.0</v>
      </c>
      <c r="I207" s="4">
        <v>12000.0</v>
      </c>
      <c r="J207" s="4">
        <v>1.0</v>
      </c>
    </row>
    <row r="208">
      <c r="A208" s="4">
        <v>21.0</v>
      </c>
      <c r="H208" s="4">
        <v>5.0</v>
      </c>
      <c r="I208" s="4">
        <v>3000.0</v>
      </c>
      <c r="J208" s="4">
        <v>5.0</v>
      </c>
    </row>
    <row r="209">
      <c r="I209" s="5"/>
    </row>
    <row r="210">
      <c r="I210" s="5"/>
    </row>
    <row r="211">
      <c r="I211" s="5"/>
    </row>
    <row r="212">
      <c r="I212" s="5"/>
    </row>
    <row r="213">
      <c r="I213" s="5"/>
    </row>
    <row r="214">
      <c r="I214" s="5"/>
    </row>
    <row r="215">
      <c r="I215" s="5"/>
    </row>
    <row r="216">
      <c r="I216" s="5"/>
    </row>
    <row r="217">
      <c r="I217" s="5"/>
    </row>
    <row r="218">
      <c r="I218" s="5"/>
    </row>
    <row r="219">
      <c r="I219" s="5"/>
    </row>
    <row r="220">
      <c r="I220" s="5"/>
    </row>
    <row r="221">
      <c r="I221" s="5"/>
    </row>
    <row r="222">
      <c r="I222" s="5"/>
    </row>
    <row r="223">
      <c r="I223" s="5"/>
    </row>
    <row r="224">
      <c r="I224" s="5"/>
    </row>
    <row r="225">
      <c r="I225" s="5"/>
    </row>
    <row r="226">
      <c r="I226" s="5"/>
    </row>
    <row r="227">
      <c r="I227" s="5"/>
    </row>
    <row r="228">
      <c r="I228" s="5"/>
    </row>
    <row r="229">
      <c r="I229" s="5"/>
    </row>
    <row r="230">
      <c r="I230" s="5"/>
    </row>
    <row r="231">
      <c r="I231" s="5"/>
    </row>
    <row r="232">
      <c r="I232" s="5"/>
    </row>
    <row r="233">
      <c r="I233" s="5"/>
    </row>
    <row r="234">
      <c r="I234" s="5"/>
    </row>
    <row r="235">
      <c r="I235" s="5"/>
    </row>
    <row r="236">
      <c r="I236" s="5"/>
    </row>
    <row r="237">
      <c r="I237" s="5"/>
    </row>
    <row r="238">
      <c r="I238" s="5"/>
    </row>
    <row r="239">
      <c r="I239" s="5"/>
    </row>
    <row r="240">
      <c r="I240" s="5"/>
    </row>
    <row r="241">
      <c r="I241" s="5"/>
    </row>
    <row r="242">
      <c r="I242" s="5"/>
    </row>
    <row r="243">
      <c r="I243" s="5"/>
    </row>
    <row r="244">
      <c r="I244" s="5"/>
    </row>
    <row r="245">
      <c r="I245" s="5"/>
    </row>
    <row r="246">
      <c r="I246" s="5"/>
    </row>
    <row r="247">
      <c r="I247" s="5"/>
    </row>
    <row r="248">
      <c r="I248" s="5"/>
    </row>
    <row r="249">
      <c r="I249" s="5"/>
    </row>
    <row r="250">
      <c r="I250" s="5"/>
    </row>
    <row r="251">
      <c r="I251" s="5"/>
    </row>
    <row r="252">
      <c r="I252" s="5"/>
    </row>
    <row r="253">
      <c r="I253" s="5"/>
    </row>
    <row r="254">
      <c r="I254" s="5"/>
    </row>
    <row r="255">
      <c r="I255" s="5"/>
    </row>
    <row r="256">
      <c r="I256" s="5"/>
    </row>
    <row r="257">
      <c r="I257" s="5"/>
    </row>
    <row r="258">
      <c r="I258" s="5"/>
    </row>
    <row r="259">
      <c r="I259" s="5"/>
    </row>
    <row r="260">
      <c r="I260" s="5"/>
    </row>
    <row r="261">
      <c r="I261" s="5"/>
    </row>
    <row r="262">
      <c r="I262" s="5"/>
    </row>
    <row r="263">
      <c r="I263" s="5"/>
    </row>
    <row r="264">
      <c r="I264" s="5"/>
    </row>
    <row r="265">
      <c r="I265" s="5"/>
    </row>
    <row r="266">
      <c r="I266" s="5"/>
    </row>
    <row r="267">
      <c r="I267" s="5"/>
    </row>
    <row r="268">
      <c r="I268" s="5"/>
    </row>
    <row r="269">
      <c r="I269" s="5"/>
    </row>
    <row r="270">
      <c r="I270" s="5"/>
    </row>
    <row r="271">
      <c r="I271" s="5"/>
    </row>
    <row r="272">
      <c r="I272" s="5"/>
    </row>
    <row r="273">
      <c r="I273" s="5"/>
    </row>
    <row r="274">
      <c r="I274" s="5"/>
    </row>
    <row r="275">
      <c r="I275" s="5"/>
    </row>
    <row r="276">
      <c r="I276" s="5"/>
    </row>
    <row r="277">
      <c r="I277" s="5"/>
    </row>
    <row r="278">
      <c r="I278" s="5"/>
    </row>
    <row r="279">
      <c r="I279" s="5"/>
    </row>
    <row r="280">
      <c r="I280" s="5"/>
    </row>
    <row r="281">
      <c r="I281" s="5"/>
    </row>
    <row r="282">
      <c r="I282" s="5"/>
    </row>
    <row r="283">
      <c r="I283" s="5"/>
    </row>
    <row r="284">
      <c r="I284" s="5"/>
    </row>
    <row r="285">
      <c r="I285" s="5"/>
    </row>
    <row r="286">
      <c r="I286" s="5"/>
    </row>
    <row r="287">
      <c r="I287" s="5"/>
    </row>
    <row r="288">
      <c r="I288" s="5"/>
    </row>
    <row r="289">
      <c r="I289" s="5"/>
    </row>
    <row r="290">
      <c r="I290" s="5"/>
    </row>
    <row r="291">
      <c r="I291" s="5"/>
    </row>
    <row r="292">
      <c r="I292" s="5"/>
    </row>
    <row r="293">
      <c r="I293" s="5"/>
    </row>
    <row r="294">
      <c r="I294" s="5"/>
    </row>
    <row r="295">
      <c r="I295" s="5"/>
    </row>
    <row r="296">
      <c r="I296" s="5"/>
    </row>
    <row r="297">
      <c r="I297" s="5"/>
    </row>
    <row r="298">
      <c r="I298" s="5"/>
    </row>
    <row r="299">
      <c r="I299" s="5"/>
    </row>
    <row r="300">
      <c r="I300" s="5"/>
    </row>
    <row r="301">
      <c r="I301" s="5"/>
    </row>
    <row r="302">
      <c r="I302" s="5"/>
    </row>
    <row r="303">
      <c r="I303" s="5"/>
    </row>
    <row r="304">
      <c r="I304" s="5"/>
    </row>
    <row r="305">
      <c r="I305" s="5"/>
    </row>
    <row r="306">
      <c r="I306" s="5"/>
    </row>
    <row r="307">
      <c r="I307" s="5"/>
    </row>
    <row r="308">
      <c r="I308" s="5"/>
    </row>
    <row r="309">
      <c r="A309" s="4" t="s">
        <v>1</v>
      </c>
      <c r="H309" s="4" t="s">
        <v>8</v>
      </c>
      <c r="I309" s="4" t="s">
        <v>9</v>
      </c>
      <c r="J309" s="4" t="s">
        <v>10</v>
      </c>
    </row>
    <row r="310">
      <c r="A310" s="4">
        <v>51.0</v>
      </c>
      <c r="H310" s="4">
        <v>20.0</v>
      </c>
      <c r="I310" s="4">
        <v>17000.0</v>
      </c>
      <c r="J310" s="4">
        <v>5.0</v>
      </c>
    </row>
    <row r="311">
      <c r="A311" s="4">
        <v>23.0</v>
      </c>
      <c r="H311" s="4">
        <v>5.0</v>
      </c>
      <c r="I311" s="4">
        <v>12000.0</v>
      </c>
      <c r="J311" s="4">
        <v>5.0</v>
      </c>
    </row>
    <row r="312">
      <c r="A312" s="4">
        <v>52.0</v>
      </c>
      <c r="H312" s="4">
        <v>20.0</v>
      </c>
      <c r="I312" s="4">
        <v>9000.0</v>
      </c>
      <c r="J312" s="4">
        <v>6.0</v>
      </c>
    </row>
    <row r="313">
      <c r="A313" s="4">
        <v>33.0</v>
      </c>
      <c r="H313" s="4">
        <v>12.0</v>
      </c>
      <c r="I313" s="4">
        <v>25000.0</v>
      </c>
      <c r="J313" s="4">
        <v>4.0</v>
      </c>
    </row>
    <row r="314">
      <c r="A314" s="4">
        <v>51.0</v>
      </c>
      <c r="H314" s="4">
        <v>10.0</v>
      </c>
      <c r="I314" s="4">
        <v>16000.0</v>
      </c>
      <c r="J314" s="4">
        <v>1.0</v>
      </c>
    </row>
    <row r="315">
      <c r="A315" s="4">
        <v>48.0</v>
      </c>
      <c r="H315" s="4">
        <v>20.0</v>
      </c>
      <c r="I315" s="4">
        <v>12000.0</v>
      </c>
      <c r="J315" s="4">
        <v>2.0</v>
      </c>
    </row>
    <row r="316">
      <c r="A316" s="4">
        <v>49.0</v>
      </c>
      <c r="H316" s="4">
        <v>20.0</v>
      </c>
      <c r="I316" s="4">
        <v>30000.0</v>
      </c>
      <c r="J316" s="4">
        <v>8.0</v>
      </c>
    </row>
    <row r="317">
      <c r="A317" s="4">
        <v>27.0</v>
      </c>
      <c r="H317" s="4">
        <v>5.0</v>
      </c>
      <c r="I317" s="4">
        <v>65000.0</v>
      </c>
      <c r="J317" s="4">
        <v>1.0</v>
      </c>
    </row>
    <row r="318">
      <c r="A318" s="4">
        <v>22.0</v>
      </c>
      <c r="H318" s="4">
        <v>5.0</v>
      </c>
      <c r="I318" s="4">
        <v>4000.0</v>
      </c>
      <c r="J318" s="4">
        <v>1.0</v>
      </c>
    </row>
    <row r="319">
      <c r="A319" s="4">
        <v>61.0</v>
      </c>
      <c r="H319" s="4">
        <v>20.0</v>
      </c>
      <c r="I319" s="4">
        <v>9300.0</v>
      </c>
      <c r="J319" s="4">
        <v>1.0</v>
      </c>
    </row>
    <row r="320">
      <c r="A320" s="4">
        <v>33.0</v>
      </c>
      <c r="H320" s="4">
        <v>10.0</v>
      </c>
      <c r="I320" s="4">
        <v>10000.0</v>
      </c>
      <c r="J320" s="4">
        <v>1.0</v>
      </c>
    </row>
    <row r="321">
      <c r="A321" s="4">
        <v>55.0</v>
      </c>
      <c r="H321" s="4">
        <v>20.0</v>
      </c>
      <c r="I321" s="4">
        <v>80000.0</v>
      </c>
      <c r="J321" s="4">
        <v>10.0</v>
      </c>
    </row>
    <row r="322">
      <c r="A322" s="4">
        <v>67.0</v>
      </c>
      <c r="H322" s="4">
        <v>20.0</v>
      </c>
      <c r="I322" s="4">
        <v>12000.0</v>
      </c>
      <c r="J322" s="4">
        <v>1.0</v>
      </c>
    </row>
    <row r="323">
      <c r="A323" s="4">
        <v>54.0</v>
      </c>
      <c r="H323" s="4">
        <v>20.0</v>
      </c>
      <c r="I323" s="4">
        <v>51000.0</v>
      </c>
      <c r="J323" s="4">
        <v>1.0</v>
      </c>
    </row>
    <row r="324">
      <c r="A324" s="4">
        <v>45.0</v>
      </c>
      <c r="H324" s="4">
        <v>20.0</v>
      </c>
      <c r="I324" s="4">
        <v>17000.0</v>
      </c>
      <c r="J324" s="4">
        <v>1.0</v>
      </c>
    </row>
    <row r="325">
      <c r="A325" s="4">
        <v>42.0</v>
      </c>
      <c r="H325" s="4">
        <v>15.0</v>
      </c>
      <c r="I325" s="4">
        <v>13000.0</v>
      </c>
      <c r="J325" s="4">
        <v>2.0</v>
      </c>
    </row>
    <row r="326">
      <c r="A326" s="4">
        <v>53.0</v>
      </c>
      <c r="H326" s="4">
        <v>20.0</v>
      </c>
      <c r="I326" s="4">
        <v>8500.0</v>
      </c>
      <c r="J326" s="4">
        <v>2.0</v>
      </c>
    </row>
    <row r="327">
      <c r="A327" s="4">
        <v>41.0</v>
      </c>
      <c r="H327" s="4">
        <v>10.0</v>
      </c>
      <c r="I327" s="4">
        <v>10000.0</v>
      </c>
      <c r="J327" s="4">
        <v>5.0</v>
      </c>
    </row>
    <row r="328">
      <c r="A328" s="4">
        <v>53.0</v>
      </c>
      <c r="H328" s="4">
        <v>20.0</v>
      </c>
      <c r="I328" s="4">
        <v>18000.0</v>
      </c>
      <c r="J328" s="4">
        <v>1.0</v>
      </c>
    </row>
    <row r="329">
      <c r="A329" s="4">
        <v>43.0</v>
      </c>
      <c r="H329" s="4">
        <v>15.0</v>
      </c>
      <c r="I329" s="4">
        <v>10500.0</v>
      </c>
      <c r="J329" s="4">
        <v>8.0</v>
      </c>
    </row>
    <row r="330">
      <c r="A330" s="4">
        <v>48.0</v>
      </c>
      <c r="H330" s="4">
        <v>20.0</v>
      </c>
      <c r="I330" s="4">
        <v>15000.0</v>
      </c>
      <c r="J330" s="4">
        <v>3.0</v>
      </c>
    </row>
    <row r="331">
      <c r="A331" s="4">
        <v>55.0</v>
      </c>
      <c r="H331" s="4">
        <v>20.0</v>
      </c>
      <c r="I331" s="4">
        <v>30000.0</v>
      </c>
      <c r="J331" s="4">
        <v>7.0</v>
      </c>
    </row>
    <row r="332">
      <c r="A332" s="4">
        <v>61.0</v>
      </c>
      <c r="H332" s="4">
        <v>20.0</v>
      </c>
      <c r="I332" s="4">
        <v>8500.0</v>
      </c>
      <c r="J332" s="4">
        <v>3.0</v>
      </c>
    </row>
    <row r="333">
      <c r="A333" s="4">
        <v>52.0</v>
      </c>
      <c r="H333" s="4">
        <v>20.0</v>
      </c>
      <c r="I333" s="4">
        <v>14000.0</v>
      </c>
      <c r="J333" s="4">
        <v>2.0</v>
      </c>
    </row>
    <row r="334">
      <c r="A334" s="4">
        <v>34.0</v>
      </c>
      <c r="H334" s="4">
        <v>12.0</v>
      </c>
      <c r="I334" s="4">
        <v>12000.0</v>
      </c>
      <c r="J334" s="4">
        <v>3.0</v>
      </c>
    </row>
    <row r="335">
      <c r="A335" s="4">
        <v>45.0</v>
      </c>
      <c r="H335" s="4">
        <v>12.0</v>
      </c>
      <c r="I335" s="4">
        <v>12000.0</v>
      </c>
      <c r="J335" s="4">
        <v>6.0</v>
      </c>
    </row>
    <row r="336">
      <c r="A336" s="4">
        <v>21.0</v>
      </c>
      <c r="H336" s="4">
        <v>5.0</v>
      </c>
      <c r="I336" s="4">
        <v>9000.0</v>
      </c>
      <c r="J336" s="4">
        <v>5.0</v>
      </c>
    </row>
    <row r="337">
      <c r="A337" s="4">
        <v>56.0</v>
      </c>
      <c r="H337" s="4">
        <v>20.0</v>
      </c>
      <c r="I337" s="4">
        <v>11000.0</v>
      </c>
      <c r="J337" s="4">
        <v>5.0</v>
      </c>
    </row>
    <row r="338">
      <c r="A338" s="4">
        <v>26.0</v>
      </c>
      <c r="H338" s="4">
        <v>5.0</v>
      </c>
      <c r="I338" s="4">
        <v>31000.0</v>
      </c>
      <c r="J338" s="4">
        <v>3.0</v>
      </c>
    </row>
    <row r="339">
      <c r="A339" s="4">
        <v>60.0</v>
      </c>
      <c r="H339" s="4">
        <v>20.0</v>
      </c>
      <c r="I339" s="4">
        <v>15000.0</v>
      </c>
      <c r="J339" s="4">
        <v>3.0</v>
      </c>
    </row>
    <row r="340">
      <c r="A340" s="4">
        <v>24.0</v>
      </c>
      <c r="H340" s="4">
        <v>5.0</v>
      </c>
      <c r="I340" s="4">
        <v>9000.0</v>
      </c>
      <c r="J340" s="4">
        <v>1.0</v>
      </c>
    </row>
    <row r="341">
      <c r="A341" s="4">
        <v>55.0</v>
      </c>
      <c r="H341" s="4">
        <v>12.0</v>
      </c>
      <c r="I341" s="4">
        <v>20000.0</v>
      </c>
      <c r="J341" s="4">
        <v>5.0</v>
      </c>
    </row>
    <row r="342">
      <c r="A342" s="4">
        <v>50.0</v>
      </c>
      <c r="H342" s="4">
        <v>5.0</v>
      </c>
      <c r="I342" s="4">
        <v>12000.0</v>
      </c>
      <c r="J342" s="4">
        <v>6.0</v>
      </c>
    </row>
    <row r="343">
      <c r="A343" s="4">
        <v>49.0</v>
      </c>
      <c r="H343" s="4">
        <v>12.0</v>
      </c>
      <c r="I343" s="4">
        <v>8000.0</v>
      </c>
      <c r="J343" s="4">
        <v>1.0</v>
      </c>
    </row>
    <row r="344">
      <c r="A344" s="4">
        <v>44.0</v>
      </c>
      <c r="H344" s="4">
        <v>20.0</v>
      </c>
      <c r="I344" s="4">
        <v>20000.0</v>
      </c>
      <c r="J344" s="4">
        <v>6.0</v>
      </c>
    </row>
    <row r="345">
      <c r="A345" s="4">
        <v>27.0</v>
      </c>
      <c r="H345" s="4">
        <v>5.0</v>
      </c>
      <c r="I345" s="4">
        <v>25000.0</v>
      </c>
      <c r="J345" s="4">
        <v>7.0</v>
      </c>
    </row>
    <row r="346">
      <c r="A346" s="4">
        <v>50.0</v>
      </c>
      <c r="H346" s="4">
        <v>15.0</v>
      </c>
      <c r="I346" s="4">
        <v>16000.0</v>
      </c>
      <c r="J346" s="4">
        <v>2.0</v>
      </c>
    </row>
    <row r="347">
      <c r="A347" s="4">
        <v>30.0</v>
      </c>
      <c r="H347" s="4">
        <v>5.0</v>
      </c>
      <c r="I347" s="4">
        <v>12500.0</v>
      </c>
      <c r="J347" s="4">
        <v>5.0</v>
      </c>
    </row>
    <row r="348">
      <c r="A348" s="4">
        <v>37.0</v>
      </c>
      <c r="H348" s="4">
        <v>12.0</v>
      </c>
      <c r="I348" s="4">
        <v>16000.0</v>
      </c>
      <c r="J348" s="4">
        <v>4.0</v>
      </c>
    </row>
    <row r="349">
      <c r="A349" s="4">
        <v>23.0</v>
      </c>
      <c r="H349" s="4">
        <v>5.0</v>
      </c>
      <c r="I349" s="4">
        <v>10000.0</v>
      </c>
      <c r="J349" s="4">
        <v>1.0</v>
      </c>
    </row>
    <row r="350">
      <c r="A350" s="4">
        <v>50.0</v>
      </c>
      <c r="H350" s="4">
        <v>20.0</v>
      </c>
      <c r="I350" s="4">
        <v>10000.0</v>
      </c>
      <c r="J350" s="4">
        <v>1.0</v>
      </c>
    </row>
    <row r="351">
      <c r="A351" s="4">
        <v>33.0</v>
      </c>
      <c r="H351" s="4">
        <v>12.0</v>
      </c>
      <c r="I351" s="4">
        <v>11000.0</v>
      </c>
      <c r="J351" s="4">
        <v>3.0</v>
      </c>
    </row>
    <row r="352">
      <c r="A352" s="4">
        <v>28.0</v>
      </c>
      <c r="H352" s="4">
        <v>10.0</v>
      </c>
      <c r="I352" s="4">
        <v>11000.0</v>
      </c>
      <c r="J352" s="4">
        <v>5.0</v>
      </c>
    </row>
    <row r="353">
      <c r="A353" s="4">
        <v>65.0</v>
      </c>
      <c r="H353" s="4">
        <v>20.0</v>
      </c>
      <c r="I353" s="4">
        <v>13000.0</v>
      </c>
      <c r="J353" s="4">
        <v>3.0</v>
      </c>
    </row>
    <row r="354">
      <c r="A354" s="4">
        <v>47.0</v>
      </c>
      <c r="H354" s="4">
        <v>20.0</v>
      </c>
      <c r="I354" s="4">
        <v>19000.0</v>
      </c>
      <c r="J354" s="4">
        <v>4.0</v>
      </c>
    </row>
    <row r="355">
      <c r="A355" s="4">
        <v>33.0</v>
      </c>
      <c r="H355" s="4">
        <v>10.0</v>
      </c>
      <c r="I355" s="4">
        <v>12000.0</v>
      </c>
      <c r="J355" s="4">
        <v>5.0</v>
      </c>
    </row>
    <row r="356">
      <c r="A356" s="4">
        <v>24.0</v>
      </c>
      <c r="H356" s="4">
        <v>5.0</v>
      </c>
      <c r="I356" s="4">
        <v>12000.0</v>
      </c>
      <c r="J356" s="4">
        <v>2.0</v>
      </c>
    </row>
    <row r="357">
      <c r="A357" s="4">
        <v>30.0</v>
      </c>
      <c r="H357" s="4">
        <v>12.0</v>
      </c>
      <c r="I357" s="4">
        <v>28500.0</v>
      </c>
      <c r="J357" s="4">
        <v>7.0</v>
      </c>
    </row>
    <row r="358">
      <c r="A358" s="4">
        <v>27.0</v>
      </c>
      <c r="H358" s="4">
        <v>10.0</v>
      </c>
      <c r="I358" s="4">
        <v>15000.0</v>
      </c>
      <c r="J358" s="4">
        <v>4.0</v>
      </c>
    </row>
    <row r="359">
      <c r="A359" s="4">
        <v>59.0</v>
      </c>
      <c r="H359" s="4">
        <v>20.0</v>
      </c>
      <c r="I359" s="4">
        <v>15000.0</v>
      </c>
      <c r="J359" s="4">
        <v>5.0</v>
      </c>
    </row>
    <row r="360">
      <c r="A360" s="4">
        <v>58.0</v>
      </c>
      <c r="H360" s="4">
        <v>20.0</v>
      </c>
      <c r="I360" s="4">
        <v>250000.0</v>
      </c>
      <c r="J360" s="4">
        <v>6.0</v>
      </c>
    </row>
    <row r="361">
      <c r="A361" s="4">
        <v>49.0</v>
      </c>
      <c r="H361" s="4">
        <v>10.0</v>
      </c>
      <c r="I361" s="4">
        <v>12000.0</v>
      </c>
      <c r="J361" s="4">
        <v>1.0</v>
      </c>
    </row>
    <row r="362">
      <c r="A362" s="4">
        <v>21.0</v>
      </c>
      <c r="H362" s="4">
        <v>5.0</v>
      </c>
      <c r="I362" s="4">
        <v>3000.0</v>
      </c>
      <c r="J362" s="4">
        <v>5.0</v>
      </c>
    </row>
    <row r="363">
      <c r="I363" s="5"/>
    </row>
    <row r="364">
      <c r="I364" s="5"/>
    </row>
    <row r="365">
      <c r="I365" s="5"/>
    </row>
    <row r="366">
      <c r="I366" s="5"/>
    </row>
    <row r="367">
      <c r="I367" s="5"/>
    </row>
    <row r="368">
      <c r="I368" s="5"/>
    </row>
    <row r="369">
      <c r="I369" s="5"/>
    </row>
    <row r="370">
      <c r="I370" s="5"/>
    </row>
    <row r="371">
      <c r="I371" s="5"/>
    </row>
    <row r="372">
      <c r="I372" s="5"/>
    </row>
    <row r="373">
      <c r="I373" s="5"/>
    </row>
    <row r="374">
      <c r="I374" s="5"/>
    </row>
    <row r="375">
      <c r="I375" s="5"/>
    </row>
    <row r="376">
      <c r="I376" s="5"/>
    </row>
    <row r="377">
      <c r="I377" s="5"/>
    </row>
    <row r="378">
      <c r="I378" s="5"/>
    </row>
    <row r="379">
      <c r="I379" s="5"/>
    </row>
    <row r="380">
      <c r="I380" s="5"/>
    </row>
    <row r="381">
      <c r="I381" s="5"/>
    </row>
    <row r="382">
      <c r="I382" s="5"/>
    </row>
    <row r="383">
      <c r="I383" s="5"/>
    </row>
    <row r="384">
      <c r="I384" s="5"/>
    </row>
    <row r="385">
      <c r="I385" s="5"/>
    </row>
    <row r="386">
      <c r="I386" s="5"/>
    </row>
    <row r="387">
      <c r="I387" s="5"/>
    </row>
    <row r="388">
      <c r="I388" s="5"/>
    </row>
    <row r="389">
      <c r="I389" s="5"/>
    </row>
    <row r="390">
      <c r="I390" s="5"/>
    </row>
    <row r="391">
      <c r="I391" s="5"/>
    </row>
    <row r="392">
      <c r="I392" s="5"/>
    </row>
    <row r="393">
      <c r="I393" s="5"/>
    </row>
    <row r="394">
      <c r="I394" s="5"/>
    </row>
    <row r="395">
      <c r="I395" s="5"/>
    </row>
    <row r="396">
      <c r="I396" s="5"/>
    </row>
    <row r="397">
      <c r="I397" s="5"/>
    </row>
    <row r="398">
      <c r="I398" s="5"/>
    </row>
    <row r="399">
      <c r="I399" s="5"/>
    </row>
    <row r="400">
      <c r="I400" s="5"/>
    </row>
    <row r="401">
      <c r="I401" s="5"/>
    </row>
    <row r="402">
      <c r="I402" s="5"/>
    </row>
    <row r="403">
      <c r="I403" s="5"/>
    </row>
    <row r="404">
      <c r="I404" s="5"/>
    </row>
    <row r="405">
      <c r="I405" s="5"/>
    </row>
    <row r="406">
      <c r="I406" s="5"/>
    </row>
    <row r="407">
      <c r="I407" s="5"/>
    </row>
    <row r="408">
      <c r="I408" s="5"/>
    </row>
    <row r="409">
      <c r="I409" s="5"/>
    </row>
    <row r="410">
      <c r="I410" s="5"/>
    </row>
    <row r="411">
      <c r="I411" s="5"/>
    </row>
    <row r="412">
      <c r="I412" s="5"/>
    </row>
    <row r="413">
      <c r="I413" s="5"/>
    </row>
    <row r="414">
      <c r="I414" s="5"/>
    </row>
    <row r="415">
      <c r="I415" s="5"/>
    </row>
    <row r="416">
      <c r="I416" s="5"/>
    </row>
    <row r="417">
      <c r="I417" s="5"/>
    </row>
    <row r="418">
      <c r="I418" s="5"/>
    </row>
    <row r="419">
      <c r="I419" s="5"/>
    </row>
    <row r="420">
      <c r="I420" s="5"/>
    </row>
    <row r="421">
      <c r="I421" s="5"/>
    </row>
    <row r="422">
      <c r="I422" s="5"/>
    </row>
    <row r="423">
      <c r="I423" s="5"/>
    </row>
    <row r="424">
      <c r="I424" s="5"/>
    </row>
    <row r="425">
      <c r="I425" s="5"/>
    </row>
    <row r="426">
      <c r="I426" s="5"/>
    </row>
    <row r="427">
      <c r="I427" s="5"/>
    </row>
    <row r="428">
      <c r="I428" s="5"/>
    </row>
    <row r="429">
      <c r="I429" s="5"/>
    </row>
    <row r="430">
      <c r="I430" s="5"/>
    </row>
    <row r="431">
      <c r="I431" s="5"/>
    </row>
    <row r="432">
      <c r="I432" s="5"/>
    </row>
    <row r="433">
      <c r="I433" s="5"/>
    </row>
    <row r="434">
      <c r="I434" s="5"/>
    </row>
    <row r="435">
      <c r="I435" s="5"/>
    </row>
    <row r="436">
      <c r="I436" s="5"/>
    </row>
    <row r="437">
      <c r="I437" s="5"/>
    </row>
    <row r="438">
      <c r="I438" s="5"/>
    </row>
    <row r="439">
      <c r="I439" s="5"/>
    </row>
    <row r="440">
      <c r="I440" s="5"/>
    </row>
    <row r="441">
      <c r="I441" s="5"/>
    </row>
    <row r="442">
      <c r="I442" s="5"/>
    </row>
    <row r="443">
      <c r="I443" s="5"/>
    </row>
    <row r="444">
      <c r="I444" s="5"/>
    </row>
    <row r="445">
      <c r="I445" s="5"/>
    </row>
    <row r="446">
      <c r="I446" s="5"/>
    </row>
    <row r="447">
      <c r="I447" s="5"/>
    </row>
    <row r="448">
      <c r="I448" s="5"/>
    </row>
    <row r="449">
      <c r="I449" s="5"/>
    </row>
    <row r="450">
      <c r="I450" s="5"/>
    </row>
    <row r="451">
      <c r="I451" s="5"/>
    </row>
    <row r="452">
      <c r="I452" s="5"/>
    </row>
    <row r="453">
      <c r="I453" s="5"/>
    </row>
    <row r="454">
      <c r="I454" s="5"/>
    </row>
    <row r="455">
      <c r="I455" s="5"/>
    </row>
    <row r="456">
      <c r="I456" s="5"/>
    </row>
    <row r="457">
      <c r="I457" s="5"/>
    </row>
    <row r="458">
      <c r="I458" s="5"/>
    </row>
    <row r="459">
      <c r="I459" s="5"/>
    </row>
    <row r="460">
      <c r="I460" s="5"/>
    </row>
    <row r="461">
      <c r="I461" s="5"/>
    </row>
    <row r="462">
      <c r="I462" s="5"/>
    </row>
    <row r="463">
      <c r="A463" s="4" t="s">
        <v>1</v>
      </c>
      <c r="H463" s="4" t="s">
        <v>8</v>
      </c>
      <c r="I463" s="4" t="s">
        <v>9</v>
      </c>
      <c r="J463" s="4" t="s">
        <v>10</v>
      </c>
    </row>
    <row r="464">
      <c r="A464" s="4">
        <v>51.0</v>
      </c>
      <c r="H464" s="4">
        <v>20.0</v>
      </c>
      <c r="I464" s="4">
        <v>17000.0</v>
      </c>
      <c r="J464" s="4">
        <v>5.0</v>
      </c>
    </row>
    <row r="465">
      <c r="A465" s="4">
        <v>23.0</v>
      </c>
      <c r="H465" s="4">
        <v>5.0</v>
      </c>
      <c r="I465" s="4">
        <v>12000.0</v>
      </c>
      <c r="J465" s="4">
        <v>5.0</v>
      </c>
    </row>
    <row r="466">
      <c r="A466" s="4">
        <v>52.0</v>
      </c>
      <c r="H466" s="4">
        <v>20.0</v>
      </c>
      <c r="I466" s="4">
        <v>9000.0</v>
      </c>
      <c r="J466" s="4">
        <v>6.0</v>
      </c>
    </row>
    <row r="467">
      <c r="A467" s="4">
        <v>33.0</v>
      </c>
      <c r="H467" s="4">
        <v>12.0</v>
      </c>
      <c r="I467" s="4">
        <v>25000.0</v>
      </c>
      <c r="J467" s="4">
        <v>4.0</v>
      </c>
    </row>
    <row r="468">
      <c r="A468" s="4">
        <v>51.0</v>
      </c>
      <c r="H468" s="4">
        <v>10.0</v>
      </c>
      <c r="I468" s="4">
        <v>16000.0</v>
      </c>
      <c r="J468" s="4">
        <v>1.0</v>
      </c>
    </row>
    <row r="469">
      <c r="A469" s="4">
        <v>48.0</v>
      </c>
      <c r="H469" s="4">
        <v>20.0</v>
      </c>
      <c r="I469" s="4">
        <v>12000.0</v>
      </c>
      <c r="J469" s="4">
        <v>2.0</v>
      </c>
    </row>
    <row r="470">
      <c r="A470" s="4">
        <v>49.0</v>
      </c>
      <c r="H470" s="4">
        <v>20.0</v>
      </c>
      <c r="I470" s="4">
        <v>30000.0</v>
      </c>
      <c r="J470" s="4">
        <v>8.0</v>
      </c>
    </row>
    <row r="471">
      <c r="A471" s="4">
        <v>27.0</v>
      </c>
      <c r="H471" s="4">
        <v>5.0</v>
      </c>
      <c r="I471" s="4">
        <v>65000.0</v>
      </c>
      <c r="J471" s="4">
        <v>1.0</v>
      </c>
    </row>
    <row r="472">
      <c r="A472" s="4">
        <v>22.0</v>
      </c>
      <c r="H472" s="4">
        <v>5.0</v>
      </c>
      <c r="I472" s="4">
        <v>4000.0</v>
      </c>
      <c r="J472" s="4">
        <v>1.0</v>
      </c>
    </row>
    <row r="473">
      <c r="A473" s="4">
        <v>61.0</v>
      </c>
      <c r="H473" s="4">
        <v>20.0</v>
      </c>
      <c r="I473" s="4">
        <v>9300.0</v>
      </c>
      <c r="J473" s="4">
        <v>1.0</v>
      </c>
    </row>
    <row r="474">
      <c r="A474" s="4">
        <v>33.0</v>
      </c>
      <c r="H474" s="4">
        <v>10.0</v>
      </c>
      <c r="I474" s="4">
        <v>10000.0</v>
      </c>
      <c r="J474" s="4">
        <v>1.0</v>
      </c>
    </row>
    <row r="475">
      <c r="A475" s="4">
        <v>55.0</v>
      </c>
      <c r="H475" s="4">
        <v>20.0</v>
      </c>
      <c r="I475" s="4">
        <v>80000.0</v>
      </c>
      <c r="J475" s="4">
        <v>10.0</v>
      </c>
    </row>
    <row r="476">
      <c r="A476" s="4">
        <v>67.0</v>
      </c>
      <c r="H476" s="4">
        <v>20.0</v>
      </c>
      <c r="I476" s="4">
        <v>12000.0</v>
      </c>
      <c r="J476" s="4">
        <v>1.0</v>
      </c>
    </row>
    <row r="477">
      <c r="A477" s="4">
        <v>54.0</v>
      </c>
      <c r="H477" s="4">
        <v>20.0</v>
      </c>
      <c r="I477" s="4">
        <v>51000.0</v>
      </c>
      <c r="J477" s="4">
        <v>1.0</v>
      </c>
    </row>
    <row r="478">
      <c r="A478" s="4">
        <v>45.0</v>
      </c>
      <c r="H478" s="4">
        <v>20.0</v>
      </c>
      <c r="I478" s="4">
        <v>17000.0</v>
      </c>
      <c r="J478" s="4">
        <v>1.0</v>
      </c>
    </row>
    <row r="479">
      <c r="A479" s="4">
        <v>42.0</v>
      </c>
      <c r="H479" s="4">
        <v>15.0</v>
      </c>
      <c r="I479" s="4">
        <v>13000.0</v>
      </c>
      <c r="J479" s="4">
        <v>2.0</v>
      </c>
    </row>
    <row r="480">
      <c r="A480" s="4">
        <v>53.0</v>
      </c>
      <c r="H480" s="4">
        <v>20.0</v>
      </c>
      <c r="I480" s="4">
        <v>8500.0</v>
      </c>
      <c r="J480" s="4">
        <v>2.0</v>
      </c>
    </row>
    <row r="481">
      <c r="A481" s="4">
        <v>41.0</v>
      </c>
      <c r="H481" s="4">
        <v>10.0</v>
      </c>
      <c r="I481" s="4">
        <v>10000.0</v>
      </c>
      <c r="J481" s="4">
        <v>5.0</v>
      </c>
    </row>
    <row r="482">
      <c r="A482" s="4">
        <v>53.0</v>
      </c>
      <c r="H482" s="4">
        <v>20.0</v>
      </c>
      <c r="I482" s="4">
        <v>18000.0</v>
      </c>
      <c r="J482" s="4">
        <v>1.0</v>
      </c>
    </row>
    <row r="483">
      <c r="A483" s="4">
        <v>43.0</v>
      </c>
      <c r="H483" s="4">
        <v>15.0</v>
      </c>
      <c r="I483" s="4">
        <v>10500.0</v>
      </c>
      <c r="J483" s="4">
        <v>8.0</v>
      </c>
    </row>
    <row r="484">
      <c r="A484" s="4">
        <v>48.0</v>
      </c>
      <c r="H484" s="4">
        <v>20.0</v>
      </c>
      <c r="I484" s="4">
        <v>15000.0</v>
      </c>
      <c r="J484" s="4">
        <v>3.0</v>
      </c>
    </row>
    <row r="485">
      <c r="A485" s="4">
        <v>55.0</v>
      </c>
      <c r="H485" s="4">
        <v>20.0</v>
      </c>
      <c r="I485" s="4">
        <v>30000.0</v>
      </c>
      <c r="J485" s="4">
        <v>7.0</v>
      </c>
    </row>
    <row r="486">
      <c r="A486" s="4">
        <v>61.0</v>
      </c>
      <c r="H486" s="4">
        <v>20.0</v>
      </c>
      <c r="I486" s="4">
        <v>8500.0</v>
      </c>
      <c r="J486" s="4">
        <v>3.0</v>
      </c>
    </row>
    <row r="487">
      <c r="A487" s="4">
        <v>52.0</v>
      </c>
      <c r="H487" s="4">
        <v>20.0</v>
      </c>
      <c r="I487" s="4">
        <v>14000.0</v>
      </c>
      <c r="J487" s="4">
        <v>2.0</v>
      </c>
    </row>
    <row r="488">
      <c r="A488" s="4">
        <v>34.0</v>
      </c>
      <c r="H488" s="4">
        <v>12.0</v>
      </c>
      <c r="I488" s="4">
        <v>12000.0</v>
      </c>
      <c r="J488" s="4">
        <v>3.0</v>
      </c>
    </row>
    <row r="489">
      <c r="A489" s="4">
        <v>45.0</v>
      </c>
      <c r="H489" s="4">
        <v>12.0</v>
      </c>
      <c r="I489" s="4">
        <v>12000.0</v>
      </c>
      <c r="J489" s="4">
        <v>6.0</v>
      </c>
    </row>
    <row r="490">
      <c r="A490" s="4">
        <v>21.0</v>
      </c>
      <c r="H490" s="4">
        <v>5.0</v>
      </c>
      <c r="I490" s="4">
        <v>9000.0</v>
      </c>
      <c r="J490" s="4">
        <v>5.0</v>
      </c>
    </row>
    <row r="491">
      <c r="A491" s="4">
        <v>56.0</v>
      </c>
      <c r="H491" s="4">
        <v>20.0</v>
      </c>
      <c r="I491" s="4">
        <v>11000.0</v>
      </c>
      <c r="J491" s="4">
        <v>5.0</v>
      </c>
    </row>
    <row r="492">
      <c r="A492" s="4">
        <v>26.0</v>
      </c>
      <c r="H492" s="4">
        <v>5.0</v>
      </c>
      <c r="I492" s="4">
        <v>31000.0</v>
      </c>
      <c r="J492" s="4">
        <v>3.0</v>
      </c>
    </row>
    <row r="493">
      <c r="A493" s="4">
        <v>60.0</v>
      </c>
      <c r="H493" s="4">
        <v>20.0</v>
      </c>
      <c r="I493" s="4">
        <v>15000.0</v>
      </c>
      <c r="J493" s="4">
        <v>3.0</v>
      </c>
    </row>
    <row r="494">
      <c r="A494" s="4">
        <v>24.0</v>
      </c>
      <c r="H494" s="4">
        <v>5.0</v>
      </c>
      <c r="I494" s="4">
        <v>9000.0</v>
      </c>
      <c r="J494" s="4">
        <v>1.0</v>
      </c>
    </row>
    <row r="495">
      <c r="A495" s="4">
        <v>55.0</v>
      </c>
      <c r="H495" s="4">
        <v>12.0</v>
      </c>
      <c r="I495" s="4">
        <v>20000.0</v>
      </c>
      <c r="J495" s="4">
        <v>5.0</v>
      </c>
    </row>
    <row r="496">
      <c r="A496" s="4">
        <v>50.0</v>
      </c>
      <c r="H496" s="4">
        <v>5.0</v>
      </c>
      <c r="I496" s="4">
        <v>12000.0</v>
      </c>
      <c r="J496" s="4">
        <v>6.0</v>
      </c>
    </row>
    <row r="497">
      <c r="A497" s="4">
        <v>49.0</v>
      </c>
      <c r="H497" s="4">
        <v>12.0</v>
      </c>
      <c r="I497" s="4">
        <v>8000.0</v>
      </c>
      <c r="J497" s="4">
        <v>1.0</v>
      </c>
    </row>
    <row r="498">
      <c r="A498" s="4">
        <v>44.0</v>
      </c>
      <c r="H498" s="4">
        <v>20.0</v>
      </c>
      <c r="I498" s="4">
        <v>20000.0</v>
      </c>
      <c r="J498" s="4">
        <v>6.0</v>
      </c>
    </row>
    <row r="499">
      <c r="A499" s="4">
        <v>27.0</v>
      </c>
      <c r="H499" s="4">
        <v>5.0</v>
      </c>
      <c r="I499" s="4">
        <v>25000.0</v>
      </c>
      <c r="J499" s="4">
        <v>7.0</v>
      </c>
    </row>
    <row r="500">
      <c r="A500" s="4">
        <v>50.0</v>
      </c>
      <c r="H500" s="4">
        <v>15.0</v>
      </c>
      <c r="I500" s="4">
        <v>16000.0</v>
      </c>
      <c r="J500" s="4">
        <v>2.0</v>
      </c>
    </row>
    <row r="501">
      <c r="A501" s="4">
        <v>30.0</v>
      </c>
      <c r="H501" s="4">
        <v>5.0</v>
      </c>
      <c r="I501" s="4">
        <v>12500.0</v>
      </c>
      <c r="J501" s="4">
        <v>5.0</v>
      </c>
    </row>
    <row r="502">
      <c r="A502" s="4">
        <v>37.0</v>
      </c>
      <c r="H502" s="4">
        <v>12.0</v>
      </c>
      <c r="I502" s="4">
        <v>16000.0</v>
      </c>
      <c r="J502" s="4">
        <v>4.0</v>
      </c>
    </row>
    <row r="503">
      <c r="A503" s="4">
        <v>23.0</v>
      </c>
      <c r="H503" s="4">
        <v>5.0</v>
      </c>
      <c r="I503" s="4">
        <v>10000.0</v>
      </c>
      <c r="J503" s="4">
        <v>1.0</v>
      </c>
    </row>
    <row r="504">
      <c r="A504" s="4">
        <v>50.0</v>
      </c>
      <c r="H504" s="4">
        <v>20.0</v>
      </c>
      <c r="I504" s="4">
        <v>10000.0</v>
      </c>
      <c r="J504" s="4">
        <v>1.0</v>
      </c>
    </row>
    <row r="505">
      <c r="A505" s="4">
        <v>33.0</v>
      </c>
      <c r="H505" s="4">
        <v>12.0</v>
      </c>
      <c r="I505" s="4">
        <v>11000.0</v>
      </c>
      <c r="J505" s="4">
        <v>3.0</v>
      </c>
    </row>
    <row r="506">
      <c r="A506" s="4">
        <v>28.0</v>
      </c>
      <c r="H506" s="4">
        <v>10.0</v>
      </c>
      <c r="I506" s="4">
        <v>11000.0</v>
      </c>
      <c r="J506" s="4">
        <v>5.0</v>
      </c>
    </row>
    <row r="507">
      <c r="A507" s="4">
        <v>65.0</v>
      </c>
      <c r="H507" s="4">
        <v>20.0</v>
      </c>
      <c r="I507" s="4">
        <v>13000.0</v>
      </c>
      <c r="J507" s="4">
        <v>3.0</v>
      </c>
    </row>
    <row r="508">
      <c r="A508" s="4">
        <v>47.0</v>
      </c>
      <c r="H508" s="4">
        <v>20.0</v>
      </c>
      <c r="I508" s="4">
        <v>19000.0</v>
      </c>
      <c r="J508" s="4">
        <v>4.0</v>
      </c>
    </row>
    <row r="509">
      <c r="A509" s="4">
        <v>33.0</v>
      </c>
      <c r="H509" s="4">
        <v>10.0</v>
      </c>
      <c r="I509" s="4">
        <v>12000.0</v>
      </c>
      <c r="J509" s="4">
        <v>5.0</v>
      </c>
    </row>
    <row r="510">
      <c r="A510" s="4">
        <v>24.0</v>
      </c>
      <c r="H510" s="4">
        <v>5.0</v>
      </c>
      <c r="I510" s="4">
        <v>12000.0</v>
      </c>
      <c r="J510" s="4">
        <v>2.0</v>
      </c>
    </row>
    <row r="511">
      <c r="A511" s="4">
        <v>30.0</v>
      </c>
      <c r="H511" s="4">
        <v>12.0</v>
      </c>
      <c r="I511" s="4">
        <v>28500.0</v>
      </c>
      <c r="J511" s="4">
        <v>7.0</v>
      </c>
    </row>
    <row r="512">
      <c r="A512" s="4">
        <v>27.0</v>
      </c>
      <c r="H512" s="4">
        <v>10.0</v>
      </c>
      <c r="I512" s="4">
        <v>15000.0</v>
      </c>
      <c r="J512" s="4">
        <v>4.0</v>
      </c>
    </row>
    <row r="513">
      <c r="A513" s="4">
        <v>59.0</v>
      </c>
      <c r="H513" s="4">
        <v>20.0</v>
      </c>
      <c r="I513" s="4">
        <v>15000.0</v>
      </c>
      <c r="J513" s="4">
        <v>5.0</v>
      </c>
    </row>
    <row r="514">
      <c r="A514" s="4">
        <v>58.0</v>
      </c>
      <c r="H514" s="4">
        <v>20.0</v>
      </c>
      <c r="I514" s="4">
        <v>250000.0</v>
      </c>
      <c r="J514" s="4">
        <v>6.0</v>
      </c>
    </row>
    <row r="515">
      <c r="A515" s="4">
        <v>49.0</v>
      </c>
      <c r="H515" s="4">
        <v>10.0</v>
      </c>
      <c r="I515" s="4">
        <v>12000.0</v>
      </c>
      <c r="J515" s="4">
        <v>1.0</v>
      </c>
    </row>
    <row r="516">
      <c r="A516" s="4">
        <v>21.0</v>
      </c>
      <c r="H516" s="4">
        <v>5.0</v>
      </c>
      <c r="I516" s="4">
        <v>3000.0</v>
      </c>
      <c r="J516" s="4">
        <v>5.0</v>
      </c>
    </row>
    <row r="517">
      <c r="I517" s="5"/>
    </row>
    <row r="518">
      <c r="I518" s="5"/>
    </row>
    <row r="519">
      <c r="I519" s="5"/>
    </row>
    <row r="520">
      <c r="I520" s="5"/>
    </row>
    <row r="521">
      <c r="I521" s="5"/>
    </row>
    <row r="522">
      <c r="I522" s="5"/>
    </row>
    <row r="523">
      <c r="I523" s="5"/>
    </row>
    <row r="524">
      <c r="I524" s="5"/>
    </row>
    <row r="525">
      <c r="I525" s="5"/>
    </row>
    <row r="526">
      <c r="I526" s="5"/>
    </row>
    <row r="527">
      <c r="I527" s="5"/>
    </row>
    <row r="528">
      <c r="I528" s="5"/>
    </row>
    <row r="529">
      <c r="I529" s="5"/>
    </row>
    <row r="530">
      <c r="I530" s="5"/>
    </row>
    <row r="531">
      <c r="I531" s="5"/>
    </row>
    <row r="532">
      <c r="I532" s="5"/>
    </row>
    <row r="533">
      <c r="I533" s="5"/>
    </row>
    <row r="534">
      <c r="I534" s="5"/>
    </row>
    <row r="535">
      <c r="I535" s="5"/>
    </row>
    <row r="536">
      <c r="I536" s="5"/>
    </row>
    <row r="537">
      <c r="I537" s="5"/>
    </row>
    <row r="538">
      <c r="I538" s="5"/>
    </row>
    <row r="539">
      <c r="I539" s="5"/>
    </row>
    <row r="540">
      <c r="I540" s="5"/>
    </row>
    <row r="541">
      <c r="I541" s="5"/>
    </row>
    <row r="542">
      <c r="I542" s="5"/>
    </row>
    <row r="543">
      <c r="I543" s="5"/>
    </row>
    <row r="544">
      <c r="I544" s="5"/>
    </row>
    <row r="545">
      <c r="I545" s="5"/>
    </row>
    <row r="546">
      <c r="I546" s="5"/>
    </row>
    <row r="547">
      <c r="I547" s="5"/>
    </row>
    <row r="548">
      <c r="I548" s="5"/>
    </row>
    <row r="549">
      <c r="I549" s="5"/>
    </row>
    <row r="550">
      <c r="I550" s="5"/>
    </row>
    <row r="551">
      <c r="I551" s="5"/>
    </row>
    <row r="552">
      <c r="I552" s="5"/>
    </row>
    <row r="553">
      <c r="I553" s="5"/>
    </row>
    <row r="554">
      <c r="I554" s="5"/>
    </row>
    <row r="555">
      <c r="I555" s="5"/>
    </row>
    <row r="556">
      <c r="I556" s="5"/>
    </row>
    <row r="557">
      <c r="I557" s="5"/>
    </row>
    <row r="558">
      <c r="I558" s="5"/>
    </row>
    <row r="559">
      <c r="I559" s="5"/>
    </row>
    <row r="560">
      <c r="I560" s="5"/>
    </row>
    <row r="561">
      <c r="I561" s="5"/>
    </row>
    <row r="562">
      <c r="I562" s="5"/>
    </row>
    <row r="563">
      <c r="I563" s="5"/>
    </row>
    <row r="564">
      <c r="I564" s="5"/>
    </row>
    <row r="565">
      <c r="I565" s="5"/>
    </row>
    <row r="566">
      <c r="I566" s="5"/>
    </row>
    <row r="567">
      <c r="I567" s="5"/>
    </row>
    <row r="568">
      <c r="I568" s="5"/>
    </row>
    <row r="569">
      <c r="I569" s="5"/>
    </row>
    <row r="570">
      <c r="I570" s="5"/>
    </row>
    <row r="571">
      <c r="I571" s="5"/>
    </row>
    <row r="572">
      <c r="I572" s="5"/>
    </row>
    <row r="573">
      <c r="I573" s="5"/>
    </row>
    <row r="574">
      <c r="I574" s="5"/>
    </row>
    <row r="575">
      <c r="I575" s="5"/>
    </row>
    <row r="576">
      <c r="I576" s="5"/>
    </row>
    <row r="577">
      <c r="I577" s="5"/>
    </row>
    <row r="578">
      <c r="I578" s="5"/>
    </row>
    <row r="579">
      <c r="I579" s="5"/>
    </row>
    <row r="580">
      <c r="I580" s="5"/>
    </row>
    <row r="581">
      <c r="I581" s="5"/>
    </row>
    <row r="582">
      <c r="I582" s="5"/>
    </row>
    <row r="583">
      <c r="I583" s="5"/>
    </row>
    <row r="584">
      <c r="I584" s="5"/>
    </row>
    <row r="585">
      <c r="I585" s="5"/>
    </row>
    <row r="586">
      <c r="I586" s="5"/>
    </row>
    <row r="587">
      <c r="I587" s="5"/>
    </row>
    <row r="588">
      <c r="I588" s="5"/>
    </row>
    <row r="589">
      <c r="I589" s="5"/>
    </row>
    <row r="590">
      <c r="I590" s="5"/>
    </row>
    <row r="591">
      <c r="I591" s="5"/>
    </row>
    <row r="592">
      <c r="I592" s="5"/>
    </row>
    <row r="593">
      <c r="I593" s="5"/>
    </row>
    <row r="594">
      <c r="I594" s="5"/>
    </row>
    <row r="595">
      <c r="I595" s="5"/>
    </row>
    <row r="596">
      <c r="I596" s="5"/>
    </row>
    <row r="597">
      <c r="I597" s="5"/>
    </row>
    <row r="598">
      <c r="I598" s="5"/>
    </row>
    <row r="599">
      <c r="I599" s="5"/>
    </row>
    <row r="600">
      <c r="I600" s="5"/>
    </row>
    <row r="601">
      <c r="I601" s="5"/>
    </row>
    <row r="602">
      <c r="I602" s="5"/>
    </row>
    <row r="603">
      <c r="I603" s="5"/>
    </row>
    <row r="604">
      <c r="I604" s="5"/>
    </row>
    <row r="605">
      <c r="I605" s="5"/>
    </row>
    <row r="606">
      <c r="I606" s="5"/>
    </row>
    <row r="607">
      <c r="I607" s="5"/>
    </row>
    <row r="608">
      <c r="I608" s="5"/>
    </row>
    <row r="609">
      <c r="I609" s="5"/>
    </row>
    <row r="610">
      <c r="I610" s="5"/>
    </row>
    <row r="611">
      <c r="I611" s="5"/>
    </row>
    <row r="612">
      <c r="I612" s="5"/>
    </row>
    <row r="613">
      <c r="I613" s="5"/>
    </row>
    <row r="614">
      <c r="I614" s="5"/>
    </row>
    <row r="615">
      <c r="I615" s="5"/>
    </row>
    <row r="616">
      <c r="I616" s="5"/>
    </row>
    <row r="617">
      <c r="A617" s="4" t="s">
        <v>1</v>
      </c>
      <c r="H617" s="4" t="s">
        <v>8</v>
      </c>
      <c r="I617" s="4" t="s">
        <v>9</v>
      </c>
      <c r="J617" s="4" t="s">
        <v>10</v>
      </c>
    </row>
    <row r="618">
      <c r="A618" s="4">
        <v>51.0</v>
      </c>
      <c r="H618" s="4">
        <v>20.0</v>
      </c>
      <c r="I618" s="4">
        <v>17000.0</v>
      </c>
      <c r="J618" s="4">
        <v>5.0</v>
      </c>
    </row>
    <row r="619">
      <c r="A619" s="4">
        <v>23.0</v>
      </c>
      <c r="H619" s="4">
        <v>5.0</v>
      </c>
      <c r="I619" s="4">
        <v>12000.0</v>
      </c>
      <c r="J619" s="4">
        <v>5.0</v>
      </c>
    </row>
    <row r="620">
      <c r="A620" s="4">
        <v>52.0</v>
      </c>
      <c r="H620" s="4">
        <v>20.0</v>
      </c>
      <c r="I620" s="4">
        <v>9000.0</v>
      </c>
      <c r="J620" s="4">
        <v>6.0</v>
      </c>
    </row>
    <row r="621">
      <c r="A621" s="4">
        <v>33.0</v>
      </c>
      <c r="H621" s="4">
        <v>12.0</v>
      </c>
      <c r="I621" s="4">
        <v>25000.0</v>
      </c>
      <c r="J621" s="4">
        <v>4.0</v>
      </c>
    </row>
    <row r="622">
      <c r="A622" s="4">
        <v>51.0</v>
      </c>
      <c r="H622" s="4">
        <v>10.0</v>
      </c>
      <c r="I622" s="4">
        <v>16000.0</v>
      </c>
      <c r="J622" s="4">
        <v>1.0</v>
      </c>
    </row>
    <row r="623">
      <c r="A623" s="4">
        <v>48.0</v>
      </c>
      <c r="H623" s="4">
        <v>20.0</v>
      </c>
      <c r="I623" s="4">
        <v>12000.0</v>
      </c>
      <c r="J623" s="4">
        <v>2.0</v>
      </c>
    </row>
    <row r="624">
      <c r="A624" s="4">
        <v>49.0</v>
      </c>
      <c r="H624" s="4">
        <v>20.0</v>
      </c>
      <c r="I624" s="4">
        <v>30000.0</v>
      </c>
      <c r="J624" s="4">
        <v>8.0</v>
      </c>
    </row>
    <row r="625">
      <c r="A625" s="4">
        <v>27.0</v>
      </c>
      <c r="H625" s="4">
        <v>5.0</v>
      </c>
      <c r="I625" s="4">
        <v>65000.0</v>
      </c>
      <c r="J625" s="4">
        <v>1.0</v>
      </c>
    </row>
    <row r="626">
      <c r="A626" s="4">
        <v>22.0</v>
      </c>
      <c r="H626" s="4">
        <v>5.0</v>
      </c>
      <c r="I626" s="4">
        <v>4000.0</v>
      </c>
      <c r="J626" s="4">
        <v>1.0</v>
      </c>
    </row>
    <row r="627">
      <c r="A627" s="4">
        <v>61.0</v>
      </c>
      <c r="H627" s="4">
        <v>20.0</v>
      </c>
      <c r="I627" s="4">
        <v>9300.0</v>
      </c>
      <c r="J627" s="4">
        <v>1.0</v>
      </c>
    </row>
    <row r="628">
      <c r="A628" s="4">
        <v>33.0</v>
      </c>
      <c r="H628" s="4">
        <v>10.0</v>
      </c>
      <c r="I628" s="4">
        <v>10000.0</v>
      </c>
      <c r="J628" s="4">
        <v>1.0</v>
      </c>
    </row>
    <row r="629">
      <c r="A629" s="4">
        <v>55.0</v>
      </c>
      <c r="H629" s="4">
        <v>20.0</v>
      </c>
      <c r="I629" s="4">
        <v>80000.0</v>
      </c>
      <c r="J629" s="4">
        <v>10.0</v>
      </c>
    </row>
    <row r="630">
      <c r="A630" s="4">
        <v>67.0</v>
      </c>
      <c r="H630" s="4">
        <v>20.0</v>
      </c>
      <c r="I630" s="4">
        <v>12000.0</v>
      </c>
      <c r="J630" s="4">
        <v>1.0</v>
      </c>
    </row>
    <row r="631">
      <c r="A631" s="4">
        <v>54.0</v>
      </c>
      <c r="H631" s="4">
        <v>20.0</v>
      </c>
      <c r="I631" s="4">
        <v>51000.0</v>
      </c>
      <c r="J631" s="4">
        <v>1.0</v>
      </c>
    </row>
    <row r="632">
      <c r="A632" s="4">
        <v>45.0</v>
      </c>
      <c r="H632" s="4">
        <v>20.0</v>
      </c>
      <c r="I632" s="4">
        <v>17000.0</v>
      </c>
      <c r="J632" s="4">
        <v>1.0</v>
      </c>
    </row>
    <row r="633">
      <c r="A633" s="4">
        <v>42.0</v>
      </c>
      <c r="H633" s="4">
        <v>15.0</v>
      </c>
      <c r="I633" s="4">
        <v>13000.0</v>
      </c>
      <c r="J633" s="4">
        <v>2.0</v>
      </c>
    </row>
    <row r="634">
      <c r="A634" s="4">
        <v>53.0</v>
      </c>
      <c r="H634" s="4">
        <v>20.0</v>
      </c>
      <c r="I634" s="4">
        <v>8500.0</v>
      </c>
      <c r="J634" s="4">
        <v>2.0</v>
      </c>
    </row>
    <row r="635">
      <c r="A635" s="4">
        <v>41.0</v>
      </c>
      <c r="H635" s="4">
        <v>10.0</v>
      </c>
      <c r="I635" s="4">
        <v>10000.0</v>
      </c>
      <c r="J635" s="4">
        <v>5.0</v>
      </c>
    </row>
    <row r="636">
      <c r="A636" s="4">
        <v>53.0</v>
      </c>
      <c r="H636" s="4">
        <v>20.0</v>
      </c>
      <c r="I636" s="4">
        <v>18000.0</v>
      </c>
      <c r="J636" s="4">
        <v>1.0</v>
      </c>
    </row>
    <row r="637">
      <c r="A637" s="4">
        <v>43.0</v>
      </c>
      <c r="H637" s="4">
        <v>15.0</v>
      </c>
      <c r="I637" s="4">
        <v>10500.0</v>
      </c>
      <c r="J637" s="4">
        <v>8.0</v>
      </c>
    </row>
    <row r="638">
      <c r="A638" s="4">
        <v>48.0</v>
      </c>
      <c r="H638" s="4">
        <v>20.0</v>
      </c>
      <c r="I638" s="4">
        <v>15000.0</v>
      </c>
      <c r="J638" s="4">
        <v>3.0</v>
      </c>
    </row>
    <row r="639">
      <c r="A639" s="4">
        <v>55.0</v>
      </c>
      <c r="H639" s="4">
        <v>20.0</v>
      </c>
      <c r="I639" s="4">
        <v>30000.0</v>
      </c>
      <c r="J639" s="4">
        <v>7.0</v>
      </c>
    </row>
    <row r="640">
      <c r="A640" s="4">
        <v>61.0</v>
      </c>
      <c r="H640" s="4">
        <v>20.0</v>
      </c>
      <c r="I640" s="4">
        <v>8500.0</v>
      </c>
      <c r="J640" s="4">
        <v>3.0</v>
      </c>
    </row>
    <row r="641">
      <c r="A641" s="4">
        <v>52.0</v>
      </c>
      <c r="H641" s="4">
        <v>20.0</v>
      </c>
      <c r="I641" s="4">
        <v>14000.0</v>
      </c>
      <c r="J641" s="4">
        <v>2.0</v>
      </c>
    </row>
    <row r="642">
      <c r="A642" s="4">
        <v>34.0</v>
      </c>
      <c r="H642" s="4">
        <v>12.0</v>
      </c>
      <c r="I642" s="4">
        <v>12000.0</v>
      </c>
      <c r="J642" s="4">
        <v>3.0</v>
      </c>
    </row>
    <row r="643">
      <c r="A643" s="4">
        <v>45.0</v>
      </c>
      <c r="H643" s="4">
        <v>12.0</v>
      </c>
      <c r="I643" s="4">
        <v>12000.0</v>
      </c>
      <c r="J643" s="4">
        <v>6.0</v>
      </c>
    </row>
    <row r="644">
      <c r="A644" s="4">
        <v>21.0</v>
      </c>
      <c r="H644" s="4">
        <v>5.0</v>
      </c>
      <c r="I644" s="4">
        <v>9000.0</v>
      </c>
      <c r="J644" s="4">
        <v>5.0</v>
      </c>
    </row>
    <row r="645">
      <c r="A645" s="4">
        <v>56.0</v>
      </c>
      <c r="H645" s="4">
        <v>20.0</v>
      </c>
      <c r="I645" s="4">
        <v>11000.0</v>
      </c>
      <c r="J645" s="4">
        <v>5.0</v>
      </c>
    </row>
    <row r="646">
      <c r="A646" s="4">
        <v>26.0</v>
      </c>
      <c r="H646" s="4">
        <v>5.0</v>
      </c>
      <c r="I646" s="4">
        <v>31000.0</v>
      </c>
      <c r="J646" s="4">
        <v>3.0</v>
      </c>
    </row>
    <row r="647">
      <c r="A647" s="4">
        <v>60.0</v>
      </c>
      <c r="H647" s="4">
        <v>20.0</v>
      </c>
      <c r="I647" s="4">
        <v>15000.0</v>
      </c>
      <c r="J647" s="4">
        <v>3.0</v>
      </c>
    </row>
    <row r="648">
      <c r="A648" s="4">
        <v>24.0</v>
      </c>
      <c r="H648" s="4">
        <v>5.0</v>
      </c>
      <c r="I648" s="4">
        <v>9000.0</v>
      </c>
      <c r="J648" s="4">
        <v>1.0</v>
      </c>
    </row>
    <row r="649">
      <c r="A649" s="4">
        <v>55.0</v>
      </c>
      <c r="H649" s="4">
        <v>12.0</v>
      </c>
      <c r="I649" s="4">
        <v>20000.0</v>
      </c>
      <c r="J649" s="4">
        <v>5.0</v>
      </c>
    </row>
    <row r="650">
      <c r="A650" s="4">
        <v>50.0</v>
      </c>
      <c r="H650" s="4">
        <v>5.0</v>
      </c>
      <c r="I650" s="4">
        <v>12000.0</v>
      </c>
      <c r="J650" s="4">
        <v>6.0</v>
      </c>
    </row>
    <row r="651">
      <c r="A651" s="4">
        <v>49.0</v>
      </c>
      <c r="H651" s="4">
        <v>12.0</v>
      </c>
      <c r="I651" s="4">
        <v>8000.0</v>
      </c>
      <c r="J651" s="4">
        <v>1.0</v>
      </c>
    </row>
    <row r="652">
      <c r="A652" s="4">
        <v>44.0</v>
      </c>
      <c r="H652" s="4">
        <v>20.0</v>
      </c>
      <c r="I652" s="4">
        <v>20000.0</v>
      </c>
      <c r="J652" s="4">
        <v>6.0</v>
      </c>
    </row>
    <row r="653">
      <c r="A653" s="4">
        <v>27.0</v>
      </c>
      <c r="H653" s="4">
        <v>5.0</v>
      </c>
      <c r="I653" s="4">
        <v>25000.0</v>
      </c>
      <c r="J653" s="4">
        <v>7.0</v>
      </c>
    </row>
    <row r="654">
      <c r="A654" s="4">
        <v>50.0</v>
      </c>
      <c r="H654" s="4">
        <v>15.0</v>
      </c>
      <c r="I654" s="4">
        <v>16000.0</v>
      </c>
      <c r="J654" s="4">
        <v>2.0</v>
      </c>
    </row>
    <row r="655">
      <c r="A655" s="4">
        <v>30.0</v>
      </c>
      <c r="H655" s="4">
        <v>5.0</v>
      </c>
      <c r="I655" s="4">
        <v>12500.0</v>
      </c>
      <c r="J655" s="4">
        <v>5.0</v>
      </c>
    </row>
    <row r="656">
      <c r="A656" s="4">
        <v>37.0</v>
      </c>
      <c r="H656" s="4">
        <v>12.0</v>
      </c>
      <c r="I656" s="4">
        <v>16000.0</v>
      </c>
      <c r="J656" s="4">
        <v>4.0</v>
      </c>
    </row>
    <row r="657">
      <c r="A657" s="4">
        <v>23.0</v>
      </c>
      <c r="H657" s="4">
        <v>5.0</v>
      </c>
      <c r="I657" s="4">
        <v>10000.0</v>
      </c>
      <c r="J657" s="4">
        <v>1.0</v>
      </c>
    </row>
    <row r="658">
      <c r="A658" s="4">
        <v>50.0</v>
      </c>
      <c r="H658" s="4">
        <v>20.0</v>
      </c>
      <c r="I658" s="4">
        <v>10000.0</v>
      </c>
      <c r="J658" s="4">
        <v>1.0</v>
      </c>
    </row>
    <row r="659">
      <c r="A659" s="4">
        <v>33.0</v>
      </c>
      <c r="H659" s="4">
        <v>12.0</v>
      </c>
      <c r="I659" s="4">
        <v>11000.0</v>
      </c>
      <c r="J659" s="4">
        <v>3.0</v>
      </c>
    </row>
    <row r="660">
      <c r="A660" s="4">
        <v>28.0</v>
      </c>
      <c r="H660" s="4">
        <v>10.0</v>
      </c>
      <c r="I660" s="4">
        <v>11000.0</v>
      </c>
      <c r="J660" s="4">
        <v>5.0</v>
      </c>
    </row>
    <row r="661">
      <c r="A661" s="4">
        <v>65.0</v>
      </c>
      <c r="H661" s="4">
        <v>20.0</v>
      </c>
      <c r="I661" s="4">
        <v>13000.0</v>
      </c>
      <c r="J661" s="4">
        <v>3.0</v>
      </c>
    </row>
    <row r="662">
      <c r="A662" s="4">
        <v>47.0</v>
      </c>
      <c r="H662" s="4">
        <v>20.0</v>
      </c>
      <c r="I662" s="4">
        <v>19000.0</v>
      </c>
      <c r="J662" s="4">
        <v>4.0</v>
      </c>
    </row>
    <row r="663">
      <c r="A663" s="4">
        <v>33.0</v>
      </c>
      <c r="H663" s="4">
        <v>10.0</v>
      </c>
      <c r="I663" s="4">
        <v>12000.0</v>
      </c>
      <c r="J663" s="4">
        <v>5.0</v>
      </c>
    </row>
    <row r="664">
      <c r="A664" s="4">
        <v>24.0</v>
      </c>
      <c r="H664" s="4">
        <v>5.0</v>
      </c>
      <c r="I664" s="4">
        <v>12000.0</v>
      </c>
      <c r="J664" s="4">
        <v>2.0</v>
      </c>
    </row>
    <row r="665">
      <c r="A665" s="4">
        <v>30.0</v>
      </c>
      <c r="H665" s="4">
        <v>12.0</v>
      </c>
      <c r="I665" s="4">
        <v>28500.0</v>
      </c>
      <c r="J665" s="4">
        <v>7.0</v>
      </c>
    </row>
    <row r="666">
      <c r="A666" s="4">
        <v>27.0</v>
      </c>
      <c r="H666" s="4">
        <v>10.0</v>
      </c>
      <c r="I666" s="4">
        <v>15000.0</v>
      </c>
      <c r="J666" s="4">
        <v>4.0</v>
      </c>
    </row>
    <row r="667">
      <c r="A667" s="4">
        <v>59.0</v>
      </c>
      <c r="H667" s="4">
        <v>20.0</v>
      </c>
      <c r="I667" s="4">
        <v>15000.0</v>
      </c>
      <c r="J667" s="4">
        <v>5.0</v>
      </c>
    </row>
    <row r="668">
      <c r="A668" s="4">
        <v>58.0</v>
      </c>
      <c r="H668" s="4">
        <v>20.0</v>
      </c>
      <c r="I668" s="4">
        <v>250000.0</v>
      </c>
      <c r="J668" s="4">
        <v>6.0</v>
      </c>
    </row>
    <row r="669">
      <c r="A669" s="4">
        <v>49.0</v>
      </c>
      <c r="H669" s="4">
        <v>10.0</v>
      </c>
      <c r="I669" s="4">
        <v>12000.0</v>
      </c>
      <c r="J669" s="4">
        <v>1.0</v>
      </c>
    </row>
    <row r="670">
      <c r="A670" s="4">
        <v>21.0</v>
      </c>
      <c r="H670" s="4">
        <v>5.0</v>
      </c>
      <c r="I670" s="4">
        <v>3000.0</v>
      </c>
      <c r="J670" s="4">
        <v>5.0</v>
      </c>
    </row>
    <row r="671">
      <c r="I671" s="5"/>
    </row>
    <row r="672">
      <c r="I672" s="5"/>
    </row>
    <row r="673">
      <c r="I673" s="5"/>
    </row>
    <row r="674">
      <c r="I674" s="5"/>
    </row>
    <row r="675">
      <c r="I675" s="5"/>
    </row>
    <row r="676">
      <c r="I676" s="5"/>
    </row>
    <row r="677">
      <c r="I677" s="5"/>
    </row>
    <row r="678">
      <c r="I678" s="5"/>
    </row>
    <row r="679">
      <c r="I679" s="5"/>
    </row>
    <row r="680">
      <c r="I680" s="5"/>
    </row>
    <row r="681">
      <c r="I681" s="5"/>
    </row>
    <row r="682">
      <c r="I682" s="5"/>
    </row>
    <row r="683">
      <c r="I683" s="5"/>
    </row>
    <row r="684">
      <c r="I684" s="5"/>
    </row>
    <row r="685">
      <c r="I685" s="5"/>
    </row>
    <row r="686">
      <c r="I686" s="5"/>
    </row>
    <row r="687">
      <c r="I687" s="5"/>
    </row>
    <row r="688">
      <c r="I688" s="5"/>
    </row>
    <row r="689">
      <c r="I689" s="5"/>
    </row>
    <row r="690">
      <c r="I690" s="5"/>
    </row>
    <row r="691">
      <c r="I691" s="5"/>
    </row>
    <row r="692">
      <c r="I692" s="5"/>
    </row>
    <row r="693">
      <c r="I693" s="5"/>
    </row>
    <row r="694">
      <c r="I694" s="5"/>
    </row>
    <row r="695">
      <c r="I695" s="5"/>
    </row>
    <row r="696">
      <c r="I696" s="5"/>
    </row>
    <row r="697">
      <c r="I697" s="5"/>
    </row>
    <row r="698">
      <c r="I698" s="5"/>
    </row>
    <row r="699">
      <c r="I699" s="5"/>
    </row>
    <row r="700">
      <c r="I700" s="5"/>
    </row>
    <row r="701">
      <c r="I701" s="5"/>
    </row>
    <row r="702">
      <c r="I702" s="5"/>
    </row>
    <row r="703">
      <c r="I703" s="5"/>
    </row>
    <row r="704">
      <c r="I704" s="5"/>
    </row>
    <row r="705">
      <c r="I705" s="5"/>
    </row>
    <row r="706">
      <c r="I706" s="5"/>
    </row>
    <row r="707">
      <c r="I707" s="5"/>
    </row>
    <row r="708">
      <c r="I708" s="5"/>
    </row>
    <row r="709">
      <c r="I709" s="5"/>
    </row>
    <row r="710">
      <c r="I710" s="5"/>
    </row>
    <row r="711">
      <c r="I711" s="5"/>
    </row>
    <row r="712">
      <c r="I712" s="5"/>
    </row>
    <row r="713">
      <c r="I713" s="5"/>
    </row>
    <row r="714">
      <c r="I714" s="5"/>
    </row>
    <row r="715">
      <c r="I715" s="5"/>
    </row>
    <row r="716">
      <c r="I716" s="5"/>
    </row>
    <row r="717">
      <c r="I717" s="5"/>
    </row>
    <row r="718">
      <c r="I718" s="5"/>
    </row>
    <row r="719">
      <c r="I719" s="5"/>
    </row>
    <row r="720">
      <c r="I720" s="5"/>
    </row>
    <row r="721">
      <c r="I721" s="5"/>
    </row>
    <row r="722">
      <c r="I722" s="5"/>
    </row>
    <row r="723">
      <c r="I723" s="5"/>
    </row>
    <row r="724">
      <c r="I724" s="5"/>
    </row>
    <row r="725">
      <c r="I725" s="5"/>
    </row>
    <row r="726">
      <c r="I726" s="5"/>
    </row>
    <row r="727">
      <c r="I727" s="5"/>
    </row>
    <row r="728">
      <c r="I728" s="5"/>
    </row>
    <row r="729">
      <c r="I729" s="5"/>
    </row>
    <row r="730">
      <c r="I730" s="5"/>
    </row>
    <row r="731">
      <c r="I731" s="5"/>
    </row>
    <row r="732">
      <c r="I732" s="5"/>
    </row>
    <row r="733">
      <c r="I733" s="5"/>
    </row>
    <row r="734">
      <c r="I734" s="5"/>
    </row>
    <row r="735">
      <c r="I735" s="5"/>
    </row>
    <row r="736">
      <c r="I736" s="5"/>
    </row>
    <row r="737">
      <c r="I737" s="5"/>
    </row>
    <row r="738">
      <c r="I738" s="5"/>
    </row>
    <row r="739">
      <c r="I739" s="5"/>
    </row>
    <row r="740">
      <c r="I740" s="5"/>
    </row>
    <row r="741">
      <c r="I741" s="5"/>
    </row>
    <row r="742">
      <c r="I742" s="5"/>
    </row>
    <row r="743">
      <c r="I743" s="5"/>
    </row>
    <row r="744">
      <c r="I744" s="5"/>
    </row>
    <row r="745">
      <c r="I745" s="5"/>
    </row>
    <row r="746">
      <c r="I746" s="5"/>
    </row>
    <row r="747">
      <c r="I747" s="5"/>
    </row>
    <row r="748">
      <c r="I748" s="5"/>
    </row>
    <row r="749">
      <c r="I749" s="5"/>
    </row>
    <row r="750">
      <c r="I750" s="5"/>
    </row>
    <row r="751">
      <c r="I751" s="5"/>
    </row>
    <row r="752">
      <c r="I752" s="5"/>
    </row>
    <row r="753">
      <c r="I753" s="5"/>
    </row>
    <row r="754">
      <c r="I754" s="5"/>
    </row>
    <row r="755">
      <c r="I755" s="5"/>
    </row>
    <row r="756">
      <c r="I756" s="5"/>
    </row>
    <row r="757">
      <c r="I757" s="5"/>
    </row>
    <row r="758">
      <c r="I758" s="5"/>
    </row>
    <row r="759">
      <c r="I759" s="5"/>
    </row>
    <row r="760">
      <c r="I760" s="5"/>
    </row>
    <row r="761">
      <c r="I761" s="5"/>
    </row>
    <row r="762">
      <c r="I762" s="5"/>
    </row>
    <row r="763">
      <c r="I763" s="5"/>
    </row>
    <row r="764">
      <c r="I764" s="5"/>
    </row>
    <row r="765">
      <c r="I765" s="5"/>
    </row>
    <row r="766">
      <c r="I766" s="5"/>
    </row>
    <row r="767">
      <c r="I767" s="5"/>
    </row>
    <row r="768">
      <c r="I768" s="5"/>
    </row>
    <row r="769">
      <c r="I769" s="5"/>
    </row>
    <row r="770">
      <c r="I770" s="5"/>
    </row>
    <row r="771">
      <c r="A771" s="4" t="s">
        <v>1</v>
      </c>
      <c r="H771" s="4" t="s">
        <v>8</v>
      </c>
      <c r="I771" s="4" t="s">
        <v>9</v>
      </c>
      <c r="J771" s="4" t="s">
        <v>10</v>
      </c>
    </row>
    <row r="772">
      <c r="A772" s="4">
        <v>51.0</v>
      </c>
      <c r="H772" s="4">
        <v>20.0</v>
      </c>
      <c r="I772" s="4">
        <v>17000.0</v>
      </c>
      <c r="J772" s="4">
        <v>5.0</v>
      </c>
    </row>
    <row r="773">
      <c r="A773" s="4">
        <v>23.0</v>
      </c>
      <c r="H773" s="4">
        <v>5.0</v>
      </c>
      <c r="I773" s="4">
        <v>12000.0</v>
      </c>
      <c r="J773" s="4">
        <v>5.0</v>
      </c>
    </row>
    <row r="774">
      <c r="A774" s="4">
        <v>52.0</v>
      </c>
      <c r="H774" s="4">
        <v>20.0</v>
      </c>
      <c r="I774" s="4">
        <v>9000.0</v>
      </c>
      <c r="J774" s="4">
        <v>6.0</v>
      </c>
    </row>
    <row r="775">
      <c r="A775" s="4">
        <v>33.0</v>
      </c>
      <c r="H775" s="4">
        <v>12.0</v>
      </c>
      <c r="I775" s="4">
        <v>25000.0</v>
      </c>
      <c r="J775" s="4">
        <v>4.0</v>
      </c>
    </row>
    <row r="776">
      <c r="A776" s="4">
        <v>51.0</v>
      </c>
      <c r="H776" s="4">
        <v>10.0</v>
      </c>
      <c r="I776" s="4">
        <v>16000.0</v>
      </c>
      <c r="J776" s="4">
        <v>1.0</v>
      </c>
    </row>
    <row r="777">
      <c r="A777" s="4">
        <v>48.0</v>
      </c>
      <c r="H777" s="4">
        <v>20.0</v>
      </c>
      <c r="I777" s="4">
        <v>12000.0</v>
      </c>
      <c r="J777" s="4">
        <v>2.0</v>
      </c>
    </row>
    <row r="778">
      <c r="A778" s="4">
        <v>49.0</v>
      </c>
      <c r="H778" s="4">
        <v>20.0</v>
      </c>
      <c r="I778" s="4">
        <v>30000.0</v>
      </c>
      <c r="J778" s="4">
        <v>8.0</v>
      </c>
    </row>
    <row r="779">
      <c r="A779" s="4">
        <v>27.0</v>
      </c>
      <c r="H779" s="4">
        <v>5.0</v>
      </c>
      <c r="I779" s="4">
        <v>65000.0</v>
      </c>
      <c r="J779" s="4">
        <v>1.0</v>
      </c>
    </row>
    <row r="780">
      <c r="A780" s="4">
        <v>22.0</v>
      </c>
      <c r="H780" s="4">
        <v>5.0</v>
      </c>
      <c r="I780" s="4">
        <v>4000.0</v>
      </c>
      <c r="J780" s="4">
        <v>1.0</v>
      </c>
    </row>
    <row r="781">
      <c r="A781" s="4">
        <v>61.0</v>
      </c>
      <c r="H781" s="4">
        <v>20.0</v>
      </c>
      <c r="I781" s="4">
        <v>9300.0</v>
      </c>
      <c r="J781" s="4">
        <v>1.0</v>
      </c>
    </row>
    <row r="782">
      <c r="A782" s="4">
        <v>33.0</v>
      </c>
      <c r="H782" s="4">
        <v>10.0</v>
      </c>
      <c r="I782" s="4">
        <v>10000.0</v>
      </c>
      <c r="J782" s="4">
        <v>1.0</v>
      </c>
    </row>
    <row r="783">
      <c r="A783" s="4">
        <v>55.0</v>
      </c>
      <c r="H783" s="4">
        <v>20.0</v>
      </c>
      <c r="I783" s="4">
        <v>80000.0</v>
      </c>
      <c r="J783" s="4">
        <v>10.0</v>
      </c>
    </row>
    <row r="784">
      <c r="A784" s="4">
        <v>67.0</v>
      </c>
      <c r="H784" s="4">
        <v>20.0</v>
      </c>
      <c r="I784" s="4">
        <v>12000.0</v>
      </c>
      <c r="J784" s="4">
        <v>1.0</v>
      </c>
    </row>
    <row r="785">
      <c r="A785" s="4">
        <v>54.0</v>
      </c>
      <c r="H785" s="4">
        <v>20.0</v>
      </c>
      <c r="I785" s="4">
        <v>51000.0</v>
      </c>
      <c r="J785" s="4">
        <v>1.0</v>
      </c>
    </row>
    <row r="786">
      <c r="A786" s="4">
        <v>45.0</v>
      </c>
      <c r="H786" s="4">
        <v>20.0</v>
      </c>
      <c r="I786" s="4">
        <v>17000.0</v>
      </c>
      <c r="J786" s="4">
        <v>1.0</v>
      </c>
    </row>
    <row r="787">
      <c r="A787" s="4">
        <v>42.0</v>
      </c>
      <c r="H787" s="4">
        <v>15.0</v>
      </c>
      <c r="I787" s="4">
        <v>13000.0</v>
      </c>
      <c r="J787" s="4">
        <v>2.0</v>
      </c>
    </row>
    <row r="788">
      <c r="A788" s="4">
        <v>53.0</v>
      </c>
      <c r="H788" s="4">
        <v>20.0</v>
      </c>
      <c r="I788" s="4">
        <v>8500.0</v>
      </c>
      <c r="J788" s="4">
        <v>2.0</v>
      </c>
    </row>
    <row r="789">
      <c r="A789" s="4">
        <v>41.0</v>
      </c>
      <c r="H789" s="4">
        <v>10.0</v>
      </c>
      <c r="I789" s="4">
        <v>10000.0</v>
      </c>
      <c r="J789" s="4">
        <v>5.0</v>
      </c>
    </row>
    <row r="790">
      <c r="A790" s="4">
        <v>53.0</v>
      </c>
      <c r="H790" s="4">
        <v>20.0</v>
      </c>
      <c r="I790" s="4">
        <v>18000.0</v>
      </c>
      <c r="J790" s="4">
        <v>1.0</v>
      </c>
    </row>
    <row r="791">
      <c r="A791" s="4">
        <v>43.0</v>
      </c>
      <c r="H791" s="4">
        <v>15.0</v>
      </c>
      <c r="I791" s="4">
        <v>10500.0</v>
      </c>
      <c r="J791" s="4">
        <v>8.0</v>
      </c>
    </row>
    <row r="792">
      <c r="A792" s="4">
        <v>48.0</v>
      </c>
      <c r="H792" s="4">
        <v>20.0</v>
      </c>
      <c r="I792" s="4">
        <v>15000.0</v>
      </c>
      <c r="J792" s="4">
        <v>3.0</v>
      </c>
    </row>
    <row r="793">
      <c r="A793" s="4">
        <v>55.0</v>
      </c>
      <c r="H793" s="4">
        <v>20.0</v>
      </c>
      <c r="I793" s="4">
        <v>30000.0</v>
      </c>
      <c r="J793" s="4">
        <v>7.0</v>
      </c>
    </row>
    <row r="794">
      <c r="A794" s="4">
        <v>61.0</v>
      </c>
      <c r="H794" s="4">
        <v>20.0</v>
      </c>
      <c r="I794" s="4">
        <v>8500.0</v>
      </c>
      <c r="J794" s="4">
        <v>3.0</v>
      </c>
    </row>
    <row r="795">
      <c r="A795" s="4">
        <v>52.0</v>
      </c>
      <c r="H795" s="4">
        <v>20.0</v>
      </c>
      <c r="I795" s="4">
        <v>14000.0</v>
      </c>
      <c r="J795" s="4">
        <v>2.0</v>
      </c>
    </row>
    <row r="796">
      <c r="A796" s="4">
        <v>34.0</v>
      </c>
      <c r="H796" s="4">
        <v>12.0</v>
      </c>
      <c r="I796" s="4">
        <v>12000.0</v>
      </c>
      <c r="J796" s="4">
        <v>3.0</v>
      </c>
    </row>
    <row r="797">
      <c r="A797" s="4">
        <v>45.0</v>
      </c>
      <c r="H797" s="4">
        <v>12.0</v>
      </c>
      <c r="I797" s="4">
        <v>12000.0</v>
      </c>
      <c r="J797" s="4">
        <v>6.0</v>
      </c>
    </row>
    <row r="798">
      <c r="A798" s="4">
        <v>21.0</v>
      </c>
      <c r="H798" s="4">
        <v>5.0</v>
      </c>
      <c r="I798" s="4">
        <v>9000.0</v>
      </c>
      <c r="J798" s="4">
        <v>5.0</v>
      </c>
    </row>
    <row r="799">
      <c r="A799" s="4">
        <v>56.0</v>
      </c>
      <c r="H799" s="4">
        <v>20.0</v>
      </c>
      <c r="I799" s="4">
        <v>11000.0</v>
      </c>
      <c r="J799" s="4">
        <v>5.0</v>
      </c>
    </row>
    <row r="800">
      <c r="A800" s="4">
        <v>26.0</v>
      </c>
      <c r="H800" s="4">
        <v>5.0</v>
      </c>
      <c r="I800" s="4">
        <v>31000.0</v>
      </c>
      <c r="J800" s="4">
        <v>3.0</v>
      </c>
    </row>
    <row r="801">
      <c r="A801" s="4">
        <v>60.0</v>
      </c>
      <c r="H801" s="4">
        <v>20.0</v>
      </c>
      <c r="I801" s="4">
        <v>15000.0</v>
      </c>
      <c r="J801" s="4">
        <v>3.0</v>
      </c>
    </row>
    <row r="802">
      <c r="A802" s="4">
        <v>24.0</v>
      </c>
      <c r="H802" s="4">
        <v>5.0</v>
      </c>
      <c r="I802" s="4">
        <v>9000.0</v>
      </c>
      <c r="J802" s="4">
        <v>1.0</v>
      </c>
    </row>
    <row r="803">
      <c r="A803" s="4">
        <v>55.0</v>
      </c>
      <c r="H803" s="4">
        <v>12.0</v>
      </c>
      <c r="I803" s="4">
        <v>20000.0</v>
      </c>
      <c r="J803" s="4">
        <v>5.0</v>
      </c>
    </row>
    <row r="804">
      <c r="A804" s="4">
        <v>50.0</v>
      </c>
      <c r="H804" s="4">
        <v>5.0</v>
      </c>
      <c r="I804" s="4">
        <v>12000.0</v>
      </c>
      <c r="J804" s="4">
        <v>6.0</v>
      </c>
    </row>
    <row r="805">
      <c r="A805" s="4">
        <v>49.0</v>
      </c>
      <c r="H805" s="4">
        <v>12.0</v>
      </c>
      <c r="I805" s="4">
        <v>8000.0</v>
      </c>
      <c r="J805" s="4">
        <v>1.0</v>
      </c>
    </row>
    <row r="806">
      <c r="A806" s="4">
        <v>44.0</v>
      </c>
      <c r="H806" s="4">
        <v>20.0</v>
      </c>
      <c r="I806" s="4">
        <v>20000.0</v>
      </c>
      <c r="J806" s="4">
        <v>6.0</v>
      </c>
    </row>
    <row r="807">
      <c r="A807" s="4">
        <v>27.0</v>
      </c>
      <c r="H807" s="4">
        <v>5.0</v>
      </c>
      <c r="I807" s="4">
        <v>25000.0</v>
      </c>
      <c r="J807" s="4">
        <v>7.0</v>
      </c>
    </row>
    <row r="808">
      <c r="A808" s="4">
        <v>50.0</v>
      </c>
      <c r="H808" s="4">
        <v>15.0</v>
      </c>
      <c r="I808" s="4">
        <v>16000.0</v>
      </c>
      <c r="J808" s="4">
        <v>2.0</v>
      </c>
    </row>
    <row r="809">
      <c r="A809" s="4">
        <v>30.0</v>
      </c>
      <c r="H809" s="4">
        <v>5.0</v>
      </c>
      <c r="I809" s="4">
        <v>12500.0</v>
      </c>
      <c r="J809" s="4">
        <v>5.0</v>
      </c>
    </row>
    <row r="810">
      <c r="A810" s="4">
        <v>37.0</v>
      </c>
      <c r="H810" s="4">
        <v>12.0</v>
      </c>
      <c r="I810" s="4">
        <v>16000.0</v>
      </c>
      <c r="J810" s="4">
        <v>4.0</v>
      </c>
    </row>
    <row r="811">
      <c r="A811" s="4">
        <v>23.0</v>
      </c>
      <c r="H811" s="4">
        <v>5.0</v>
      </c>
      <c r="I811" s="4">
        <v>10000.0</v>
      </c>
      <c r="J811" s="4">
        <v>1.0</v>
      </c>
    </row>
    <row r="812">
      <c r="A812" s="4">
        <v>50.0</v>
      </c>
      <c r="H812" s="4">
        <v>20.0</v>
      </c>
      <c r="I812" s="4">
        <v>10000.0</v>
      </c>
      <c r="J812" s="4">
        <v>1.0</v>
      </c>
    </row>
    <row r="813">
      <c r="A813" s="4">
        <v>33.0</v>
      </c>
      <c r="H813" s="4">
        <v>12.0</v>
      </c>
      <c r="I813" s="4">
        <v>11000.0</v>
      </c>
      <c r="J813" s="4">
        <v>3.0</v>
      </c>
    </row>
    <row r="814">
      <c r="A814" s="4">
        <v>28.0</v>
      </c>
      <c r="H814" s="4">
        <v>10.0</v>
      </c>
      <c r="I814" s="4">
        <v>11000.0</v>
      </c>
      <c r="J814" s="4">
        <v>5.0</v>
      </c>
    </row>
    <row r="815">
      <c r="A815" s="4">
        <v>65.0</v>
      </c>
      <c r="H815" s="4">
        <v>20.0</v>
      </c>
      <c r="I815" s="4">
        <v>13000.0</v>
      </c>
      <c r="J815" s="4">
        <v>3.0</v>
      </c>
    </row>
    <row r="816">
      <c r="A816" s="4">
        <v>47.0</v>
      </c>
      <c r="H816" s="4">
        <v>20.0</v>
      </c>
      <c r="I816" s="4">
        <v>19000.0</v>
      </c>
      <c r="J816" s="4">
        <v>4.0</v>
      </c>
    </row>
    <row r="817">
      <c r="A817" s="4">
        <v>33.0</v>
      </c>
      <c r="H817" s="4">
        <v>10.0</v>
      </c>
      <c r="I817" s="4">
        <v>12000.0</v>
      </c>
      <c r="J817" s="4">
        <v>5.0</v>
      </c>
    </row>
    <row r="818">
      <c r="A818" s="4">
        <v>24.0</v>
      </c>
      <c r="H818" s="4">
        <v>5.0</v>
      </c>
      <c r="I818" s="4">
        <v>12000.0</v>
      </c>
      <c r="J818" s="4">
        <v>2.0</v>
      </c>
    </row>
    <row r="819">
      <c r="A819" s="4">
        <v>30.0</v>
      </c>
      <c r="H819" s="4">
        <v>12.0</v>
      </c>
      <c r="I819" s="4">
        <v>28500.0</v>
      </c>
      <c r="J819" s="4">
        <v>7.0</v>
      </c>
    </row>
    <row r="820">
      <c r="A820" s="4">
        <v>27.0</v>
      </c>
      <c r="H820" s="4">
        <v>10.0</v>
      </c>
      <c r="I820" s="4">
        <v>15000.0</v>
      </c>
      <c r="J820" s="4">
        <v>4.0</v>
      </c>
    </row>
    <row r="821">
      <c r="A821" s="4">
        <v>59.0</v>
      </c>
      <c r="H821" s="4">
        <v>20.0</v>
      </c>
      <c r="I821" s="4">
        <v>15000.0</v>
      </c>
      <c r="J821" s="4">
        <v>5.0</v>
      </c>
    </row>
    <row r="822">
      <c r="A822" s="4">
        <v>58.0</v>
      </c>
      <c r="H822" s="4">
        <v>20.0</v>
      </c>
      <c r="I822" s="4">
        <v>250000.0</v>
      </c>
      <c r="J822" s="4">
        <v>6.0</v>
      </c>
    </row>
    <row r="823">
      <c r="A823" s="4">
        <v>49.0</v>
      </c>
      <c r="H823" s="4">
        <v>10.0</v>
      </c>
      <c r="I823" s="4">
        <v>12000.0</v>
      </c>
      <c r="J823" s="4">
        <v>1.0</v>
      </c>
    </row>
    <row r="824">
      <c r="A824" s="4">
        <v>21.0</v>
      </c>
      <c r="H824" s="4">
        <v>5.0</v>
      </c>
      <c r="I824" s="4">
        <v>3000.0</v>
      </c>
      <c r="J824" s="4">
        <v>5.0</v>
      </c>
    </row>
    <row r="825">
      <c r="I825" s="5"/>
    </row>
    <row r="826">
      <c r="I826" s="5"/>
    </row>
    <row r="827">
      <c r="I827" s="5"/>
    </row>
    <row r="828">
      <c r="I828" s="5"/>
    </row>
    <row r="829">
      <c r="I829" s="5"/>
    </row>
    <row r="830">
      <c r="I830" s="5"/>
    </row>
    <row r="831">
      <c r="I831" s="5"/>
    </row>
    <row r="832">
      <c r="I832" s="5"/>
    </row>
    <row r="833">
      <c r="I833" s="5"/>
    </row>
    <row r="834">
      <c r="I834" s="5"/>
    </row>
    <row r="835">
      <c r="I835" s="5"/>
    </row>
    <row r="836">
      <c r="I836" s="5"/>
    </row>
    <row r="837">
      <c r="I837" s="5"/>
    </row>
    <row r="838">
      <c r="I838" s="5"/>
    </row>
    <row r="839">
      <c r="I839" s="5"/>
    </row>
    <row r="840">
      <c r="I840" s="5"/>
    </row>
    <row r="841">
      <c r="I841" s="5"/>
    </row>
    <row r="842">
      <c r="I842" s="5"/>
    </row>
    <row r="843">
      <c r="I843" s="5"/>
    </row>
    <row r="844">
      <c r="I844" s="5"/>
    </row>
    <row r="845">
      <c r="I845" s="5"/>
    </row>
    <row r="846">
      <c r="I846" s="5"/>
    </row>
    <row r="847">
      <c r="I847" s="5"/>
    </row>
    <row r="848">
      <c r="I848" s="5"/>
    </row>
    <row r="849">
      <c r="I849" s="5"/>
    </row>
    <row r="850">
      <c r="I850" s="5"/>
    </row>
    <row r="851">
      <c r="I851" s="5"/>
    </row>
    <row r="852">
      <c r="I852" s="5"/>
    </row>
    <row r="853">
      <c r="I853" s="5"/>
    </row>
    <row r="854">
      <c r="I854" s="5"/>
    </row>
    <row r="855">
      <c r="I855" s="5"/>
    </row>
    <row r="856">
      <c r="I856" s="5"/>
    </row>
    <row r="857">
      <c r="I857" s="5"/>
    </row>
    <row r="858">
      <c r="I858" s="5"/>
    </row>
    <row r="859">
      <c r="I859" s="5"/>
    </row>
    <row r="860">
      <c r="I860" s="5"/>
    </row>
    <row r="861">
      <c r="I861" s="5"/>
    </row>
    <row r="862">
      <c r="I862" s="5"/>
    </row>
    <row r="863">
      <c r="I863" s="5"/>
    </row>
    <row r="864">
      <c r="I864" s="5"/>
    </row>
    <row r="865">
      <c r="I865" s="5"/>
    </row>
    <row r="866">
      <c r="I866" s="5"/>
    </row>
    <row r="867">
      <c r="I867" s="5"/>
    </row>
    <row r="868">
      <c r="I868" s="5"/>
    </row>
    <row r="869">
      <c r="I869" s="5"/>
    </row>
    <row r="870">
      <c r="I870" s="5"/>
    </row>
    <row r="871">
      <c r="I871" s="5"/>
    </row>
    <row r="872">
      <c r="I872" s="5"/>
    </row>
    <row r="873">
      <c r="I873" s="5"/>
    </row>
    <row r="874">
      <c r="I874" s="5"/>
    </row>
    <row r="875">
      <c r="I875" s="5"/>
    </row>
    <row r="876">
      <c r="I876" s="5"/>
    </row>
    <row r="877">
      <c r="I877" s="5"/>
    </row>
    <row r="878">
      <c r="I878" s="5"/>
    </row>
    <row r="879">
      <c r="I879" s="5"/>
    </row>
    <row r="880">
      <c r="I880" s="5"/>
    </row>
    <row r="881">
      <c r="I881" s="5"/>
    </row>
    <row r="882">
      <c r="I882" s="5"/>
    </row>
    <row r="883">
      <c r="I883" s="5"/>
    </row>
    <row r="884">
      <c r="I884" s="5"/>
    </row>
    <row r="885">
      <c r="I885" s="5"/>
    </row>
    <row r="886">
      <c r="I886" s="5"/>
    </row>
    <row r="887">
      <c r="I887" s="5"/>
    </row>
    <row r="888">
      <c r="I888" s="5"/>
    </row>
    <row r="889">
      <c r="I889" s="5"/>
    </row>
    <row r="890">
      <c r="I890" s="5"/>
    </row>
    <row r="891">
      <c r="I891" s="5"/>
    </row>
    <row r="892">
      <c r="I892" s="5"/>
    </row>
    <row r="893">
      <c r="I893" s="5"/>
    </row>
    <row r="894">
      <c r="I894" s="5"/>
    </row>
    <row r="895">
      <c r="I895" s="5"/>
    </row>
    <row r="896">
      <c r="I896" s="5"/>
    </row>
    <row r="897">
      <c r="I897" s="5"/>
    </row>
    <row r="898">
      <c r="I898" s="5"/>
    </row>
    <row r="899">
      <c r="I899" s="5"/>
    </row>
    <row r="900">
      <c r="I900" s="5"/>
    </row>
    <row r="901">
      <c r="I901" s="5"/>
    </row>
    <row r="902">
      <c r="I902" s="5"/>
    </row>
    <row r="903">
      <c r="I903" s="5"/>
    </row>
    <row r="904">
      <c r="I904" s="5"/>
    </row>
    <row r="905">
      <c r="I905" s="5"/>
    </row>
    <row r="906">
      <c r="I906" s="5"/>
    </row>
    <row r="907">
      <c r="I907" s="5"/>
    </row>
    <row r="908">
      <c r="I908" s="5"/>
    </row>
    <row r="909">
      <c r="I909" s="5"/>
    </row>
    <row r="910">
      <c r="I910" s="5"/>
    </row>
    <row r="911">
      <c r="I911" s="5"/>
    </row>
    <row r="912">
      <c r="I912" s="5"/>
    </row>
    <row r="913">
      <c r="I913" s="5"/>
    </row>
    <row r="914">
      <c r="I914" s="5"/>
    </row>
    <row r="915">
      <c r="I915" s="5"/>
    </row>
    <row r="916">
      <c r="I916" s="5"/>
    </row>
    <row r="917">
      <c r="I917" s="5"/>
    </row>
    <row r="918">
      <c r="I918" s="5"/>
    </row>
    <row r="919">
      <c r="I919" s="5"/>
    </row>
    <row r="920">
      <c r="I920" s="5"/>
    </row>
    <row r="921">
      <c r="I921" s="5"/>
    </row>
    <row r="922">
      <c r="I922" s="5"/>
    </row>
    <row r="923">
      <c r="I923" s="5"/>
    </row>
    <row r="924">
      <c r="I924" s="5"/>
    </row>
  </sheetData>
  <drawing r:id="rId1"/>
</worksheet>
</file>