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Data" sheetId="1" r:id="rId1"/>
    <sheet name="Literasi 1" sheetId="2" r:id="rId2"/>
    <sheet name="Literasi 2" sheetId="3" r:id="rId3"/>
    <sheet name="Literasi 3" sheetId="4" r:id="rId4"/>
    <sheet name="Clustering" sheetId="6" r:id="rId5"/>
    <sheet name="Pengelompokkan" sheetId="7" r:id="rId6"/>
  </sheets>
  <calcPr calcId="124519"/>
</workbook>
</file>

<file path=xl/calcChain.xml><?xml version="1.0" encoding="utf-8"?>
<calcChain xmlns="http://schemas.openxmlformats.org/spreadsheetml/2006/main"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"/>
  <c r="F5" i="3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"/>
  <c r="F5" i="2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"/>
  <c r="C5" l="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"/>
  <c r="G6"/>
  <c r="D7" i="6" s="1"/>
  <c r="G10" i="2"/>
  <c r="D11" i="6" s="1"/>
  <c r="G14" i="2"/>
  <c r="D15" i="6" s="1"/>
  <c r="G18" i="2"/>
  <c r="D19" i="6" s="1"/>
  <c r="G22" i="2"/>
  <c r="D23" i="6" s="1"/>
  <c r="G26" i="2"/>
  <c r="D27" i="6" s="1"/>
  <c r="G30" i="2"/>
  <c r="D31" i="6" s="1"/>
  <c r="G34" i="2"/>
  <c r="D35" i="6" s="1"/>
  <c r="G38" i="2"/>
  <c r="D39" i="6" s="1"/>
  <c r="G42" i="2"/>
  <c r="D43" i="6" s="1"/>
  <c r="C17" i="7"/>
  <c r="C18"/>
  <c r="C23"/>
  <c r="C24"/>
  <c r="C28"/>
  <c r="C29"/>
  <c r="C30"/>
  <c r="C32"/>
  <c r="C36"/>
  <c r="C5"/>
  <c r="C6"/>
  <c r="C7"/>
  <c r="C8"/>
  <c r="C9"/>
  <c r="C10"/>
  <c r="C11"/>
  <c r="C12"/>
  <c r="C13"/>
  <c r="C14"/>
  <c r="C15"/>
  <c r="C16"/>
  <c r="C19"/>
  <c r="C20"/>
  <c r="C21"/>
  <c r="C22"/>
  <c r="C25"/>
  <c r="C26"/>
  <c r="C27"/>
  <c r="C31"/>
  <c r="C33"/>
  <c r="C34"/>
  <c r="C35"/>
  <c r="C37"/>
  <c r="C38"/>
  <c r="C39"/>
  <c r="C40"/>
  <c r="C41"/>
  <c r="C42"/>
  <c r="C43"/>
  <c r="C4"/>
  <c r="G8" i="2"/>
  <c r="D9" i="6" s="1"/>
  <c r="G12" i="2"/>
  <c r="D13" i="6" s="1"/>
  <c r="G16" i="2"/>
  <c r="D17" i="6" s="1"/>
  <c r="G20" i="2"/>
  <c r="D21" i="6" s="1"/>
  <c r="G24" i="2"/>
  <c r="D25" i="6" s="1"/>
  <c r="G28" i="2"/>
  <c r="D29" i="6" s="1"/>
  <c r="G32" i="2"/>
  <c r="D33" i="6" s="1"/>
  <c r="G36" i="2"/>
  <c r="D37" i="6" s="1"/>
  <c r="G40" i="2"/>
  <c r="D41" i="6" s="1"/>
  <c r="G4" i="2"/>
  <c r="D5" i="6" s="1"/>
  <c r="L38" i="2" l="1"/>
  <c r="L34"/>
  <c r="L28"/>
  <c r="L22"/>
  <c r="L18"/>
  <c r="L12"/>
  <c r="L6"/>
  <c r="K38"/>
  <c r="K34"/>
  <c r="K28"/>
  <c r="K22"/>
  <c r="K18"/>
  <c r="K12"/>
  <c r="K6"/>
  <c r="U38"/>
  <c r="U30"/>
  <c r="U22"/>
  <c r="U14"/>
  <c r="U6"/>
  <c r="L42"/>
  <c r="L36"/>
  <c r="L30"/>
  <c r="L26"/>
  <c r="L20"/>
  <c r="L14"/>
  <c r="L10"/>
  <c r="K42"/>
  <c r="K36"/>
  <c r="K30"/>
  <c r="K26"/>
  <c r="K20"/>
  <c r="K14"/>
  <c r="K10"/>
  <c r="U42"/>
  <c r="U34"/>
  <c r="U26"/>
  <c r="U18"/>
  <c r="U10"/>
  <c r="L24"/>
  <c r="L8"/>
  <c r="K32"/>
  <c r="K16"/>
  <c r="K8"/>
  <c r="U40"/>
  <c r="U36"/>
  <c r="U32"/>
  <c r="U28"/>
  <c r="U24"/>
  <c r="U20"/>
  <c r="U16"/>
  <c r="U12"/>
  <c r="U8"/>
  <c r="L40"/>
  <c r="L32"/>
  <c r="L16"/>
  <c r="K40"/>
  <c r="K24"/>
  <c r="O42"/>
  <c r="O40"/>
  <c r="O38"/>
  <c r="O36"/>
  <c r="O34"/>
  <c r="O32"/>
  <c r="O30"/>
  <c r="O28"/>
  <c r="O26"/>
  <c r="O24"/>
  <c r="O22"/>
  <c r="O20"/>
  <c r="O18"/>
  <c r="O16"/>
  <c r="O14"/>
  <c r="O12"/>
  <c r="O10"/>
  <c r="O8"/>
  <c r="O6"/>
  <c r="R42"/>
  <c r="R40"/>
  <c r="R38"/>
  <c r="R36"/>
  <c r="R34"/>
  <c r="R32"/>
  <c r="R30"/>
  <c r="R28"/>
  <c r="R26"/>
  <c r="R24"/>
  <c r="R22"/>
  <c r="R20"/>
  <c r="R18"/>
  <c r="R16"/>
  <c r="R14"/>
  <c r="R12"/>
  <c r="R10"/>
  <c r="R8"/>
  <c r="R6"/>
  <c r="R4"/>
  <c r="U4"/>
  <c r="L4"/>
  <c r="O4"/>
  <c r="G43"/>
  <c r="Q43" s="1"/>
  <c r="G41"/>
  <c r="G39"/>
  <c r="G37"/>
  <c r="G35"/>
  <c r="G33"/>
  <c r="G31"/>
  <c r="G29"/>
  <c r="G27"/>
  <c r="G25"/>
  <c r="G23"/>
  <c r="G21"/>
  <c r="G19"/>
  <c r="G17"/>
  <c r="G15"/>
  <c r="G13"/>
  <c r="G11"/>
  <c r="G9"/>
  <c r="G7"/>
  <c r="G5"/>
  <c r="T4"/>
  <c r="Q4"/>
  <c r="N4"/>
  <c r="K4"/>
  <c r="J4"/>
  <c r="S4"/>
  <c r="P4"/>
  <c r="M4"/>
  <c r="N41"/>
  <c r="P37"/>
  <c r="N37"/>
  <c r="J37"/>
  <c r="T33"/>
  <c r="T29"/>
  <c r="T27"/>
  <c r="J27"/>
  <c r="T25"/>
  <c r="J25"/>
  <c r="P23"/>
  <c r="T23"/>
  <c r="N23"/>
  <c r="P21"/>
  <c r="T21"/>
  <c r="N21"/>
  <c r="J21"/>
  <c r="S19"/>
  <c r="T17"/>
  <c r="J17"/>
  <c r="S15"/>
  <c r="P13"/>
  <c r="T13"/>
  <c r="N13"/>
  <c r="J13"/>
  <c r="S11"/>
  <c r="M11"/>
  <c r="Q11"/>
  <c r="J11"/>
  <c r="P9"/>
  <c r="T9"/>
  <c r="N9"/>
  <c r="J9"/>
  <c r="Q7"/>
  <c r="P5"/>
  <c r="T5"/>
  <c r="N5"/>
  <c r="J5"/>
  <c r="T42"/>
  <c r="Q42"/>
  <c r="N42"/>
  <c r="J42"/>
  <c r="S42"/>
  <c r="P42"/>
  <c r="M42"/>
  <c r="T40"/>
  <c r="Q40"/>
  <c r="N40"/>
  <c r="J40"/>
  <c r="S40"/>
  <c r="P40"/>
  <c r="M40"/>
  <c r="T38"/>
  <c r="Q38"/>
  <c r="N38"/>
  <c r="J38"/>
  <c r="S38"/>
  <c r="P38"/>
  <c r="M38"/>
  <c r="T36"/>
  <c r="Q36"/>
  <c r="N36"/>
  <c r="J36"/>
  <c r="S36"/>
  <c r="P36"/>
  <c r="M36"/>
  <c r="T34"/>
  <c r="Q34"/>
  <c r="N34"/>
  <c r="J34"/>
  <c r="S34"/>
  <c r="P34"/>
  <c r="M34"/>
  <c r="T32"/>
  <c r="Q32"/>
  <c r="N32"/>
  <c r="J32"/>
  <c r="S32"/>
  <c r="P32"/>
  <c r="M32"/>
  <c r="T30"/>
  <c r="Q30"/>
  <c r="N30"/>
  <c r="J30"/>
  <c r="S30"/>
  <c r="P30"/>
  <c r="M30"/>
  <c r="T28"/>
  <c r="Q28"/>
  <c r="N28"/>
  <c r="J28"/>
  <c r="S28"/>
  <c r="P28"/>
  <c r="M28"/>
  <c r="T26"/>
  <c r="Q26"/>
  <c r="N26"/>
  <c r="J26"/>
  <c r="S26"/>
  <c r="P26"/>
  <c r="M26"/>
  <c r="T24"/>
  <c r="Q24"/>
  <c r="N24"/>
  <c r="J24"/>
  <c r="S24"/>
  <c r="P24"/>
  <c r="M24"/>
  <c r="T22"/>
  <c r="Q22"/>
  <c r="N22"/>
  <c r="J22"/>
  <c r="S22"/>
  <c r="P22"/>
  <c r="M22"/>
  <c r="T20"/>
  <c r="Q20"/>
  <c r="N20"/>
  <c r="J20"/>
  <c r="S20"/>
  <c r="P20"/>
  <c r="M20"/>
  <c r="T18"/>
  <c r="Q18"/>
  <c r="N18"/>
  <c r="J18"/>
  <c r="S18"/>
  <c r="P18"/>
  <c r="M18"/>
  <c r="T16"/>
  <c r="Q16"/>
  <c r="N16"/>
  <c r="J16"/>
  <c r="S16"/>
  <c r="P16"/>
  <c r="M16"/>
  <c r="T14"/>
  <c r="Q14"/>
  <c r="N14"/>
  <c r="J14"/>
  <c r="S14"/>
  <c r="P14"/>
  <c r="M14"/>
  <c r="T12"/>
  <c r="Q12"/>
  <c r="N12"/>
  <c r="J12"/>
  <c r="S12"/>
  <c r="P12"/>
  <c r="M12"/>
  <c r="T10"/>
  <c r="Q10"/>
  <c r="N10"/>
  <c r="J10"/>
  <c r="S10"/>
  <c r="P10"/>
  <c r="M10"/>
  <c r="T8"/>
  <c r="Q8"/>
  <c r="N8"/>
  <c r="J8"/>
  <c r="S8"/>
  <c r="P8"/>
  <c r="M8"/>
  <c r="T6"/>
  <c r="Q6"/>
  <c r="N6"/>
  <c r="J6"/>
  <c r="S6"/>
  <c r="P6"/>
  <c r="M6"/>
  <c r="P7" l="1"/>
  <c r="U7"/>
  <c r="K7"/>
  <c r="L7"/>
  <c r="O7"/>
  <c r="D8" i="6"/>
  <c r="R7" i="2"/>
  <c r="U11"/>
  <c r="K11"/>
  <c r="L11"/>
  <c r="D12" i="6"/>
  <c r="R11" i="2"/>
  <c r="O11"/>
  <c r="P15"/>
  <c r="U15"/>
  <c r="K15"/>
  <c r="L15"/>
  <c r="D16" i="6"/>
  <c r="R15" i="2"/>
  <c r="O15"/>
  <c r="P19"/>
  <c r="U19"/>
  <c r="K19"/>
  <c r="L19"/>
  <c r="D20" i="6"/>
  <c r="R19" i="2"/>
  <c r="O19"/>
  <c r="U23"/>
  <c r="K23"/>
  <c r="L23"/>
  <c r="D24" i="6"/>
  <c r="R23" i="2"/>
  <c r="O23"/>
  <c r="S27"/>
  <c r="U27"/>
  <c r="K27"/>
  <c r="L27"/>
  <c r="D28" i="6"/>
  <c r="R27" i="2"/>
  <c r="O27"/>
  <c r="P31"/>
  <c r="U31"/>
  <c r="K31"/>
  <c r="L31"/>
  <c r="D32" i="6"/>
  <c r="R31" i="2"/>
  <c r="O31"/>
  <c r="P35"/>
  <c r="U35"/>
  <c r="K35"/>
  <c r="L35"/>
  <c r="D36" i="6"/>
  <c r="R35" i="2"/>
  <c r="O35"/>
  <c r="P39"/>
  <c r="U39"/>
  <c r="K39"/>
  <c r="L39"/>
  <c r="D40" i="6"/>
  <c r="R39" i="2"/>
  <c r="O39"/>
  <c r="S5"/>
  <c r="U5"/>
  <c r="K5"/>
  <c r="L5"/>
  <c r="O5"/>
  <c r="D6" i="6"/>
  <c r="R5" i="2"/>
  <c r="S9"/>
  <c r="U9"/>
  <c r="K9"/>
  <c r="L9"/>
  <c r="O9"/>
  <c r="D10" i="6"/>
  <c r="R9" i="2"/>
  <c r="S13"/>
  <c r="U13"/>
  <c r="K13"/>
  <c r="L13"/>
  <c r="O13"/>
  <c r="D14" i="6"/>
  <c r="R13" i="2"/>
  <c r="S17"/>
  <c r="U17"/>
  <c r="K17"/>
  <c r="L17"/>
  <c r="O17"/>
  <c r="D18" i="6"/>
  <c r="R17" i="2"/>
  <c r="S21"/>
  <c r="U21"/>
  <c r="K21"/>
  <c r="L21"/>
  <c r="O21"/>
  <c r="D22" i="6"/>
  <c r="R21" i="2"/>
  <c r="S25"/>
  <c r="U25"/>
  <c r="K25"/>
  <c r="L25"/>
  <c r="O25"/>
  <c r="D26" i="6"/>
  <c r="R25" i="2"/>
  <c r="S29"/>
  <c r="U29"/>
  <c r="K29"/>
  <c r="L29"/>
  <c r="O29"/>
  <c r="D30" i="6"/>
  <c r="R29" i="2"/>
  <c r="S33"/>
  <c r="U33"/>
  <c r="K33"/>
  <c r="L33"/>
  <c r="O33"/>
  <c r="D34" i="6"/>
  <c r="R33" i="2"/>
  <c r="S37"/>
  <c r="U37"/>
  <c r="K37"/>
  <c r="L37"/>
  <c r="O37"/>
  <c r="D38" i="6"/>
  <c r="R37" i="2"/>
  <c r="S41"/>
  <c r="U41"/>
  <c r="K41"/>
  <c r="L41"/>
  <c r="O41"/>
  <c r="D42" i="6"/>
  <c r="R41" i="2"/>
  <c r="S43"/>
  <c r="S7"/>
  <c r="N11"/>
  <c r="T11"/>
  <c r="P11"/>
  <c r="Q15"/>
  <c r="Q19"/>
  <c r="J23"/>
  <c r="Q23"/>
  <c r="M23"/>
  <c r="S23"/>
  <c r="N27"/>
  <c r="P27"/>
  <c r="M31"/>
  <c r="M35"/>
  <c r="M39"/>
  <c r="P43"/>
  <c r="U43"/>
  <c r="K43"/>
  <c r="L43"/>
  <c r="D44" i="6"/>
  <c r="R43" i="2"/>
  <c r="O43"/>
  <c r="L44"/>
  <c r="L45"/>
  <c r="R45"/>
  <c r="R44"/>
  <c r="K45"/>
  <c r="K44"/>
  <c r="O45"/>
  <c r="O44"/>
  <c r="U45"/>
  <c r="U44"/>
  <c r="M43"/>
  <c r="J41"/>
  <c r="T41"/>
  <c r="Q39"/>
  <c r="S39"/>
  <c r="T37"/>
  <c r="Q35"/>
  <c r="S35"/>
  <c r="J33"/>
  <c r="Q31"/>
  <c r="S31"/>
  <c r="S44" s="1"/>
  <c r="J29"/>
  <c r="Q27"/>
  <c r="M27"/>
  <c r="N25"/>
  <c r="M19"/>
  <c r="N17"/>
  <c r="P17"/>
  <c r="M15"/>
  <c r="M7"/>
  <c r="J43"/>
  <c r="N43"/>
  <c r="T43"/>
  <c r="P41"/>
  <c r="J39"/>
  <c r="N39"/>
  <c r="T39"/>
  <c r="J35"/>
  <c r="N35"/>
  <c r="T35"/>
  <c r="N33"/>
  <c r="P33"/>
  <c r="J31"/>
  <c r="N31"/>
  <c r="T31"/>
  <c r="N29"/>
  <c r="P29"/>
  <c r="P25"/>
  <c r="J19"/>
  <c r="N19"/>
  <c r="T19"/>
  <c r="J15"/>
  <c r="N15"/>
  <c r="T15"/>
  <c r="J7"/>
  <c r="N7"/>
  <c r="T7"/>
  <c r="T44" s="1"/>
  <c r="Q5"/>
  <c r="M5"/>
  <c r="Q9"/>
  <c r="M9"/>
  <c r="Q13"/>
  <c r="M13"/>
  <c r="Q17"/>
  <c r="M17"/>
  <c r="Q21"/>
  <c r="M21"/>
  <c r="Q25"/>
  <c r="M25"/>
  <c r="Q29"/>
  <c r="M29"/>
  <c r="Q33"/>
  <c r="M33"/>
  <c r="Q37"/>
  <c r="M37"/>
  <c r="Q41"/>
  <c r="M41"/>
  <c r="N45" l="1"/>
  <c r="M44"/>
  <c r="Q45"/>
  <c r="P44"/>
  <c r="Q44"/>
  <c r="Q46" s="1"/>
  <c r="S45"/>
  <c r="M45"/>
  <c r="M46" s="1"/>
  <c r="L46"/>
  <c r="T45"/>
  <c r="T46" s="1"/>
  <c r="N44"/>
  <c r="N46" s="1"/>
  <c r="P45"/>
  <c r="P46" s="1"/>
  <c r="U46"/>
  <c r="O46"/>
  <c r="K46"/>
  <c r="S46"/>
  <c r="R46"/>
  <c r="J45"/>
  <c r="J44"/>
  <c r="J46" l="1"/>
  <c r="G6" i="3" l="1"/>
  <c r="G8"/>
  <c r="G10"/>
  <c r="G12"/>
  <c r="G14"/>
  <c r="G16"/>
  <c r="G18"/>
  <c r="G20"/>
  <c r="G4"/>
  <c r="G5"/>
  <c r="G7"/>
  <c r="G9"/>
  <c r="G11"/>
  <c r="G13"/>
  <c r="G15"/>
  <c r="G17"/>
  <c r="G19"/>
  <c r="G21"/>
  <c r="G23"/>
  <c r="G25"/>
  <c r="G27"/>
  <c r="G29"/>
  <c r="G31"/>
  <c r="G33"/>
  <c r="G35"/>
  <c r="G37"/>
  <c r="G39"/>
  <c r="G41"/>
  <c r="G43"/>
  <c r="G42"/>
  <c r="G38"/>
  <c r="G34"/>
  <c r="G30"/>
  <c r="G26"/>
  <c r="G22"/>
  <c r="G40"/>
  <c r="G36"/>
  <c r="G32"/>
  <c r="G28"/>
  <c r="G24"/>
  <c r="E33" i="6" l="1"/>
  <c r="S32" i="3"/>
  <c r="O32"/>
  <c r="K32"/>
  <c r="R32"/>
  <c r="N32"/>
  <c r="J32"/>
  <c r="U32"/>
  <c r="Q32"/>
  <c r="M32"/>
  <c r="T32"/>
  <c r="P32"/>
  <c r="L32"/>
  <c r="E27" i="6"/>
  <c r="S26" i="3"/>
  <c r="O26"/>
  <c r="K26"/>
  <c r="R26"/>
  <c r="N26"/>
  <c r="J26"/>
  <c r="U26"/>
  <c r="Q26"/>
  <c r="M26"/>
  <c r="T26"/>
  <c r="P26"/>
  <c r="L26"/>
  <c r="E35" i="6"/>
  <c r="S34" i="3"/>
  <c r="O34"/>
  <c r="K34"/>
  <c r="R34"/>
  <c r="N34"/>
  <c r="J34"/>
  <c r="U34"/>
  <c r="Q34"/>
  <c r="M34"/>
  <c r="T34"/>
  <c r="P34"/>
  <c r="L34"/>
  <c r="E43" i="6"/>
  <c r="S42" i="3"/>
  <c r="O42"/>
  <c r="K42"/>
  <c r="R42"/>
  <c r="N42"/>
  <c r="J42"/>
  <c r="U42"/>
  <c r="Q42"/>
  <c r="M42"/>
  <c r="T42"/>
  <c r="P42"/>
  <c r="L42"/>
  <c r="E42" i="6"/>
  <c r="R41" i="3"/>
  <c r="N41"/>
  <c r="J41"/>
  <c r="S41"/>
  <c r="O41"/>
  <c r="K41"/>
  <c r="T41"/>
  <c r="P41"/>
  <c r="L41"/>
  <c r="U41"/>
  <c r="Q41"/>
  <c r="M41"/>
  <c r="E38" i="6"/>
  <c r="R37" i="3"/>
  <c r="N37"/>
  <c r="J37"/>
  <c r="S37"/>
  <c r="O37"/>
  <c r="K37"/>
  <c r="T37"/>
  <c r="P37"/>
  <c r="L37"/>
  <c r="U37"/>
  <c r="Q37"/>
  <c r="M37"/>
  <c r="E34" i="6"/>
  <c r="R33" i="3"/>
  <c r="N33"/>
  <c r="J33"/>
  <c r="S33"/>
  <c r="O33"/>
  <c r="K33"/>
  <c r="T33"/>
  <c r="P33"/>
  <c r="L33"/>
  <c r="U33"/>
  <c r="Q33"/>
  <c r="M33"/>
  <c r="E30" i="6"/>
  <c r="R29" i="3"/>
  <c r="N29"/>
  <c r="J29"/>
  <c r="S29"/>
  <c r="O29"/>
  <c r="K29"/>
  <c r="T29"/>
  <c r="P29"/>
  <c r="L29"/>
  <c r="U29"/>
  <c r="Q29"/>
  <c r="M29"/>
  <c r="E26" i="6"/>
  <c r="R25" i="3"/>
  <c r="N25"/>
  <c r="J25"/>
  <c r="S25"/>
  <c r="O25"/>
  <c r="K25"/>
  <c r="T25"/>
  <c r="P25"/>
  <c r="L25"/>
  <c r="U25"/>
  <c r="Q25"/>
  <c r="M25"/>
  <c r="E22" i="6"/>
  <c r="R21" i="3"/>
  <c r="N21"/>
  <c r="J21"/>
  <c r="S21"/>
  <c r="O21"/>
  <c r="K21"/>
  <c r="T21"/>
  <c r="P21"/>
  <c r="L21"/>
  <c r="U21"/>
  <c r="Q21"/>
  <c r="M21"/>
  <c r="E18" i="6"/>
  <c r="R17" i="3"/>
  <c r="N17"/>
  <c r="J17"/>
  <c r="S17"/>
  <c r="O17"/>
  <c r="K17"/>
  <c r="T17"/>
  <c r="P17"/>
  <c r="L17"/>
  <c r="U17"/>
  <c r="Q17"/>
  <c r="M17"/>
  <c r="E14" i="6"/>
  <c r="R13" i="3"/>
  <c r="N13"/>
  <c r="J13"/>
  <c r="S13"/>
  <c r="O13"/>
  <c r="K13"/>
  <c r="T13"/>
  <c r="P13"/>
  <c r="L13"/>
  <c r="U13"/>
  <c r="Q13"/>
  <c r="M13"/>
  <c r="E10" i="6"/>
  <c r="S9" i="3"/>
  <c r="O9"/>
  <c r="K9"/>
  <c r="N9"/>
  <c r="L9"/>
  <c r="T9"/>
  <c r="U9"/>
  <c r="Q9"/>
  <c r="M9"/>
  <c r="J9"/>
  <c r="R9"/>
  <c r="P9"/>
  <c r="E6" i="6"/>
  <c r="O5" i="3"/>
  <c r="T5"/>
  <c r="P5"/>
  <c r="L5"/>
  <c r="U5"/>
  <c r="M5"/>
  <c r="S5"/>
  <c r="K5"/>
  <c r="R5"/>
  <c r="N5"/>
  <c r="J5"/>
  <c r="Q5"/>
  <c r="E19" i="6"/>
  <c r="S18" i="3"/>
  <c r="O18"/>
  <c r="K18"/>
  <c r="R18"/>
  <c r="N18"/>
  <c r="J18"/>
  <c r="U18"/>
  <c r="Q18"/>
  <c r="M18"/>
  <c r="T18"/>
  <c r="P18"/>
  <c r="L18"/>
  <c r="E15" i="6"/>
  <c r="S14" i="3"/>
  <c r="O14"/>
  <c r="K14"/>
  <c r="R14"/>
  <c r="N14"/>
  <c r="J14"/>
  <c r="U14"/>
  <c r="Q14"/>
  <c r="M14"/>
  <c r="T14"/>
  <c r="P14"/>
  <c r="L14"/>
  <c r="E11" i="6"/>
  <c r="S10" i="3"/>
  <c r="O10"/>
  <c r="K10"/>
  <c r="R10"/>
  <c r="N10"/>
  <c r="J10"/>
  <c r="U10"/>
  <c r="Q10"/>
  <c r="M10"/>
  <c r="T10"/>
  <c r="P10"/>
  <c r="L10"/>
  <c r="E7" i="6"/>
  <c r="N6" i="3"/>
  <c r="U6"/>
  <c r="Q6"/>
  <c r="M6"/>
  <c r="T6"/>
  <c r="L6"/>
  <c r="R6"/>
  <c r="J6"/>
  <c r="S6"/>
  <c r="O6"/>
  <c r="K6"/>
  <c r="P6"/>
  <c r="E25" i="6"/>
  <c r="S24" i="3"/>
  <c r="O24"/>
  <c r="K24"/>
  <c r="R24"/>
  <c r="N24"/>
  <c r="J24"/>
  <c r="U24"/>
  <c r="Q24"/>
  <c r="M24"/>
  <c r="T24"/>
  <c r="P24"/>
  <c r="L24"/>
  <c r="E41" i="6"/>
  <c r="S40" i="3"/>
  <c r="O40"/>
  <c r="K40"/>
  <c r="R40"/>
  <c r="N40"/>
  <c r="J40"/>
  <c r="U40"/>
  <c r="Q40"/>
  <c r="M40"/>
  <c r="T40"/>
  <c r="P40"/>
  <c r="L40"/>
  <c r="E29" i="6"/>
  <c r="S28" i="3"/>
  <c r="O28"/>
  <c r="K28"/>
  <c r="R28"/>
  <c r="N28"/>
  <c r="J28"/>
  <c r="U28"/>
  <c r="Q28"/>
  <c r="M28"/>
  <c r="T28"/>
  <c r="P28"/>
  <c r="L28"/>
  <c r="E37" i="6"/>
  <c r="S36" i="3"/>
  <c r="O36"/>
  <c r="K36"/>
  <c r="R36"/>
  <c r="N36"/>
  <c r="J36"/>
  <c r="U36"/>
  <c r="Q36"/>
  <c r="M36"/>
  <c r="T36"/>
  <c r="P36"/>
  <c r="L36"/>
  <c r="E23" i="6"/>
  <c r="S22" i="3"/>
  <c r="O22"/>
  <c r="K22"/>
  <c r="R22"/>
  <c r="N22"/>
  <c r="J22"/>
  <c r="U22"/>
  <c r="Q22"/>
  <c r="M22"/>
  <c r="T22"/>
  <c r="P22"/>
  <c r="L22"/>
  <c r="E31" i="6"/>
  <c r="S30" i="3"/>
  <c r="O30"/>
  <c r="K30"/>
  <c r="R30"/>
  <c r="N30"/>
  <c r="J30"/>
  <c r="U30"/>
  <c r="Q30"/>
  <c r="M30"/>
  <c r="T30"/>
  <c r="P30"/>
  <c r="L30"/>
  <c r="E39" i="6"/>
  <c r="S38" i="3"/>
  <c r="O38"/>
  <c r="K38"/>
  <c r="R38"/>
  <c r="N38"/>
  <c r="J38"/>
  <c r="U38"/>
  <c r="Q38"/>
  <c r="M38"/>
  <c r="T38"/>
  <c r="P38"/>
  <c r="L38"/>
  <c r="E44" i="6"/>
  <c r="R43" i="3"/>
  <c r="N43"/>
  <c r="J43"/>
  <c r="S43"/>
  <c r="O43"/>
  <c r="K43"/>
  <c r="T43"/>
  <c r="P43"/>
  <c r="L43"/>
  <c r="U43"/>
  <c r="Q43"/>
  <c r="M43"/>
  <c r="E40" i="6"/>
  <c r="R39" i="3"/>
  <c r="N39"/>
  <c r="J39"/>
  <c r="S39"/>
  <c r="O39"/>
  <c r="K39"/>
  <c r="T39"/>
  <c r="P39"/>
  <c r="L39"/>
  <c r="U39"/>
  <c r="Q39"/>
  <c r="M39"/>
  <c r="E36" i="6"/>
  <c r="R35" i="3"/>
  <c r="N35"/>
  <c r="J35"/>
  <c r="S35"/>
  <c r="O35"/>
  <c r="K35"/>
  <c r="T35"/>
  <c r="P35"/>
  <c r="L35"/>
  <c r="U35"/>
  <c r="Q35"/>
  <c r="M35"/>
  <c r="E32" i="6"/>
  <c r="R31" i="3"/>
  <c r="N31"/>
  <c r="J31"/>
  <c r="S31"/>
  <c r="O31"/>
  <c r="K31"/>
  <c r="T31"/>
  <c r="P31"/>
  <c r="L31"/>
  <c r="U31"/>
  <c r="Q31"/>
  <c r="M31"/>
  <c r="E28" i="6"/>
  <c r="R27" i="3"/>
  <c r="N27"/>
  <c r="J27"/>
  <c r="S27"/>
  <c r="O27"/>
  <c r="K27"/>
  <c r="T27"/>
  <c r="P27"/>
  <c r="L27"/>
  <c r="U27"/>
  <c r="Q27"/>
  <c r="M27"/>
  <c r="E24" i="6"/>
  <c r="R23" i="3"/>
  <c r="N23"/>
  <c r="J23"/>
  <c r="S23"/>
  <c r="O23"/>
  <c r="K23"/>
  <c r="T23"/>
  <c r="P23"/>
  <c r="L23"/>
  <c r="U23"/>
  <c r="Q23"/>
  <c r="M23"/>
  <c r="E20" i="6"/>
  <c r="R19" i="3"/>
  <c r="N19"/>
  <c r="J19"/>
  <c r="S19"/>
  <c r="O19"/>
  <c r="K19"/>
  <c r="T19"/>
  <c r="P19"/>
  <c r="L19"/>
  <c r="U19"/>
  <c r="Q19"/>
  <c r="M19"/>
  <c r="E16" i="6"/>
  <c r="R15" i="3"/>
  <c r="N15"/>
  <c r="J15"/>
  <c r="S15"/>
  <c r="O15"/>
  <c r="K15"/>
  <c r="T15"/>
  <c r="P15"/>
  <c r="L15"/>
  <c r="U15"/>
  <c r="Q15"/>
  <c r="M15"/>
  <c r="E12" i="6"/>
  <c r="R11" i="3"/>
  <c r="N11"/>
  <c r="J11"/>
  <c r="S11"/>
  <c r="O11"/>
  <c r="K11"/>
  <c r="T11"/>
  <c r="P11"/>
  <c r="L11"/>
  <c r="U11"/>
  <c r="Q11"/>
  <c r="M11"/>
  <c r="E8" i="6"/>
  <c r="S7" i="3"/>
  <c r="O7"/>
  <c r="M7"/>
  <c r="N7"/>
  <c r="J7"/>
  <c r="K7"/>
  <c r="U7"/>
  <c r="Q7"/>
  <c r="T7"/>
  <c r="R7"/>
  <c r="L7"/>
  <c r="P7"/>
  <c r="E5" i="6"/>
  <c r="N4" i="3"/>
  <c r="U4"/>
  <c r="Q4"/>
  <c r="M4"/>
  <c r="T4"/>
  <c r="L4"/>
  <c r="R4"/>
  <c r="J4"/>
  <c r="S4"/>
  <c r="O4"/>
  <c r="K4"/>
  <c r="P4"/>
  <c r="E21" i="6"/>
  <c r="S20" i="3"/>
  <c r="O20"/>
  <c r="K20"/>
  <c r="R20"/>
  <c r="N20"/>
  <c r="J20"/>
  <c r="U20"/>
  <c r="Q20"/>
  <c r="M20"/>
  <c r="T20"/>
  <c r="P20"/>
  <c r="L20"/>
  <c r="E17" i="6"/>
  <c r="S16" i="3"/>
  <c r="O16"/>
  <c r="K16"/>
  <c r="R16"/>
  <c r="N16"/>
  <c r="J16"/>
  <c r="U16"/>
  <c r="Q16"/>
  <c r="M16"/>
  <c r="T16"/>
  <c r="P16"/>
  <c r="L16"/>
  <c r="E13" i="6"/>
  <c r="S12" i="3"/>
  <c r="O12"/>
  <c r="K12"/>
  <c r="R12"/>
  <c r="N12"/>
  <c r="J12"/>
  <c r="U12"/>
  <c r="Q12"/>
  <c r="M12"/>
  <c r="T12"/>
  <c r="P12"/>
  <c r="L12"/>
  <c r="E9" i="6"/>
  <c r="R8" i="3"/>
  <c r="N8"/>
  <c r="J8"/>
  <c r="O8"/>
  <c r="U8"/>
  <c r="M8"/>
  <c r="T8"/>
  <c r="P8"/>
  <c r="L8"/>
  <c r="S8"/>
  <c r="K8"/>
  <c r="Q8"/>
  <c r="K44" l="1"/>
  <c r="K45"/>
  <c r="S44"/>
  <c r="S45"/>
  <c r="R44"/>
  <c r="R45"/>
  <c r="T44"/>
  <c r="T45"/>
  <c r="Q44"/>
  <c r="Q45"/>
  <c r="N44"/>
  <c r="N45"/>
  <c r="P44"/>
  <c r="P45"/>
  <c r="O44"/>
  <c r="O45"/>
  <c r="J44"/>
  <c r="J45"/>
  <c r="L44"/>
  <c r="L45"/>
  <c r="M44"/>
  <c r="M45"/>
  <c r="U44"/>
  <c r="U45"/>
  <c r="U46" l="1"/>
  <c r="M46"/>
  <c r="L46"/>
  <c r="J46"/>
  <c r="O46"/>
  <c r="P46"/>
  <c r="N46"/>
  <c r="Q46"/>
  <c r="T46"/>
  <c r="R46"/>
  <c r="S46"/>
  <c r="K46"/>
  <c r="G4" i="4" l="1"/>
  <c r="F5" i="6" l="1"/>
  <c r="D4" i="7" s="1"/>
  <c r="S4" i="4"/>
  <c r="M4"/>
  <c r="T4"/>
  <c r="P4"/>
  <c r="L4"/>
  <c r="O4"/>
  <c r="U4"/>
  <c r="Q4"/>
  <c r="K4"/>
  <c r="R4"/>
  <c r="N4"/>
  <c r="J4"/>
  <c r="G42"/>
  <c r="G38"/>
  <c r="G34"/>
  <c r="G30"/>
  <c r="G26"/>
  <c r="G22"/>
  <c r="G18"/>
  <c r="G14"/>
  <c r="G10"/>
  <c r="G6"/>
  <c r="G41"/>
  <c r="G37"/>
  <c r="G33"/>
  <c r="G29"/>
  <c r="G25"/>
  <c r="G21"/>
  <c r="G17"/>
  <c r="G13"/>
  <c r="G9"/>
  <c r="G5"/>
  <c r="G40"/>
  <c r="G36"/>
  <c r="G32"/>
  <c r="G28"/>
  <c r="G24"/>
  <c r="G20"/>
  <c r="G16"/>
  <c r="G12"/>
  <c r="G8"/>
  <c r="G43"/>
  <c r="G39"/>
  <c r="G35"/>
  <c r="G31"/>
  <c r="G27"/>
  <c r="G23"/>
  <c r="G19"/>
  <c r="G15"/>
  <c r="G11"/>
  <c r="G7"/>
  <c r="F16" i="6" l="1"/>
  <c r="D15" i="7" s="1"/>
  <c r="R15" i="4"/>
  <c r="N15"/>
  <c r="J15"/>
  <c r="S15"/>
  <c r="O15"/>
  <c r="K15"/>
  <c r="T15"/>
  <c r="P15"/>
  <c r="L15"/>
  <c r="U15"/>
  <c r="Q15"/>
  <c r="M15"/>
  <c r="F12" i="6"/>
  <c r="D11" i="7" s="1"/>
  <c r="R11" i="4"/>
  <c r="N11"/>
  <c r="J11"/>
  <c r="S11"/>
  <c r="O11"/>
  <c r="K11"/>
  <c r="T11"/>
  <c r="P11"/>
  <c r="L11"/>
  <c r="U11"/>
  <c r="Q11"/>
  <c r="M11"/>
  <c r="F20" i="6"/>
  <c r="D19" i="7" s="1"/>
  <c r="R19" i="4"/>
  <c r="N19"/>
  <c r="J19"/>
  <c r="S19"/>
  <c r="O19"/>
  <c r="K19"/>
  <c r="T19"/>
  <c r="P19"/>
  <c r="L19"/>
  <c r="U19"/>
  <c r="Q19"/>
  <c r="M19"/>
  <c r="F28" i="6"/>
  <c r="D27" i="7" s="1"/>
  <c r="R27" i="4"/>
  <c r="N27"/>
  <c r="J27"/>
  <c r="S27"/>
  <c r="O27"/>
  <c r="K27"/>
  <c r="T27"/>
  <c r="P27"/>
  <c r="L27"/>
  <c r="U27"/>
  <c r="Q27"/>
  <c r="M27"/>
  <c r="F36" i="6"/>
  <c r="D35" i="7" s="1"/>
  <c r="R35" i="4"/>
  <c r="N35"/>
  <c r="J35"/>
  <c r="S35"/>
  <c r="O35"/>
  <c r="K35"/>
  <c r="T35"/>
  <c r="P35"/>
  <c r="L35"/>
  <c r="U35"/>
  <c r="Q35"/>
  <c r="M35"/>
  <c r="F44" i="6"/>
  <c r="D43" i="7" s="1"/>
  <c r="R43" i="4"/>
  <c r="N43"/>
  <c r="J43"/>
  <c r="S43"/>
  <c r="O43"/>
  <c r="K43"/>
  <c r="T43"/>
  <c r="P43"/>
  <c r="L43"/>
  <c r="U43"/>
  <c r="Q43"/>
  <c r="M43"/>
  <c r="F13" i="6"/>
  <c r="D12" i="7" s="1"/>
  <c r="S12" i="4"/>
  <c r="O12"/>
  <c r="K12"/>
  <c r="R12"/>
  <c r="N12"/>
  <c r="J12"/>
  <c r="U12"/>
  <c r="Q12"/>
  <c r="M12"/>
  <c r="T12"/>
  <c r="P12"/>
  <c r="L12"/>
  <c r="F21" i="6"/>
  <c r="D20" i="7" s="1"/>
  <c r="S20" i="4"/>
  <c r="O20"/>
  <c r="K20"/>
  <c r="R20"/>
  <c r="N20"/>
  <c r="J20"/>
  <c r="U20"/>
  <c r="Q20"/>
  <c r="M20"/>
  <c r="T20"/>
  <c r="P20"/>
  <c r="L20"/>
  <c r="F29" i="6"/>
  <c r="D28" i="7" s="1"/>
  <c r="S28" i="4"/>
  <c r="O28"/>
  <c r="K28"/>
  <c r="R28"/>
  <c r="N28"/>
  <c r="J28"/>
  <c r="U28"/>
  <c r="Q28"/>
  <c r="M28"/>
  <c r="T28"/>
  <c r="P28"/>
  <c r="L28"/>
  <c r="F37" i="6"/>
  <c r="D36" i="7" s="1"/>
  <c r="S36" i="4"/>
  <c r="O36"/>
  <c r="K36"/>
  <c r="R36"/>
  <c r="N36"/>
  <c r="J36"/>
  <c r="U36"/>
  <c r="Q36"/>
  <c r="M36"/>
  <c r="T36"/>
  <c r="P36"/>
  <c r="L36"/>
  <c r="F6" i="6"/>
  <c r="D5" i="7" s="1"/>
  <c r="R5" i="4"/>
  <c r="N5"/>
  <c r="J5"/>
  <c r="S5"/>
  <c r="O5"/>
  <c r="K5"/>
  <c r="T5"/>
  <c r="P5"/>
  <c r="L5"/>
  <c r="U5"/>
  <c r="Q5"/>
  <c r="M5"/>
  <c r="F14" i="6"/>
  <c r="D13" i="7" s="1"/>
  <c r="R13" i="4"/>
  <c r="N13"/>
  <c r="J13"/>
  <c r="S13"/>
  <c r="O13"/>
  <c r="K13"/>
  <c r="T13"/>
  <c r="P13"/>
  <c r="L13"/>
  <c r="U13"/>
  <c r="Q13"/>
  <c r="M13"/>
  <c r="F22" i="6"/>
  <c r="D21" i="7" s="1"/>
  <c r="R21" i="4"/>
  <c r="N21"/>
  <c r="J21"/>
  <c r="S21"/>
  <c r="O21"/>
  <c r="K21"/>
  <c r="T21"/>
  <c r="P21"/>
  <c r="L21"/>
  <c r="U21"/>
  <c r="Q21"/>
  <c r="M21"/>
  <c r="F30" i="6"/>
  <c r="D29" i="7" s="1"/>
  <c r="R29" i="4"/>
  <c r="N29"/>
  <c r="J29"/>
  <c r="S29"/>
  <c r="O29"/>
  <c r="K29"/>
  <c r="T29"/>
  <c r="P29"/>
  <c r="L29"/>
  <c r="U29"/>
  <c r="Q29"/>
  <c r="M29"/>
  <c r="F38" i="6"/>
  <c r="D37" i="7" s="1"/>
  <c r="R37" i="4"/>
  <c r="N37"/>
  <c r="J37"/>
  <c r="S37"/>
  <c r="O37"/>
  <c r="K37"/>
  <c r="T37"/>
  <c r="P37"/>
  <c r="L37"/>
  <c r="U37"/>
  <c r="Q37"/>
  <c r="M37"/>
  <c r="F7" i="6"/>
  <c r="D6" i="7" s="1"/>
  <c r="S6" i="4"/>
  <c r="O6"/>
  <c r="U6"/>
  <c r="Q6"/>
  <c r="M6"/>
  <c r="T6"/>
  <c r="P6"/>
  <c r="L6"/>
  <c r="K6"/>
  <c r="R6"/>
  <c r="N6"/>
  <c r="J6"/>
  <c r="F15" i="6"/>
  <c r="D14" i="7" s="1"/>
  <c r="S14" i="4"/>
  <c r="O14"/>
  <c r="K14"/>
  <c r="R14"/>
  <c r="N14"/>
  <c r="J14"/>
  <c r="U14"/>
  <c r="Q14"/>
  <c r="M14"/>
  <c r="T14"/>
  <c r="P14"/>
  <c r="L14"/>
  <c r="F23" i="6"/>
  <c r="D22" i="7" s="1"/>
  <c r="S22" i="4"/>
  <c r="O22"/>
  <c r="K22"/>
  <c r="R22"/>
  <c r="N22"/>
  <c r="J22"/>
  <c r="U22"/>
  <c r="Q22"/>
  <c r="M22"/>
  <c r="T22"/>
  <c r="P22"/>
  <c r="L22"/>
  <c r="F31" i="6"/>
  <c r="D30" i="7" s="1"/>
  <c r="S30" i="4"/>
  <c r="O30"/>
  <c r="K30"/>
  <c r="R30"/>
  <c r="N30"/>
  <c r="J30"/>
  <c r="U30"/>
  <c r="Q30"/>
  <c r="M30"/>
  <c r="T30"/>
  <c r="P30"/>
  <c r="L30"/>
  <c r="F39" i="6"/>
  <c r="D38" i="7" s="1"/>
  <c r="S38" i="4"/>
  <c r="O38"/>
  <c r="K38"/>
  <c r="R38"/>
  <c r="N38"/>
  <c r="J38"/>
  <c r="U38"/>
  <c r="Q38"/>
  <c r="M38"/>
  <c r="T38"/>
  <c r="P38"/>
  <c r="L38"/>
  <c r="F8" i="6"/>
  <c r="D7" i="7" s="1"/>
  <c r="T7" i="4"/>
  <c r="P7"/>
  <c r="U7"/>
  <c r="Q7"/>
  <c r="L7"/>
  <c r="M7"/>
  <c r="R7"/>
  <c r="N7"/>
  <c r="S7"/>
  <c r="O7"/>
  <c r="J7"/>
  <c r="K7"/>
  <c r="F24" i="6"/>
  <c r="D23" i="7" s="1"/>
  <c r="R23" i="4"/>
  <c r="N23"/>
  <c r="J23"/>
  <c r="S23"/>
  <c r="O23"/>
  <c r="K23"/>
  <c r="T23"/>
  <c r="P23"/>
  <c r="L23"/>
  <c r="U23"/>
  <c r="Q23"/>
  <c r="M23"/>
  <c r="F32" i="6"/>
  <c r="D31" i="7" s="1"/>
  <c r="R31" i="4"/>
  <c r="N31"/>
  <c r="J31"/>
  <c r="S31"/>
  <c r="O31"/>
  <c r="K31"/>
  <c r="T31"/>
  <c r="P31"/>
  <c r="L31"/>
  <c r="U31"/>
  <c r="Q31"/>
  <c r="M31"/>
  <c r="F40" i="6"/>
  <c r="D39" i="7" s="1"/>
  <c r="R39" i="4"/>
  <c r="N39"/>
  <c r="J39"/>
  <c r="S39"/>
  <c r="O39"/>
  <c r="K39"/>
  <c r="T39"/>
  <c r="P39"/>
  <c r="L39"/>
  <c r="U39"/>
  <c r="Q39"/>
  <c r="M39"/>
  <c r="F9" i="6"/>
  <c r="D8" i="7" s="1"/>
  <c r="U8" i="4"/>
  <c r="Q8"/>
  <c r="M8"/>
  <c r="T8"/>
  <c r="P8"/>
  <c r="L8"/>
  <c r="S8"/>
  <c r="O8"/>
  <c r="K8"/>
  <c r="R8"/>
  <c r="N8"/>
  <c r="J8"/>
  <c r="F17" i="6"/>
  <c r="D16" i="7" s="1"/>
  <c r="S16" i="4"/>
  <c r="O16"/>
  <c r="K16"/>
  <c r="R16"/>
  <c r="N16"/>
  <c r="J16"/>
  <c r="U16"/>
  <c r="Q16"/>
  <c r="M16"/>
  <c r="T16"/>
  <c r="P16"/>
  <c r="L16"/>
  <c r="F25" i="6"/>
  <c r="D24" i="7" s="1"/>
  <c r="S24" i="4"/>
  <c r="O24"/>
  <c r="K24"/>
  <c r="R24"/>
  <c r="N24"/>
  <c r="J24"/>
  <c r="U24"/>
  <c r="Q24"/>
  <c r="M24"/>
  <c r="T24"/>
  <c r="P24"/>
  <c r="L24"/>
  <c r="F33" i="6"/>
  <c r="D32" i="7" s="1"/>
  <c r="S32" i="4"/>
  <c r="O32"/>
  <c r="K32"/>
  <c r="R32"/>
  <c r="N32"/>
  <c r="J32"/>
  <c r="U32"/>
  <c r="Q32"/>
  <c r="M32"/>
  <c r="T32"/>
  <c r="P32"/>
  <c r="L32"/>
  <c r="F41" i="6"/>
  <c r="D40" i="7" s="1"/>
  <c r="S40" i="4"/>
  <c r="O40"/>
  <c r="K40"/>
  <c r="R40"/>
  <c r="N40"/>
  <c r="J40"/>
  <c r="U40"/>
  <c r="Q40"/>
  <c r="M40"/>
  <c r="T40"/>
  <c r="P40"/>
  <c r="L40"/>
  <c r="F10" i="6"/>
  <c r="D9" i="7" s="1"/>
  <c r="O9" i="4"/>
  <c r="K9"/>
  <c r="T9"/>
  <c r="P9"/>
  <c r="L9"/>
  <c r="U9"/>
  <c r="Q9"/>
  <c r="M9"/>
  <c r="R9"/>
  <c r="N9"/>
  <c r="J9"/>
  <c r="S9"/>
  <c r="F18" i="6"/>
  <c r="D17" i="7" s="1"/>
  <c r="R17" i="4"/>
  <c r="N17"/>
  <c r="J17"/>
  <c r="S17"/>
  <c r="O17"/>
  <c r="K17"/>
  <c r="T17"/>
  <c r="P17"/>
  <c r="L17"/>
  <c r="U17"/>
  <c r="Q17"/>
  <c r="M17"/>
  <c r="F26" i="6"/>
  <c r="D25" i="7" s="1"/>
  <c r="R25" i="4"/>
  <c r="N25"/>
  <c r="J25"/>
  <c r="S25"/>
  <c r="O25"/>
  <c r="K25"/>
  <c r="T25"/>
  <c r="P25"/>
  <c r="L25"/>
  <c r="U25"/>
  <c r="Q25"/>
  <c r="M25"/>
  <c r="F34" i="6"/>
  <c r="D33" i="7" s="1"/>
  <c r="R33" i="4"/>
  <c r="N33"/>
  <c r="J33"/>
  <c r="S33"/>
  <c r="O33"/>
  <c r="K33"/>
  <c r="T33"/>
  <c r="P33"/>
  <c r="L33"/>
  <c r="U33"/>
  <c r="Q33"/>
  <c r="M33"/>
  <c r="F42" i="6"/>
  <c r="D41" i="7" s="1"/>
  <c r="R41" i="4"/>
  <c r="N41"/>
  <c r="J41"/>
  <c r="S41"/>
  <c r="O41"/>
  <c r="K41"/>
  <c r="T41"/>
  <c r="P41"/>
  <c r="L41"/>
  <c r="U41"/>
  <c r="Q41"/>
  <c r="M41"/>
  <c r="F11" i="6"/>
  <c r="D10" i="7" s="1"/>
  <c r="S10" i="4"/>
  <c r="O10"/>
  <c r="K10"/>
  <c r="R10"/>
  <c r="N10"/>
  <c r="J10"/>
  <c r="U10"/>
  <c r="Q10"/>
  <c r="M10"/>
  <c r="T10"/>
  <c r="P10"/>
  <c r="L10"/>
  <c r="F19" i="6"/>
  <c r="D18" i="7" s="1"/>
  <c r="S18" i="4"/>
  <c r="O18"/>
  <c r="K18"/>
  <c r="R18"/>
  <c r="N18"/>
  <c r="J18"/>
  <c r="U18"/>
  <c r="Q18"/>
  <c r="M18"/>
  <c r="T18"/>
  <c r="P18"/>
  <c r="L18"/>
  <c r="F27" i="6"/>
  <c r="D26" i="7" s="1"/>
  <c r="S26" i="4"/>
  <c r="O26"/>
  <c r="K26"/>
  <c r="R26"/>
  <c r="N26"/>
  <c r="J26"/>
  <c r="U26"/>
  <c r="Q26"/>
  <c r="M26"/>
  <c r="T26"/>
  <c r="P26"/>
  <c r="L26"/>
  <c r="F35" i="6"/>
  <c r="D34" i="7" s="1"/>
  <c r="S34" i="4"/>
  <c r="O34"/>
  <c r="K34"/>
  <c r="R34"/>
  <c r="N34"/>
  <c r="J34"/>
  <c r="U34"/>
  <c r="Q34"/>
  <c r="M34"/>
  <c r="T34"/>
  <c r="T45" s="1"/>
  <c r="P34"/>
  <c r="L34"/>
  <c r="L44" s="1"/>
  <c r="F43" i="6"/>
  <c r="D42" i="7" s="1"/>
  <c r="S42" i="4"/>
  <c r="S44" s="1"/>
  <c r="O42"/>
  <c r="K42"/>
  <c r="R42"/>
  <c r="N42"/>
  <c r="J42"/>
  <c r="U42"/>
  <c r="U44" s="1"/>
  <c r="Q42"/>
  <c r="M42"/>
  <c r="T42"/>
  <c r="P42"/>
  <c r="L42"/>
  <c r="N44"/>
  <c r="T44"/>
  <c r="S45"/>
  <c r="S46" l="1"/>
  <c r="K44"/>
  <c r="O45"/>
  <c r="Q45"/>
  <c r="O44"/>
  <c r="M44"/>
  <c r="Q44"/>
  <c r="P44"/>
  <c r="U45"/>
  <c r="U46" s="1"/>
  <c r="L45"/>
  <c r="N45"/>
  <c r="N46" s="1"/>
  <c r="K45"/>
  <c r="P45"/>
  <c r="P46" s="1"/>
  <c r="M45"/>
  <c r="J45"/>
  <c r="R45"/>
  <c r="O46"/>
  <c r="M46"/>
  <c r="Q46"/>
  <c r="L46"/>
  <c r="R44"/>
  <c r="J44"/>
  <c r="T46"/>
  <c r="K46"/>
  <c r="J46" l="1"/>
  <c r="R46"/>
</calcChain>
</file>

<file path=xl/sharedStrings.xml><?xml version="1.0" encoding="utf-8"?>
<sst xmlns="http://schemas.openxmlformats.org/spreadsheetml/2006/main" count="236" uniqueCount="83">
  <si>
    <t>BOBY ALFINDO</t>
  </si>
  <si>
    <t>CAHYO ALBI SOBIRIN</t>
  </si>
  <si>
    <t>YAN PRAMANA</t>
  </si>
  <si>
    <t>NASRUDIN</t>
  </si>
  <si>
    <t>NOPRI MEDYA PUTRA</t>
  </si>
  <si>
    <t>NURAINI</t>
  </si>
  <si>
    <t>ELLA TRI WULANDARI</t>
  </si>
  <si>
    <t>AGUNG PRATAMA</t>
  </si>
  <si>
    <t>FITRIWAHYUNI</t>
  </si>
  <si>
    <t>SRI WAHYUNI</t>
  </si>
  <si>
    <t>MAIMUNAH</t>
  </si>
  <si>
    <t>IRPAN SIREGAR</t>
  </si>
  <si>
    <t>RIZKI HADINATA</t>
  </si>
  <si>
    <t>RAFFI MUSTAFA</t>
  </si>
  <si>
    <t>SAID ABDUL HAKIM</t>
  </si>
  <si>
    <t>RISKI RIDHO SAPUTRA</t>
  </si>
  <si>
    <t>RESKY RAMADHAN</t>
  </si>
  <si>
    <t>RIYAN FANDA</t>
  </si>
  <si>
    <t>TULUS PARMONANGAN. S</t>
  </si>
  <si>
    <t>AZWAN</t>
  </si>
  <si>
    <t>HARISA</t>
  </si>
  <si>
    <t>DANI RIFALDI</t>
  </si>
  <si>
    <t>ANSHORI</t>
  </si>
  <si>
    <t>DONNA AYU SABILLA</t>
  </si>
  <si>
    <t>SATRIO WAHYU NUGROHO</t>
  </si>
  <si>
    <t>FELA KARELA</t>
  </si>
  <si>
    <t>SOPRIAMAN ZAI</t>
  </si>
  <si>
    <t>RIDHO HIDAYAT</t>
  </si>
  <si>
    <t>FAHREZA KAMAL</t>
  </si>
  <si>
    <t>FIRMAN HIDAYAT</t>
  </si>
  <si>
    <t>DENNI SUPRAYUGO</t>
  </si>
  <si>
    <t>MUHAMMAD AFRIDEL</t>
  </si>
  <si>
    <t>MUHAMMAD ALDI FEBRIAN</t>
  </si>
  <si>
    <t>MUHAMMAD ADE RAZIK</t>
  </si>
  <si>
    <t>IKBAL RAMADANI</t>
  </si>
  <si>
    <t>KERFIAN SAPTO RAHARJO</t>
  </si>
  <si>
    <t>RIZQI SAPUTRI</t>
  </si>
  <si>
    <t>DADANG AHMAD SHOLEH</t>
  </si>
  <si>
    <t>MUHAMMAD TAUFIQ HIDAYAT</t>
  </si>
  <si>
    <t>JULIUS PRATAMA. T</t>
  </si>
  <si>
    <t>Nama</t>
  </si>
  <si>
    <t>No</t>
  </si>
  <si>
    <t>IPK</t>
  </si>
  <si>
    <t>Algo</t>
  </si>
  <si>
    <t>Literasi Pertama</t>
  </si>
  <si>
    <t>Data ke-i</t>
  </si>
  <si>
    <t>c1</t>
  </si>
  <si>
    <t>c2</t>
  </si>
  <si>
    <t>c3</t>
  </si>
  <si>
    <t>c4</t>
  </si>
  <si>
    <t>clustering</t>
  </si>
  <si>
    <t>cluster1</t>
  </si>
  <si>
    <t>cluster2</t>
  </si>
  <si>
    <t>cluster3</t>
  </si>
  <si>
    <t>cluster4</t>
  </si>
  <si>
    <t>data ke-i</t>
  </si>
  <si>
    <t>x</t>
  </si>
  <si>
    <t>y</t>
  </si>
  <si>
    <t>Pengelompokkan</t>
  </si>
  <si>
    <t>no</t>
  </si>
  <si>
    <t>nama</t>
  </si>
  <si>
    <t>dari 4 cluster diatas maka di bagilah menjadi 8 kelompok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</si>
  <si>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</si>
  <si>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</si>
  <si>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</si>
  <si>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</si>
  <si>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</si>
  <si>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</si>
  <si>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</si>
  <si>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</si>
  <si>
    <t>z</t>
  </si>
  <si>
    <t>STAD</t>
  </si>
  <si>
    <t>total</t>
  </si>
  <si>
    <t>jml data</t>
  </si>
  <si>
    <t>avg</t>
  </si>
  <si>
    <t>random</t>
  </si>
  <si>
    <t>Literasi 1</t>
  </si>
  <si>
    <t>Literasi 2</t>
  </si>
  <si>
    <t>Literasi 3</t>
  </si>
  <si>
    <t>Literasi 4</t>
  </si>
  <si>
    <t>maka utamakan pembagian kelompok dengan data c1 secara merata</t>
  </si>
  <si>
    <t>C1,C2,C3 &amp; C4 masing masing merupakan kriteria mahasiswa yang berbeda</t>
  </si>
  <si>
    <t>sampai literasi ketiga posisi cluster tidak berubah lagi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</si>
</sst>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7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AFCF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1" fontId="0" fillId="0" borderId="0" xfId="0" applyNumberFormat="1"/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2"/>
  <sheetViews>
    <sheetView topLeftCell="A22" workbookViewId="0">
      <selection activeCell="J3" sqref="J3"/>
    </sheetView>
  </sheetViews>
  <sheetFormatPr defaultRowHeight="15"/>
  <cols>
    <col min="1" max="2" width="3.5703125" bestFit="1" customWidth="1"/>
    <col min="3" max="3" width="31.28515625" customWidth="1"/>
    <col min="5" max="5" width="5" bestFit="1" customWidth="1"/>
    <col min="6" max="6" width="5.5703125" bestFit="1" customWidth="1"/>
  </cols>
  <sheetData>
    <row r="2" spans="2:7">
      <c r="B2" s="19" t="s">
        <v>41</v>
      </c>
      <c r="C2" s="19" t="s">
        <v>40</v>
      </c>
      <c r="D2" s="19" t="s">
        <v>42</v>
      </c>
      <c r="E2" s="19" t="s">
        <v>43</v>
      </c>
      <c r="F2" s="19" t="s">
        <v>71</v>
      </c>
      <c r="G2" s="19" t="s">
        <v>75</v>
      </c>
    </row>
    <row r="3" spans="2:7">
      <c r="B3" s="5">
        <v>1</v>
      </c>
      <c r="C3" s="22" t="s">
        <v>0</v>
      </c>
      <c r="D3" s="23">
        <v>2.89</v>
      </c>
      <c r="E3" s="20">
        <v>4</v>
      </c>
      <c r="F3" s="21">
        <v>30</v>
      </c>
      <c r="G3" s="20"/>
    </row>
    <row r="4" spans="2:7">
      <c r="B4" s="5">
        <v>2</v>
      </c>
      <c r="C4" s="24" t="s">
        <v>1</v>
      </c>
      <c r="D4" s="25">
        <v>2.73</v>
      </c>
      <c r="E4" s="20">
        <v>3</v>
      </c>
      <c r="F4" s="21">
        <v>20</v>
      </c>
      <c r="G4" s="4" t="s">
        <v>46</v>
      </c>
    </row>
    <row r="5" spans="2:7">
      <c r="B5" s="5">
        <v>3</v>
      </c>
      <c r="C5" s="22" t="s">
        <v>2</v>
      </c>
      <c r="D5" s="23">
        <v>1.75</v>
      </c>
      <c r="E5" s="20">
        <v>1</v>
      </c>
      <c r="F5" s="21">
        <v>10</v>
      </c>
      <c r="G5" s="19"/>
    </row>
    <row r="6" spans="2:7" ht="15.75" customHeight="1">
      <c r="B6" s="5">
        <v>4</v>
      </c>
      <c r="C6" s="24" t="s">
        <v>3</v>
      </c>
      <c r="D6" s="25">
        <v>3.27</v>
      </c>
      <c r="E6" s="20">
        <v>4</v>
      </c>
      <c r="F6" s="21">
        <v>30</v>
      </c>
      <c r="G6" s="19"/>
    </row>
    <row r="7" spans="2:7" ht="15.75" customHeight="1">
      <c r="B7" s="5">
        <v>5</v>
      </c>
      <c r="C7" s="22" t="s">
        <v>4</v>
      </c>
      <c r="D7" s="23">
        <v>1.45</v>
      </c>
      <c r="E7" s="20">
        <v>1</v>
      </c>
      <c r="F7" s="21">
        <v>30</v>
      </c>
      <c r="G7" s="19"/>
    </row>
    <row r="8" spans="2:7" ht="15.75" customHeight="1">
      <c r="B8" s="5">
        <v>6</v>
      </c>
      <c r="C8" s="24" t="s">
        <v>5</v>
      </c>
      <c r="D8" s="25">
        <v>3.18</v>
      </c>
      <c r="E8" s="20">
        <v>2</v>
      </c>
      <c r="F8" s="21">
        <v>5</v>
      </c>
      <c r="G8" s="19"/>
    </row>
    <row r="9" spans="2:7" ht="15.75" customHeight="1">
      <c r="B9" s="5">
        <v>7</v>
      </c>
      <c r="C9" s="22" t="s">
        <v>6</v>
      </c>
      <c r="D9" s="23">
        <v>3.28</v>
      </c>
      <c r="E9" s="20">
        <v>2</v>
      </c>
      <c r="F9" s="21">
        <v>20</v>
      </c>
      <c r="G9" s="19"/>
    </row>
    <row r="10" spans="2:7" ht="15.75" customHeight="1">
      <c r="B10" s="5">
        <v>8</v>
      </c>
      <c r="C10" s="24" t="s">
        <v>7</v>
      </c>
      <c r="D10" s="25">
        <v>3.18</v>
      </c>
      <c r="E10" s="20">
        <v>2</v>
      </c>
      <c r="F10" s="21">
        <v>10</v>
      </c>
      <c r="G10" s="4" t="s">
        <v>47</v>
      </c>
    </row>
    <row r="11" spans="2:7">
      <c r="B11" s="5">
        <v>9</v>
      </c>
      <c r="C11" s="22" t="s">
        <v>8</v>
      </c>
      <c r="D11" s="23">
        <v>3.58</v>
      </c>
      <c r="E11" s="20">
        <v>3</v>
      </c>
      <c r="F11" s="21">
        <v>5</v>
      </c>
      <c r="G11" s="19"/>
    </row>
    <row r="12" spans="2:7" ht="15.75" customHeight="1">
      <c r="B12" s="5">
        <v>10</v>
      </c>
      <c r="C12" s="24" t="s">
        <v>9</v>
      </c>
      <c r="D12" s="25">
        <v>3.57</v>
      </c>
      <c r="E12" s="20">
        <v>4</v>
      </c>
      <c r="F12" s="21">
        <v>10</v>
      </c>
      <c r="G12" s="19"/>
    </row>
    <row r="13" spans="2:7" ht="15.75" customHeight="1">
      <c r="B13" s="5">
        <v>11</v>
      </c>
      <c r="C13" s="22" t="s">
        <v>10</v>
      </c>
      <c r="D13" s="23">
        <v>3.5</v>
      </c>
      <c r="E13" s="20">
        <v>4</v>
      </c>
      <c r="F13" s="21">
        <v>20</v>
      </c>
      <c r="G13" s="19"/>
    </row>
    <row r="14" spans="2:7" ht="15.75" customHeight="1">
      <c r="B14" s="5">
        <v>12</v>
      </c>
      <c r="C14" s="24" t="s">
        <v>11</v>
      </c>
      <c r="D14" s="25">
        <v>3.23</v>
      </c>
      <c r="E14" s="20">
        <v>4</v>
      </c>
      <c r="F14" s="21">
        <v>20</v>
      </c>
      <c r="G14" s="19"/>
    </row>
    <row r="15" spans="2:7" ht="15.75" customHeight="1">
      <c r="B15" s="5">
        <v>13</v>
      </c>
      <c r="C15" s="22" t="s">
        <v>12</v>
      </c>
      <c r="D15" s="23">
        <v>2.54</v>
      </c>
      <c r="E15" s="20">
        <v>3</v>
      </c>
      <c r="F15" s="21">
        <v>20</v>
      </c>
      <c r="G15" s="19"/>
    </row>
    <row r="16" spans="2:7" ht="15.75" customHeight="1">
      <c r="B16" s="5">
        <v>14</v>
      </c>
      <c r="C16" s="24" t="s">
        <v>13</v>
      </c>
      <c r="D16" s="25">
        <v>3.61</v>
      </c>
      <c r="E16" s="20">
        <v>3</v>
      </c>
      <c r="F16" s="21">
        <v>20</v>
      </c>
      <c r="G16" s="19"/>
    </row>
    <row r="17" spans="2:7" ht="15.75" customHeight="1">
      <c r="B17" s="5">
        <v>15</v>
      </c>
      <c r="C17" s="22" t="s">
        <v>14</v>
      </c>
      <c r="D17" s="23">
        <v>3.45</v>
      </c>
      <c r="E17" s="20">
        <v>3</v>
      </c>
      <c r="F17" s="21">
        <v>30</v>
      </c>
      <c r="G17" s="19"/>
    </row>
    <row r="18" spans="2:7" ht="15.75" customHeight="1">
      <c r="B18" s="5">
        <v>16</v>
      </c>
      <c r="C18" s="24" t="s">
        <v>15</v>
      </c>
      <c r="D18" s="25">
        <v>1.68</v>
      </c>
      <c r="E18" s="20">
        <v>1</v>
      </c>
      <c r="F18" s="21">
        <v>30</v>
      </c>
      <c r="G18" s="19"/>
    </row>
    <row r="19" spans="2:7" ht="15.75" customHeight="1">
      <c r="B19" s="5">
        <v>17</v>
      </c>
      <c r="C19" s="22" t="s">
        <v>16</v>
      </c>
      <c r="D19" s="23">
        <v>1.77</v>
      </c>
      <c r="E19" s="20">
        <v>2</v>
      </c>
      <c r="F19" s="21">
        <v>10</v>
      </c>
      <c r="G19" s="19"/>
    </row>
    <row r="20" spans="2:7" ht="15.75" customHeight="1">
      <c r="B20" s="5">
        <v>18</v>
      </c>
      <c r="C20" s="24" t="s">
        <v>17</v>
      </c>
      <c r="D20" s="25">
        <v>3.11</v>
      </c>
      <c r="E20" s="20">
        <v>2</v>
      </c>
      <c r="F20" s="21">
        <v>10</v>
      </c>
      <c r="G20" s="19"/>
    </row>
    <row r="21" spans="2:7" ht="15.75" customHeight="1">
      <c r="B21" s="5">
        <v>19</v>
      </c>
      <c r="C21" s="22" t="s">
        <v>18</v>
      </c>
      <c r="D21" s="23">
        <v>3.45</v>
      </c>
      <c r="E21" s="20">
        <v>2</v>
      </c>
      <c r="F21" s="21">
        <v>30</v>
      </c>
      <c r="G21" s="19"/>
    </row>
    <row r="22" spans="2:7" ht="15.75" customHeight="1">
      <c r="B22" s="5">
        <v>20</v>
      </c>
      <c r="C22" s="24" t="s">
        <v>19</v>
      </c>
      <c r="D22" s="25">
        <v>3.34</v>
      </c>
      <c r="E22" s="20">
        <v>3</v>
      </c>
      <c r="F22" s="21">
        <v>20</v>
      </c>
      <c r="G22" s="4" t="s">
        <v>48</v>
      </c>
    </row>
    <row r="23" spans="2:7" ht="15.75" customHeight="1">
      <c r="B23" s="5">
        <v>21</v>
      </c>
      <c r="C23" s="22" t="s">
        <v>20</v>
      </c>
      <c r="D23" s="23">
        <v>3.55</v>
      </c>
      <c r="E23" s="20">
        <v>3</v>
      </c>
      <c r="F23" s="21">
        <v>5</v>
      </c>
      <c r="G23" s="5" t="s">
        <v>49</v>
      </c>
    </row>
    <row r="24" spans="2:7" ht="15.75" customHeight="1">
      <c r="B24" s="5">
        <v>22</v>
      </c>
      <c r="C24" s="24" t="s">
        <v>21</v>
      </c>
      <c r="D24" s="25">
        <v>3.48</v>
      </c>
      <c r="E24" s="20">
        <v>4</v>
      </c>
      <c r="F24" s="21">
        <v>20</v>
      </c>
      <c r="G24" s="5"/>
    </row>
    <row r="25" spans="2:7">
      <c r="B25" s="5">
        <v>23</v>
      </c>
      <c r="C25" s="22" t="s">
        <v>22</v>
      </c>
      <c r="D25" s="23">
        <v>3.18</v>
      </c>
      <c r="E25" s="20">
        <v>4</v>
      </c>
      <c r="F25" s="21">
        <v>20</v>
      </c>
      <c r="G25" s="20"/>
    </row>
    <row r="26" spans="2:7">
      <c r="B26" s="5">
        <v>24</v>
      </c>
      <c r="C26" s="24" t="s">
        <v>23</v>
      </c>
      <c r="D26" s="25">
        <v>3.32</v>
      </c>
      <c r="E26" s="20">
        <v>2</v>
      </c>
      <c r="F26" s="20">
        <v>30</v>
      </c>
      <c r="G26" s="20"/>
    </row>
    <row r="27" spans="2:7" ht="15.75" customHeight="1">
      <c r="B27" s="5">
        <v>25</v>
      </c>
      <c r="C27" s="22" t="s">
        <v>24</v>
      </c>
      <c r="D27" s="23">
        <v>3.25</v>
      </c>
      <c r="E27" s="20">
        <v>3</v>
      </c>
      <c r="F27" s="20">
        <v>10</v>
      </c>
      <c r="G27" s="20"/>
    </row>
    <row r="28" spans="2:7" ht="15.75" customHeight="1">
      <c r="B28" s="5">
        <v>26</v>
      </c>
      <c r="C28" s="24" t="s">
        <v>25</v>
      </c>
      <c r="D28" s="25">
        <v>3.27</v>
      </c>
      <c r="E28" s="20">
        <v>3</v>
      </c>
      <c r="F28" s="20">
        <v>5</v>
      </c>
      <c r="G28" s="20"/>
    </row>
    <row r="29" spans="2:7" ht="15.75" customHeight="1">
      <c r="B29" s="5">
        <v>27</v>
      </c>
      <c r="C29" s="22" t="s">
        <v>26</v>
      </c>
      <c r="D29" s="23">
        <v>3.2</v>
      </c>
      <c r="E29" s="20">
        <v>3</v>
      </c>
      <c r="F29" s="20">
        <v>30</v>
      </c>
      <c r="G29" s="20"/>
    </row>
    <row r="30" spans="2:7" ht="15.75" customHeight="1">
      <c r="B30" s="5">
        <v>28</v>
      </c>
      <c r="C30" s="24" t="s">
        <v>27</v>
      </c>
      <c r="D30" s="25">
        <v>2.5499999999999998</v>
      </c>
      <c r="E30" s="20">
        <v>2</v>
      </c>
      <c r="F30" s="20">
        <v>30</v>
      </c>
      <c r="G30" s="20"/>
    </row>
    <row r="31" spans="2:7" ht="15.75" customHeight="1">
      <c r="B31" s="5">
        <v>29</v>
      </c>
      <c r="C31" s="22" t="s">
        <v>28</v>
      </c>
      <c r="D31" s="23">
        <v>3.58</v>
      </c>
      <c r="E31" s="20">
        <v>3</v>
      </c>
      <c r="F31" s="20">
        <v>30</v>
      </c>
      <c r="G31" s="20"/>
    </row>
    <row r="32" spans="2:7" ht="15.75" customHeight="1">
      <c r="B32" s="5">
        <v>30</v>
      </c>
      <c r="C32" s="24" t="s">
        <v>29</v>
      </c>
      <c r="D32" s="25">
        <v>3.5</v>
      </c>
      <c r="E32" s="20">
        <v>4</v>
      </c>
      <c r="F32" s="20">
        <v>30</v>
      </c>
      <c r="G32" s="20"/>
    </row>
    <row r="33" spans="2:7" ht="15.75" customHeight="1">
      <c r="B33" s="5">
        <v>31</v>
      </c>
      <c r="C33" s="22" t="s">
        <v>30</v>
      </c>
      <c r="D33" s="23">
        <v>3.32</v>
      </c>
      <c r="E33" s="20">
        <v>2</v>
      </c>
      <c r="F33" s="20">
        <v>20</v>
      </c>
      <c r="G33" s="20"/>
    </row>
    <row r="34" spans="2:7" ht="15.75" customHeight="1">
      <c r="B34" s="5">
        <v>32</v>
      </c>
      <c r="C34" s="24" t="s">
        <v>31</v>
      </c>
      <c r="D34" s="25">
        <v>2.77</v>
      </c>
      <c r="E34" s="20">
        <v>3</v>
      </c>
      <c r="F34" s="20">
        <v>10</v>
      </c>
      <c r="G34" s="20"/>
    </row>
    <row r="35" spans="2:7" ht="15.75" customHeight="1">
      <c r="B35" s="5">
        <v>33</v>
      </c>
      <c r="C35" s="22" t="s">
        <v>32</v>
      </c>
      <c r="D35" s="23">
        <v>3.41</v>
      </c>
      <c r="E35" s="20">
        <v>3</v>
      </c>
      <c r="F35" s="20">
        <v>20</v>
      </c>
      <c r="G35" s="20"/>
    </row>
    <row r="36" spans="2:7" ht="15.75" customHeight="1">
      <c r="B36" s="5">
        <v>34</v>
      </c>
      <c r="C36" s="24" t="s">
        <v>33</v>
      </c>
      <c r="D36" s="25">
        <v>3.05</v>
      </c>
      <c r="E36" s="20">
        <v>2</v>
      </c>
      <c r="F36" s="20">
        <v>20</v>
      </c>
      <c r="G36" s="20"/>
    </row>
    <row r="37" spans="2:7" ht="15.75" customHeight="1">
      <c r="B37" s="5">
        <v>35</v>
      </c>
      <c r="C37" s="22" t="s">
        <v>34</v>
      </c>
      <c r="D37" s="23">
        <v>2.83</v>
      </c>
      <c r="E37" s="20">
        <v>1</v>
      </c>
      <c r="F37" s="20">
        <v>20</v>
      </c>
      <c r="G37" s="20"/>
    </row>
    <row r="38" spans="2:7" ht="15.75" customHeight="1">
      <c r="B38" s="5">
        <v>36</v>
      </c>
      <c r="C38" s="24" t="s">
        <v>35</v>
      </c>
      <c r="D38" s="25">
        <v>3.38</v>
      </c>
      <c r="E38" s="20">
        <v>1</v>
      </c>
      <c r="F38" s="20">
        <v>10</v>
      </c>
      <c r="G38" s="20"/>
    </row>
    <row r="39" spans="2:7" ht="15.75" customHeight="1">
      <c r="B39" s="5">
        <v>37</v>
      </c>
      <c r="C39" s="22" t="s">
        <v>36</v>
      </c>
      <c r="D39" s="23">
        <v>3.48</v>
      </c>
      <c r="E39" s="20">
        <v>4</v>
      </c>
      <c r="F39" s="20">
        <v>5</v>
      </c>
      <c r="G39" s="20"/>
    </row>
    <row r="40" spans="2:7" ht="15.75" customHeight="1">
      <c r="B40" s="5">
        <v>38</v>
      </c>
      <c r="C40" s="24" t="s">
        <v>37</v>
      </c>
      <c r="D40" s="25">
        <v>3.39</v>
      </c>
      <c r="E40" s="20">
        <v>2</v>
      </c>
      <c r="F40" s="20">
        <v>5</v>
      </c>
      <c r="G40" s="20"/>
    </row>
    <row r="41" spans="2:7" ht="15.75" customHeight="1">
      <c r="B41" s="5">
        <v>39</v>
      </c>
      <c r="C41" s="22" t="s">
        <v>38</v>
      </c>
      <c r="D41" s="23">
        <v>2.73</v>
      </c>
      <c r="E41" s="20">
        <v>1</v>
      </c>
      <c r="F41" s="20">
        <v>20</v>
      </c>
      <c r="G41" s="20"/>
    </row>
    <row r="42" spans="2:7" ht="15.75" customHeight="1">
      <c r="B42" s="5">
        <v>40</v>
      </c>
      <c r="C42" s="24" t="s">
        <v>39</v>
      </c>
      <c r="D42" s="25">
        <v>3.16</v>
      </c>
      <c r="E42" s="20">
        <v>3</v>
      </c>
      <c r="F42" s="20">
        <v>20</v>
      </c>
      <c r="G4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U46"/>
  <sheetViews>
    <sheetView workbookViewId="0">
      <selection activeCell="J4" sqref="J4"/>
    </sheetView>
  </sheetViews>
  <sheetFormatPr defaultRowHeight="15"/>
  <cols>
    <col min="3" max="6" width="10.5703125" bestFit="1" customWidth="1"/>
    <col min="7" max="7" width="9.28515625" customWidth="1"/>
    <col min="12" max="12" width="9.5703125" bestFit="1" customWidth="1"/>
  </cols>
  <sheetData>
    <row r="2" spans="2:21">
      <c r="B2" s="31" t="s">
        <v>44</v>
      </c>
      <c r="C2" s="32"/>
      <c r="D2" s="32"/>
      <c r="E2" s="32"/>
      <c r="F2" s="32"/>
      <c r="G2" s="33"/>
      <c r="I2" s="29" t="s">
        <v>55</v>
      </c>
      <c r="J2" s="28" t="s">
        <v>51</v>
      </c>
      <c r="K2" s="28"/>
      <c r="L2" s="28"/>
      <c r="M2" s="28" t="s">
        <v>52</v>
      </c>
      <c r="N2" s="28"/>
      <c r="O2" s="28"/>
      <c r="P2" s="28" t="s">
        <v>53</v>
      </c>
      <c r="Q2" s="28"/>
      <c r="R2" s="28"/>
      <c r="S2" s="13" t="s">
        <v>54</v>
      </c>
      <c r="T2" s="13"/>
      <c r="U2" s="13"/>
    </row>
    <row r="3" spans="2:21">
      <c r="B3" s="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I3" s="30"/>
      <c r="J3" s="13" t="s">
        <v>56</v>
      </c>
      <c r="K3" s="13" t="s">
        <v>57</v>
      </c>
      <c r="L3" s="13" t="s">
        <v>70</v>
      </c>
      <c r="M3" s="13" t="s">
        <v>56</v>
      </c>
      <c r="N3" s="13" t="s">
        <v>57</v>
      </c>
      <c r="O3" s="13" t="s">
        <v>70</v>
      </c>
      <c r="P3" s="13" t="s">
        <v>56</v>
      </c>
      <c r="Q3" s="13" t="s">
        <v>57</v>
      </c>
      <c r="R3" s="13" t="s">
        <v>70</v>
      </c>
      <c r="S3" s="13" t="s">
        <v>56</v>
      </c>
      <c r="T3" s="13" t="s">
        <v>57</v>
      </c>
      <c r="U3" s="13" t="s">
        <v>70</v>
      </c>
    </row>
    <row r="4" spans="2:21">
      <c r="B4" s="5">
        <v>1</v>
      </c>
      <c r="C4" s="11">
        <f>SQRT((Data!D3-Data!$D$4)^2+(Data!E3-Data!$E$4)^2+(Data!F3-Data!F4)^2)</f>
        <v>10.051149188028203</v>
      </c>
      <c r="D4" s="11">
        <f>SQRT((Data!D3-Data!$D$10)^2+(Data!E3-Data!$E$10)^2+(Data!F3-Data!$F$10)^2)</f>
        <v>20.101843199070078</v>
      </c>
      <c r="E4" s="11">
        <f>SQRT((Data!D3-Data!$D$22)^2+(Data!E3-Data!$E$22)^2+(Data!F3-Data!$F$22)^2)</f>
        <v>10.059945327883248</v>
      </c>
      <c r="F4" s="11">
        <f>SQRT((Data!D3-Data!$D$23)^2+(Data!E3-Data!$E$23)^2+(Data!F3-Data!$F$23)^2)</f>
        <v>25.028695531329635</v>
      </c>
      <c r="G4" s="5">
        <f>IF(AND(C4&lt;D4,C4&lt;E4,C4&lt;F4),1,IF(AND(D4&lt;C4,D4&lt;E4,D4&lt;F4),2,IF(AND(E4&lt;C4,E4&lt;D4,E4&lt;F4),3,4)))</f>
        <v>1</v>
      </c>
      <c r="I4" s="13">
        <v>1</v>
      </c>
      <c r="J4" s="11">
        <f>IF($G4=1,Data!D3,0)</f>
        <v>2.89</v>
      </c>
      <c r="K4" s="12">
        <f>IF($G4=1,Data!E3,0)</f>
        <v>4</v>
      </c>
      <c r="L4" s="10">
        <f>IF($G4=1,Data!F3,0)</f>
        <v>30</v>
      </c>
      <c r="M4" s="11">
        <f>IF($G4=2,Data!D3,0)</f>
        <v>0</v>
      </c>
      <c r="N4" s="11">
        <f>IF($G4=2,Data!E3,0)</f>
        <v>0</v>
      </c>
      <c r="O4" s="10">
        <f>IF($G4=2,Data!F3,0)</f>
        <v>0</v>
      </c>
      <c r="P4" s="11">
        <f>IF($G4=3,Data!D3,0)</f>
        <v>0</v>
      </c>
      <c r="Q4" s="11">
        <f>IF($G4=3,Data!E3,0)</f>
        <v>0</v>
      </c>
      <c r="R4" s="10">
        <f>IF($G4=3,Data!F3,0)</f>
        <v>0</v>
      </c>
      <c r="S4" s="11">
        <f>IF($G4=4,Data!D3,0)</f>
        <v>0</v>
      </c>
      <c r="T4" s="11">
        <f>IF($G4=4,Data!E3,0)</f>
        <v>0</v>
      </c>
      <c r="U4" s="10">
        <f>IF($G4=4,Data!F3,0)</f>
        <v>0</v>
      </c>
    </row>
    <row r="5" spans="2:21">
      <c r="B5" s="5">
        <v>2</v>
      </c>
      <c r="C5" s="11">
        <f>SQRT((Data!D4-Data!$D$4)^2+(Data!E4-Data!$E$4)^2+(Data!F4-Data!F5)^2)</f>
        <v>10</v>
      </c>
      <c r="D5" s="11">
        <f>SQRT((Data!D4-Data!$D$10)^2+(Data!E4-Data!$E$10)^2+(Data!F4-Data!$F$10)^2)</f>
        <v>10.059945327883248</v>
      </c>
      <c r="E5" s="11">
        <f>SQRT((Data!D4-Data!$D$22)^2+(Data!E4-Data!$E$22)^2+(Data!F4-Data!$F$22)^2)</f>
        <v>0.60999999999999988</v>
      </c>
      <c r="F5" s="11">
        <f>SQRT((Data!D4-Data!$D$23)^2+(Data!E4-Data!$E$23)^2+(Data!F4-Data!$F$23)^2)</f>
        <v>15.022396613057452</v>
      </c>
      <c r="G5" s="5">
        <f t="shared" ref="G5:G43" si="0">IF(AND(C5&lt;D5,C5&lt;E5,C5&lt;F5),1,IF(AND(D5&lt;C5,D5&lt;E5,D5&lt;F5),2,IF(AND(E5&lt;C5,E5&lt;D5,E5&lt;F5),3,4)))</f>
        <v>3</v>
      </c>
      <c r="I5" s="13">
        <v>2</v>
      </c>
      <c r="J5" s="11">
        <f>IF($G5=1,Data!D4,0)</f>
        <v>0</v>
      </c>
      <c r="K5" s="12">
        <f>IF($G5=1,Data!E4,0)</f>
        <v>0</v>
      </c>
      <c r="L5" s="10">
        <f>IF($G5=1,Data!F4,0)</f>
        <v>0</v>
      </c>
      <c r="M5" s="11">
        <f>IF($G5=2,Data!D4,0)</f>
        <v>0</v>
      </c>
      <c r="N5" s="11">
        <f>IF($G5=2,Data!E4,0)</f>
        <v>0</v>
      </c>
      <c r="O5" s="10">
        <f>IF($G5=2,Data!F4,0)</f>
        <v>0</v>
      </c>
      <c r="P5" s="11">
        <f>IF($G5=3,Data!D4,0)</f>
        <v>2.73</v>
      </c>
      <c r="Q5" s="11">
        <f>IF($G5=3,Data!E4,0)</f>
        <v>3</v>
      </c>
      <c r="R5" s="10">
        <f>IF($G5=3,Data!F4,0)</f>
        <v>20</v>
      </c>
      <c r="S5" s="11">
        <f>IF($G5=4,Data!D4,0)</f>
        <v>0</v>
      </c>
      <c r="T5" s="11">
        <f>IF($G5=4,Data!E4,0)</f>
        <v>0</v>
      </c>
      <c r="U5" s="10">
        <f>IF($G5=4,Data!F4,0)</f>
        <v>0</v>
      </c>
    </row>
    <row r="6" spans="2:21">
      <c r="B6" s="5">
        <v>3</v>
      </c>
      <c r="C6" s="11">
        <f>SQRT((Data!D5-Data!$D$4)^2+(Data!E5-Data!$E$4)^2+(Data!F5-Data!F6)^2)</f>
        <v>20.123627903536679</v>
      </c>
      <c r="D6" s="11">
        <f>SQRT((Data!D5-Data!$D$10)^2+(Data!E5-Data!$E$10)^2+(Data!F5-Data!$F$10)^2)</f>
        <v>1.7449641830135083</v>
      </c>
      <c r="E6" s="11">
        <f>SQRT((Data!D5-Data!$D$22)^2+(Data!E5-Data!$E$22)^2+(Data!F5-Data!$F$22)^2)</f>
        <v>10.321245079931005</v>
      </c>
      <c r="F6" s="11">
        <f>SQRT((Data!D5-Data!$D$23)^2+(Data!E5-Data!$E$23)^2+(Data!F5-Data!$F$23)^2)</f>
        <v>5.6780278266313564</v>
      </c>
      <c r="G6" s="5">
        <f t="shared" si="0"/>
        <v>2</v>
      </c>
      <c r="I6" s="13">
        <v>3</v>
      </c>
      <c r="J6" s="11">
        <f>IF($G6=1,Data!D5,0)</f>
        <v>0</v>
      </c>
      <c r="K6" s="12">
        <f>IF($G6=1,Data!E5,0)</f>
        <v>0</v>
      </c>
      <c r="L6" s="10">
        <f>IF($G6=1,Data!F5,0)</f>
        <v>0</v>
      </c>
      <c r="M6" s="11">
        <f>IF($G6=2,Data!D5,0)</f>
        <v>1.75</v>
      </c>
      <c r="N6" s="11">
        <f>IF($G6=2,Data!E5,0)</f>
        <v>1</v>
      </c>
      <c r="O6" s="10">
        <f>IF($G6=2,Data!F5,0)</f>
        <v>10</v>
      </c>
      <c r="P6" s="11">
        <f>IF($G6=3,Data!D5,0)</f>
        <v>0</v>
      </c>
      <c r="Q6" s="11">
        <f>IF($G6=3,Data!E5,0)</f>
        <v>0</v>
      </c>
      <c r="R6" s="10">
        <f>IF($G6=3,Data!F5,0)</f>
        <v>0</v>
      </c>
      <c r="S6" s="11">
        <f>IF($G6=4,Data!D5,0)</f>
        <v>0</v>
      </c>
      <c r="T6" s="11">
        <f>IF($G6=4,Data!E5,0)</f>
        <v>0</v>
      </c>
      <c r="U6" s="10">
        <f>IF($G6=4,Data!F5,0)</f>
        <v>0</v>
      </c>
    </row>
    <row r="7" spans="2:21">
      <c r="B7" s="5">
        <v>4</v>
      </c>
      <c r="C7" s="11">
        <f>SQRT((Data!D6-Data!$D$4)^2+(Data!E6-Data!$E$4)^2+(Data!F6-Data!F7)^2)</f>
        <v>1.1364858116140297</v>
      </c>
      <c r="D7" s="11">
        <f>SQRT((Data!D6-Data!$D$10)^2+(Data!E6-Data!$E$10)^2+(Data!F6-Data!$F$10)^2)</f>
        <v>20.099952736262839</v>
      </c>
      <c r="E7" s="11">
        <f>SQRT((Data!D6-Data!$D$22)^2+(Data!E6-Data!$E$22)^2+(Data!F6-Data!$F$22)^2)</f>
        <v>10.050119402275776</v>
      </c>
      <c r="F7" s="11">
        <f>SQRT((Data!D6-Data!$D$23)^2+(Data!E6-Data!$E$23)^2+(Data!F6-Data!$F$23)^2)</f>
        <v>25.021558704445251</v>
      </c>
      <c r="G7" s="5">
        <f t="shared" si="0"/>
        <v>1</v>
      </c>
      <c r="I7" s="13">
        <v>4</v>
      </c>
      <c r="J7" s="11">
        <f>IF($G7=1,Data!D6,0)</f>
        <v>3.27</v>
      </c>
      <c r="K7" s="12">
        <f>IF($G7=1,Data!E6,0)</f>
        <v>4</v>
      </c>
      <c r="L7" s="10">
        <f>IF($G7=1,Data!F6,0)</f>
        <v>30</v>
      </c>
      <c r="M7" s="11">
        <f>IF($G7=2,Data!D6,0)</f>
        <v>0</v>
      </c>
      <c r="N7" s="11">
        <f>IF($G7=2,Data!E6,0)</f>
        <v>0</v>
      </c>
      <c r="O7" s="10">
        <f>IF($G7=2,Data!F6,0)</f>
        <v>0</v>
      </c>
      <c r="P7" s="11">
        <f>IF($G7=3,Data!D6,0)</f>
        <v>0</v>
      </c>
      <c r="Q7" s="11">
        <f>IF($G7=3,Data!E6,0)</f>
        <v>0</v>
      </c>
      <c r="R7" s="10">
        <f>IF($G7=3,Data!F6,0)</f>
        <v>0</v>
      </c>
      <c r="S7" s="11">
        <f>IF($G7=4,Data!D6,0)</f>
        <v>0</v>
      </c>
      <c r="T7" s="11">
        <f>IF($G7=4,Data!E6,0)</f>
        <v>0</v>
      </c>
      <c r="U7" s="10">
        <f>IF($G7=4,Data!F6,0)</f>
        <v>0</v>
      </c>
    </row>
    <row r="8" spans="2:21">
      <c r="B8" s="5">
        <v>5</v>
      </c>
      <c r="C8" s="11">
        <f>SQRT((Data!D7-Data!$D$4)^2+(Data!E7-Data!$E$4)^2+(Data!F7-Data!F8)^2)</f>
        <v>25.112514808358004</v>
      </c>
      <c r="D8" s="11">
        <f>SQRT((Data!D7-Data!$D$10)^2+(Data!E7-Data!$E$10)^2+(Data!F7-Data!$F$10)^2)</f>
        <v>20.099574622364525</v>
      </c>
      <c r="E8" s="11">
        <f>SQRT((Data!D7-Data!$D$22)^2+(Data!E7-Data!$E$22)^2+(Data!F7-Data!$F$22)^2)</f>
        <v>10.371697064608087</v>
      </c>
      <c r="F8" s="11">
        <f>SQRT((Data!D7-Data!$D$23)^2+(Data!E7-Data!$E$23)^2+(Data!F7-Data!$F$23)^2)</f>
        <v>25.167637950352034</v>
      </c>
      <c r="G8" s="5">
        <f t="shared" si="0"/>
        <v>3</v>
      </c>
      <c r="I8" s="13">
        <v>5</v>
      </c>
      <c r="J8" s="11">
        <f>IF($G8=1,Data!D7,0)</f>
        <v>0</v>
      </c>
      <c r="K8" s="12">
        <f>IF($G8=1,Data!E7,0)</f>
        <v>0</v>
      </c>
      <c r="L8" s="10">
        <f>IF($G8=1,Data!F7,0)</f>
        <v>0</v>
      </c>
      <c r="M8" s="11">
        <f>IF($G8=2,Data!D7,0)</f>
        <v>0</v>
      </c>
      <c r="N8" s="11">
        <f>IF($G8=2,Data!E7,0)</f>
        <v>0</v>
      </c>
      <c r="O8" s="10">
        <f>IF($G8=2,Data!F7,0)</f>
        <v>0</v>
      </c>
      <c r="P8" s="11">
        <f>IF($G8=3,Data!D7,0)</f>
        <v>1.45</v>
      </c>
      <c r="Q8" s="11">
        <f>IF($G8=3,Data!E7,0)</f>
        <v>1</v>
      </c>
      <c r="R8" s="10">
        <f>IF($G8=3,Data!F7,0)</f>
        <v>30</v>
      </c>
      <c r="S8" s="11">
        <f>IF($G8=4,Data!D7,0)</f>
        <v>0</v>
      </c>
      <c r="T8" s="11">
        <f>IF($G8=4,Data!E7,0)</f>
        <v>0</v>
      </c>
      <c r="U8" s="10">
        <f>IF($G8=4,Data!F7,0)</f>
        <v>0</v>
      </c>
    </row>
    <row r="9" spans="2:21">
      <c r="B9" s="5">
        <v>6</v>
      </c>
      <c r="C9" s="11">
        <f>SQRT((Data!D8-Data!$D$4)^2+(Data!E8-Data!$E$4)^2+(Data!F8-Data!F9)^2)</f>
        <v>15.040029920183004</v>
      </c>
      <c r="D9" s="11">
        <f>SQRT((Data!D8-Data!$D$10)^2+(Data!E8-Data!$E$10)^2+(Data!F8-Data!$F$10)^2)</f>
        <v>5</v>
      </c>
      <c r="E9" s="11">
        <f>SQRT((Data!D8-Data!$D$22)^2+(Data!E8-Data!$E$22)^2+(Data!F8-Data!$F$22)^2)</f>
        <v>15.034147797597308</v>
      </c>
      <c r="F9" s="11">
        <f>SQRT((Data!D8-Data!$D$23)^2+(Data!E8-Data!$E$23)^2+(Data!F8-Data!$F$23)^2)</f>
        <v>1.0662551289442879</v>
      </c>
      <c r="G9" s="5">
        <f t="shared" si="0"/>
        <v>4</v>
      </c>
      <c r="I9" s="13">
        <v>6</v>
      </c>
      <c r="J9" s="11">
        <f>IF($G9=1,Data!D8,0)</f>
        <v>0</v>
      </c>
      <c r="K9" s="12">
        <f>IF($G9=1,Data!E8,0)</f>
        <v>0</v>
      </c>
      <c r="L9" s="10">
        <f>IF($G9=1,Data!F8,0)</f>
        <v>0</v>
      </c>
      <c r="M9" s="11">
        <f>IF($G9=2,Data!D8,0)</f>
        <v>0</v>
      </c>
      <c r="N9" s="11">
        <f>IF($G9=2,Data!E8,0)</f>
        <v>0</v>
      </c>
      <c r="O9" s="10">
        <f>IF($G9=2,Data!F8,0)</f>
        <v>0</v>
      </c>
      <c r="P9" s="11">
        <f>IF($G9=3,Data!D8,0)</f>
        <v>0</v>
      </c>
      <c r="Q9" s="11">
        <f>IF($G9=3,Data!E8,0)</f>
        <v>0</v>
      </c>
      <c r="R9" s="10">
        <f>IF($G9=3,Data!F8,0)</f>
        <v>0</v>
      </c>
      <c r="S9" s="11">
        <f>IF($G9=4,Data!D8,0)</f>
        <v>3.18</v>
      </c>
      <c r="T9" s="11">
        <f>IF($G9=4,Data!E8,0)</f>
        <v>2</v>
      </c>
      <c r="U9" s="10">
        <f>IF($G9=4,Data!F8,0)</f>
        <v>5</v>
      </c>
    </row>
    <row r="10" spans="2:21">
      <c r="B10" s="5">
        <v>7</v>
      </c>
      <c r="C10" s="11">
        <f>SQRT((Data!D9-Data!$D$4)^2+(Data!E9-Data!$E$4)^2+(Data!F9-Data!F10)^2)</f>
        <v>10.064914306639674</v>
      </c>
      <c r="D10" s="11">
        <f>SQRT((Data!D9-Data!$D$10)^2+(Data!E9-Data!$E$10)^2+(Data!F9-Data!$F$10)^2)</f>
        <v>10.000499987500625</v>
      </c>
      <c r="E10" s="11">
        <f>SQRT((Data!D9-Data!$D$22)^2+(Data!E9-Data!$E$22)^2+(Data!F9-Data!$F$22)^2)</f>
        <v>1.0017983829094554</v>
      </c>
      <c r="F10" s="11">
        <f>SQRT((Data!D9-Data!$D$23)^2+(Data!E9-Data!$E$23)^2+(Data!F9-Data!$F$23)^2)</f>
        <v>15.035720800812976</v>
      </c>
      <c r="G10" s="5">
        <f t="shared" si="0"/>
        <v>3</v>
      </c>
      <c r="I10" s="13">
        <v>7</v>
      </c>
      <c r="J10" s="11">
        <f>IF($G10=1,Data!D9,0)</f>
        <v>0</v>
      </c>
      <c r="K10" s="12">
        <f>IF($G10=1,Data!E9,0)</f>
        <v>0</v>
      </c>
      <c r="L10" s="10">
        <f>IF($G10=1,Data!F9,0)</f>
        <v>0</v>
      </c>
      <c r="M10" s="11">
        <f>IF($G10=2,Data!D9,0)</f>
        <v>0</v>
      </c>
      <c r="N10" s="11">
        <f>IF($G10=2,Data!E9,0)</f>
        <v>0</v>
      </c>
      <c r="O10" s="10">
        <f>IF($G10=2,Data!F9,0)</f>
        <v>0</v>
      </c>
      <c r="P10" s="11">
        <f>IF($G10=3,Data!D9,0)</f>
        <v>3.28</v>
      </c>
      <c r="Q10" s="11">
        <f>IF($G10=3,Data!E9,0)</f>
        <v>2</v>
      </c>
      <c r="R10" s="10">
        <f>IF($G10=3,Data!F9,0)</f>
        <v>20</v>
      </c>
      <c r="S10" s="11">
        <f>IF($G10=4,Data!D9,0)</f>
        <v>0</v>
      </c>
      <c r="T10" s="11">
        <f>IF($G10=4,Data!E9,0)</f>
        <v>0</v>
      </c>
      <c r="U10" s="10">
        <f>IF($G10=4,Data!F9,0)</f>
        <v>0</v>
      </c>
    </row>
    <row r="11" spans="2:21">
      <c r="B11" s="5">
        <v>8</v>
      </c>
      <c r="C11" s="11">
        <f>SQRT((Data!D10-Data!$D$4)^2+(Data!E10-Data!$E$4)^2+(Data!F10-Data!F11)^2)</f>
        <v>5.118837758710467</v>
      </c>
      <c r="D11" s="11">
        <f>SQRT((Data!D10-Data!$D$10)^2+(Data!E10-Data!$E$10)^2+(Data!F10-Data!$F$10)^2)</f>
        <v>0</v>
      </c>
      <c r="E11" s="11">
        <f>SQRT((Data!D10-Data!$D$22)^2+(Data!E10-Data!$E$22)^2+(Data!F10-Data!$F$22)^2)</f>
        <v>10.051149188028203</v>
      </c>
      <c r="F11" s="11">
        <f>SQRT((Data!D10-Data!$D$23)^2+(Data!E10-Data!$E$23)^2+(Data!F10-Data!$F$23)^2)</f>
        <v>5.1124260385848128</v>
      </c>
      <c r="G11" s="5">
        <f t="shared" si="0"/>
        <v>2</v>
      </c>
      <c r="I11" s="13">
        <v>8</v>
      </c>
      <c r="J11" s="11">
        <f>IF($G11=1,Data!D10,0)</f>
        <v>0</v>
      </c>
      <c r="K11" s="12">
        <f>IF($G11=1,Data!E10,0)</f>
        <v>0</v>
      </c>
      <c r="L11" s="10">
        <f>IF($G11=1,Data!F10,0)</f>
        <v>0</v>
      </c>
      <c r="M11" s="11">
        <f>IF($G11=2,Data!D10,0)</f>
        <v>3.18</v>
      </c>
      <c r="N11" s="11">
        <f>IF($G11=2,Data!E10,0)</f>
        <v>2</v>
      </c>
      <c r="O11" s="10">
        <f>IF($G11=2,Data!F10,0)</f>
        <v>10</v>
      </c>
      <c r="P11" s="11">
        <f>IF($G11=3,Data!D10,0)</f>
        <v>0</v>
      </c>
      <c r="Q11" s="11">
        <f>IF($G11=3,Data!E10,0)</f>
        <v>0</v>
      </c>
      <c r="R11" s="10">
        <f>IF($G11=3,Data!F10,0)</f>
        <v>0</v>
      </c>
      <c r="S11" s="11">
        <f>IF($G11=4,Data!D10,0)</f>
        <v>0</v>
      </c>
      <c r="T11" s="11">
        <f>IF($G11=4,Data!E10,0)</f>
        <v>0</v>
      </c>
      <c r="U11" s="10">
        <f>IF($G11=4,Data!F10,0)</f>
        <v>0</v>
      </c>
    </row>
    <row r="12" spans="2:21">
      <c r="B12" s="5">
        <v>9</v>
      </c>
      <c r="C12" s="11">
        <f>SQRT((Data!D11-Data!$D$4)^2+(Data!E11-Data!$E$4)^2+(Data!F11-Data!F12)^2)</f>
        <v>5.0717354031928759</v>
      </c>
      <c r="D12" s="11">
        <f>SQRT((Data!D11-Data!$D$10)^2+(Data!E11-Data!$E$10)^2+(Data!F11-Data!$F$10)^2)</f>
        <v>5.1146847410177685</v>
      </c>
      <c r="E12" s="11">
        <f>SQRT((Data!D11-Data!$D$22)^2+(Data!E11-Data!$E$22)^2+(Data!F11-Data!$F$22)^2)</f>
        <v>15.001919877135727</v>
      </c>
      <c r="F12" s="11">
        <f>SQRT((Data!D11-Data!$D$23)^2+(Data!E11-Data!$E$23)^2+(Data!F11-Data!$F$23)^2)</f>
        <v>3.0000000000000249E-2</v>
      </c>
      <c r="G12" s="5">
        <f t="shared" si="0"/>
        <v>4</v>
      </c>
      <c r="I12" s="13">
        <v>9</v>
      </c>
      <c r="J12" s="11">
        <f>IF($G12=1,Data!D11,0)</f>
        <v>0</v>
      </c>
      <c r="K12" s="12">
        <f>IF($G12=1,Data!E11,0)</f>
        <v>0</v>
      </c>
      <c r="L12" s="10">
        <f>IF($G12=1,Data!F11,0)</f>
        <v>0</v>
      </c>
      <c r="M12" s="11">
        <f>IF($G12=2,Data!D11,0)</f>
        <v>0</v>
      </c>
      <c r="N12" s="11">
        <f>IF($G12=2,Data!E11,0)</f>
        <v>0</v>
      </c>
      <c r="O12" s="10">
        <f>IF($G12=2,Data!F11,0)</f>
        <v>0</v>
      </c>
      <c r="P12" s="11">
        <f>IF($G12=3,Data!D11,0)</f>
        <v>0</v>
      </c>
      <c r="Q12" s="11">
        <f>IF($G12=3,Data!E11,0)</f>
        <v>0</v>
      </c>
      <c r="R12" s="10">
        <f>IF($G12=3,Data!F11,0)</f>
        <v>0</v>
      </c>
      <c r="S12" s="11">
        <f>IF($G12=4,Data!D11,0)</f>
        <v>3.58</v>
      </c>
      <c r="T12" s="11">
        <f>IF($G12=4,Data!E11,0)</f>
        <v>3</v>
      </c>
      <c r="U12" s="10">
        <f>IF($G12=4,Data!F11,0)</f>
        <v>5</v>
      </c>
    </row>
    <row r="13" spans="2:21">
      <c r="B13" s="5">
        <v>10</v>
      </c>
      <c r="C13" s="11">
        <f>SQRT((Data!D12-Data!$D$4)^2+(Data!E12-Data!$E$4)^2+(Data!F12-Data!F13)^2)</f>
        <v>10.084919434482361</v>
      </c>
      <c r="D13" s="11">
        <f>SQRT((Data!D12-Data!$D$10)^2+(Data!E12-Data!$E$10)^2+(Data!F12-Data!$F$10)^2)</f>
        <v>2.0376702382868528</v>
      </c>
      <c r="E13" s="11">
        <f>SQRT((Data!D12-Data!$D$22)^2+(Data!E12-Data!$E$22)^2+(Data!F12-Data!$F$22)^2)</f>
        <v>10.052507149960153</v>
      </c>
      <c r="F13" s="11">
        <f>SQRT((Data!D12-Data!$D$23)^2+(Data!E12-Data!$E$23)^2+(Data!F12-Data!$F$23)^2)</f>
        <v>5.0990587366689546</v>
      </c>
      <c r="G13" s="5">
        <f t="shared" si="0"/>
        <v>2</v>
      </c>
      <c r="I13" s="13">
        <v>10</v>
      </c>
      <c r="J13" s="11">
        <f>IF($G13=1,Data!D12,0)</f>
        <v>0</v>
      </c>
      <c r="K13" s="12">
        <f>IF($G13=1,Data!E12,0)</f>
        <v>0</v>
      </c>
      <c r="L13" s="10">
        <f>IF($G13=1,Data!F12,0)</f>
        <v>0</v>
      </c>
      <c r="M13" s="11">
        <f>IF($G13=2,Data!D12,0)</f>
        <v>3.57</v>
      </c>
      <c r="N13" s="11">
        <f>IF($G13=2,Data!E12,0)</f>
        <v>4</v>
      </c>
      <c r="O13" s="10">
        <f>IF($G13=2,Data!F12,0)</f>
        <v>10</v>
      </c>
      <c r="P13" s="11">
        <f>IF($G13=3,Data!D12,0)</f>
        <v>0</v>
      </c>
      <c r="Q13" s="11">
        <f>IF($G13=3,Data!E12,0)</f>
        <v>0</v>
      </c>
      <c r="R13" s="10">
        <f>IF($G13=3,Data!F12,0)</f>
        <v>0</v>
      </c>
      <c r="S13" s="11">
        <f>IF($G13=4,Data!D12,0)</f>
        <v>0</v>
      </c>
      <c r="T13" s="11">
        <f>IF($G13=4,Data!E12,0)</f>
        <v>0</v>
      </c>
      <c r="U13" s="10">
        <f>IF($G13=4,Data!F12,0)</f>
        <v>0</v>
      </c>
    </row>
    <row r="14" spans="2:21">
      <c r="B14" s="5">
        <v>11</v>
      </c>
      <c r="C14" s="11">
        <f>SQRT((Data!D13-Data!$D$4)^2+(Data!E13-Data!$E$4)^2+(Data!F13-Data!F14)^2)</f>
        <v>1.2621014222319853</v>
      </c>
      <c r="D14" s="11">
        <f>SQRT((Data!D13-Data!$D$10)^2+(Data!E13-Data!$E$10)^2+(Data!F13-Data!$F$10)^2)</f>
        <v>10.203058365019775</v>
      </c>
      <c r="E14" s="11">
        <f>SQRT((Data!D13-Data!$D$22)^2+(Data!E13-Data!$E$22)^2+(Data!F13-Data!$F$22)^2)</f>
        <v>1.0127191120937731</v>
      </c>
      <c r="F14" s="11">
        <f>SQRT((Data!D13-Data!$D$23)^2+(Data!E13-Data!$E$23)^2+(Data!F13-Data!$F$23)^2)</f>
        <v>15.033379526906117</v>
      </c>
      <c r="G14" s="5">
        <f t="shared" si="0"/>
        <v>3</v>
      </c>
      <c r="I14" s="13">
        <v>11</v>
      </c>
      <c r="J14" s="11">
        <f>IF($G14=1,Data!D13,0)</f>
        <v>0</v>
      </c>
      <c r="K14" s="12">
        <f>IF($G14=1,Data!E13,0)</f>
        <v>0</v>
      </c>
      <c r="L14" s="10">
        <f>IF($G14=1,Data!F13,0)</f>
        <v>0</v>
      </c>
      <c r="M14" s="11">
        <f>IF($G14=2,Data!D13,0)</f>
        <v>0</v>
      </c>
      <c r="N14" s="11">
        <f>IF($G14=2,Data!E13,0)</f>
        <v>0</v>
      </c>
      <c r="O14" s="10">
        <f>IF($G14=2,Data!F13,0)</f>
        <v>0</v>
      </c>
      <c r="P14" s="11">
        <f>IF($G14=3,Data!D13,0)</f>
        <v>3.5</v>
      </c>
      <c r="Q14" s="11">
        <f>IF($G14=3,Data!E13,0)</f>
        <v>4</v>
      </c>
      <c r="R14" s="10">
        <f>IF($G14=3,Data!F13,0)</f>
        <v>20</v>
      </c>
      <c r="S14" s="11">
        <f>IF($G14=4,Data!D13,0)</f>
        <v>0</v>
      </c>
      <c r="T14" s="11">
        <f>IF($G14=4,Data!E13,0)</f>
        <v>0</v>
      </c>
      <c r="U14" s="10">
        <f>IF($G14=4,Data!F13,0)</f>
        <v>0</v>
      </c>
    </row>
    <row r="15" spans="2:21">
      <c r="B15" s="5">
        <v>12</v>
      </c>
      <c r="C15" s="11">
        <f>SQRT((Data!D14-Data!$D$4)^2+(Data!E14-Data!$E$4)^2+(Data!F14-Data!F15)^2)</f>
        <v>1.1180339887498949</v>
      </c>
      <c r="D15" s="11">
        <f>SQRT((Data!D14-Data!$D$10)^2+(Data!E14-Data!$E$10)^2+(Data!F14-Data!$F$10)^2)</f>
        <v>10.198161599033426</v>
      </c>
      <c r="E15" s="11">
        <f>SQRT((Data!D14-Data!$D$22)^2+(Data!E14-Data!$E$22)^2+(Data!F14-Data!$F$22)^2)</f>
        <v>1.0060318086422517</v>
      </c>
      <c r="F15" s="11">
        <f>SQRT((Data!D14-Data!$D$23)^2+(Data!E14-Data!$E$23)^2+(Data!F14-Data!$F$23)^2)</f>
        <v>15.036701766012385</v>
      </c>
      <c r="G15" s="5">
        <f t="shared" si="0"/>
        <v>3</v>
      </c>
      <c r="I15" s="13">
        <v>12</v>
      </c>
      <c r="J15" s="11">
        <f>IF($G15=1,Data!D14,0)</f>
        <v>0</v>
      </c>
      <c r="K15" s="12">
        <f>IF($G15=1,Data!E14,0)</f>
        <v>0</v>
      </c>
      <c r="L15" s="10">
        <f>IF($G15=1,Data!F14,0)</f>
        <v>0</v>
      </c>
      <c r="M15" s="11">
        <f>IF($G15=2,Data!D14,0)</f>
        <v>0</v>
      </c>
      <c r="N15" s="11">
        <f>IF($G15=2,Data!E14,0)</f>
        <v>0</v>
      </c>
      <c r="O15" s="10">
        <f>IF($G15=2,Data!F14,0)</f>
        <v>0</v>
      </c>
      <c r="P15" s="11">
        <f>IF($G15=3,Data!D14,0)</f>
        <v>3.23</v>
      </c>
      <c r="Q15" s="11">
        <f>IF($G15=3,Data!E14,0)</f>
        <v>4</v>
      </c>
      <c r="R15" s="10">
        <f>IF($G15=3,Data!F14,0)</f>
        <v>20</v>
      </c>
      <c r="S15" s="11">
        <f>IF($G15=4,Data!D14,0)</f>
        <v>0</v>
      </c>
      <c r="T15" s="11">
        <f>IF($G15=4,Data!E14,0)</f>
        <v>0</v>
      </c>
      <c r="U15" s="10">
        <f>IF($G15=4,Data!F14,0)</f>
        <v>0</v>
      </c>
    </row>
    <row r="16" spans="2:21">
      <c r="B16" s="5">
        <v>13</v>
      </c>
      <c r="C16" s="11">
        <f>SQRT((Data!D15-Data!$D$4)^2+(Data!E15-Data!$E$4)^2+(Data!F15-Data!F16)^2)</f>
        <v>0.18999999999999995</v>
      </c>
      <c r="D16" s="11">
        <f>SQRT((Data!D15-Data!$D$10)^2+(Data!E15-Data!$E$10)^2+(Data!F15-Data!$F$10)^2)</f>
        <v>10.070233363730951</v>
      </c>
      <c r="E16" s="11">
        <f>SQRT((Data!D15-Data!$D$22)^2+(Data!E15-Data!$E$22)^2+(Data!F15-Data!$F$22)^2)</f>
        <v>0.79999999999999982</v>
      </c>
      <c r="F16" s="11">
        <f>SQRT((Data!D15-Data!$D$23)^2+(Data!E15-Data!$E$23)^2+(Data!F15-Data!$F$23)^2)</f>
        <v>15.033964879565204</v>
      </c>
      <c r="G16" s="5">
        <f t="shared" si="0"/>
        <v>1</v>
      </c>
      <c r="I16" s="13">
        <v>13</v>
      </c>
      <c r="J16" s="11">
        <f>IF($G16=1,Data!D15,0)</f>
        <v>2.54</v>
      </c>
      <c r="K16" s="12">
        <f>IF($G16=1,Data!E15,0)</f>
        <v>3</v>
      </c>
      <c r="L16" s="10">
        <f>IF($G16=1,Data!F15,0)</f>
        <v>20</v>
      </c>
      <c r="M16" s="11">
        <f>IF($G16=2,Data!D15,0)</f>
        <v>0</v>
      </c>
      <c r="N16" s="11">
        <f>IF($G16=2,Data!E15,0)</f>
        <v>0</v>
      </c>
      <c r="O16" s="10">
        <f>IF($G16=2,Data!F15,0)</f>
        <v>0</v>
      </c>
      <c r="P16" s="11">
        <f>IF($G16=3,Data!D15,0)</f>
        <v>0</v>
      </c>
      <c r="Q16" s="11">
        <f>IF($G16=3,Data!E15,0)</f>
        <v>0</v>
      </c>
      <c r="R16" s="10">
        <f>IF($G16=3,Data!F15,0)</f>
        <v>0</v>
      </c>
      <c r="S16" s="11">
        <f>IF($G16=4,Data!D15,0)</f>
        <v>0</v>
      </c>
      <c r="T16" s="11">
        <f>IF($G16=4,Data!E15,0)</f>
        <v>0</v>
      </c>
      <c r="U16" s="10">
        <f>IF($G16=4,Data!F15,0)</f>
        <v>0</v>
      </c>
    </row>
    <row r="17" spans="2:21">
      <c r="B17" s="5">
        <v>14</v>
      </c>
      <c r="C17" s="11">
        <f>SQRT((Data!D16-Data!$D$4)^2+(Data!E16-Data!$E$4)^2+(Data!F16-Data!F17)^2)</f>
        <v>10.038645326935303</v>
      </c>
      <c r="D17" s="11">
        <f>SQRT((Data!D16-Data!$D$10)^2+(Data!E16-Data!$E$10)^2+(Data!F16-Data!$F$10)^2)</f>
        <v>10.059070533602993</v>
      </c>
      <c r="E17" s="11">
        <f>SQRT((Data!D16-Data!$D$22)^2+(Data!E16-Data!$E$22)^2+(Data!F16-Data!$F$22)^2)</f>
        <v>0.27</v>
      </c>
      <c r="F17" s="11">
        <f>SQRT((Data!D16-Data!$D$23)^2+(Data!E16-Data!$E$23)^2+(Data!F16-Data!$F$23)^2)</f>
        <v>15.000119999520004</v>
      </c>
      <c r="G17" s="5">
        <f t="shared" si="0"/>
        <v>3</v>
      </c>
      <c r="I17" s="13">
        <v>14</v>
      </c>
      <c r="J17" s="11">
        <f>IF($G17=1,Data!D16,0)</f>
        <v>0</v>
      </c>
      <c r="K17" s="12">
        <f>IF($G17=1,Data!E16,0)</f>
        <v>0</v>
      </c>
      <c r="L17" s="10">
        <f>IF($G17=1,Data!F16,0)</f>
        <v>0</v>
      </c>
      <c r="M17" s="11">
        <f>IF($G17=2,Data!D16,0)</f>
        <v>0</v>
      </c>
      <c r="N17" s="11">
        <f>IF($G17=2,Data!E16,0)</f>
        <v>0</v>
      </c>
      <c r="O17" s="10">
        <f>IF($G17=2,Data!F16,0)</f>
        <v>0</v>
      </c>
      <c r="P17" s="11">
        <f>IF($G17=3,Data!D16,0)</f>
        <v>3.61</v>
      </c>
      <c r="Q17" s="11">
        <f>IF($G17=3,Data!E16,0)</f>
        <v>3</v>
      </c>
      <c r="R17" s="10">
        <f>IF($G17=3,Data!F16,0)</f>
        <v>20</v>
      </c>
      <c r="S17" s="11">
        <f>IF($G17=4,Data!D16,0)</f>
        <v>0</v>
      </c>
      <c r="T17" s="11">
        <f>IF($G17=4,Data!E16,0)</f>
        <v>0</v>
      </c>
      <c r="U17" s="10">
        <f>IF($G17=4,Data!F16,0)</f>
        <v>0</v>
      </c>
    </row>
    <row r="18" spans="2:21">
      <c r="B18" s="5">
        <v>15</v>
      </c>
      <c r="C18" s="11">
        <f>SQRT((Data!D17-Data!$D$4)^2+(Data!E17-Data!$E$4)^2+(Data!F17-Data!F18)^2)</f>
        <v>0.7200000000000002</v>
      </c>
      <c r="D18" s="11">
        <f>SQRT((Data!D17-Data!$D$10)^2+(Data!E17-Data!$E$10)^2+(Data!F17-Data!$F$10)^2)</f>
        <v>20.026804537918675</v>
      </c>
      <c r="E18" s="11">
        <f>SQRT((Data!D17-Data!$D$22)^2+(Data!E17-Data!$E$22)^2+(Data!F17-Data!$F$22)^2)</f>
        <v>10.000604981699857</v>
      </c>
      <c r="F18" s="11">
        <f>SQRT((Data!D17-Data!$D$23)^2+(Data!E17-Data!$E$23)^2+(Data!F17-Data!$F$23)^2)</f>
        <v>25.000199999200007</v>
      </c>
      <c r="G18" s="5">
        <f t="shared" si="0"/>
        <v>1</v>
      </c>
      <c r="I18" s="13">
        <v>15</v>
      </c>
      <c r="J18" s="11">
        <f>IF($G18=1,Data!D17,0)</f>
        <v>3.45</v>
      </c>
      <c r="K18" s="12">
        <f>IF($G18=1,Data!E17,0)</f>
        <v>3</v>
      </c>
      <c r="L18" s="10">
        <f>IF($G18=1,Data!F17,0)</f>
        <v>30</v>
      </c>
      <c r="M18" s="11">
        <f>IF($G18=2,Data!D17,0)</f>
        <v>0</v>
      </c>
      <c r="N18" s="11">
        <f>IF($G18=2,Data!E17,0)</f>
        <v>0</v>
      </c>
      <c r="O18" s="10">
        <f>IF($G18=2,Data!F17,0)</f>
        <v>0</v>
      </c>
      <c r="P18" s="11">
        <f>IF($G18=3,Data!D17,0)</f>
        <v>0</v>
      </c>
      <c r="Q18" s="11">
        <f>IF($G18=3,Data!E17,0)</f>
        <v>0</v>
      </c>
      <c r="R18" s="10">
        <f>IF($G18=3,Data!F17,0)</f>
        <v>0</v>
      </c>
      <c r="S18" s="11">
        <f>IF($G18=4,Data!D17,0)</f>
        <v>0</v>
      </c>
      <c r="T18" s="11">
        <f>IF($G18=4,Data!E17,0)</f>
        <v>0</v>
      </c>
      <c r="U18" s="10">
        <f>IF($G18=4,Data!F17,0)</f>
        <v>0</v>
      </c>
    </row>
    <row r="19" spans="2:21">
      <c r="B19" s="5">
        <v>16</v>
      </c>
      <c r="C19" s="11">
        <f>SQRT((Data!D18-Data!$D$4)^2+(Data!E18-Data!$E$4)^2+(Data!F18-Data!F19)^2)</f>
        <v>20.127158269363314</v>
      </c>
      <c r="D19" s="11">
        <f>SQRT((Data!D18-Data!$D$10)^2+(Data!E18-Data!$E$10)^2+(Data!F18-Data!$F$10)^2)</f>
        <v>20.081085628023203</v>
      </c>
      <c r="E19" s="11">
        <f>SQRT((Data!D18-Data!$D$22)^2+(Data!E18-Data!$E$22)^2+(Data!F18-Data!$F$22)^2)</f>
        <v>10.332260159326225</v>
      </c>
      <c r="F19" s="11">
        <f>SQRT((Data!D18-Data!$D$23)^2+(Data!E18-Data!$E$23)^2+(Data!F18-Data!$F$23)^2)</f>
        <v>25.149491048528198</v>
      </c>
      <c r="G19" s="5">
        <f t="shared" si="0"/>
        <v>3</v>
      </c>
      <c r="I19" s="13">
        <v>16</v>
      </c>
      <c r="J19" s="11">
        <f>IF($G19=1,Data!D18,0)</f>
        <v>0</v>
      </c>
      <c r="K19" s="12">
        <f>IF($G19=1,Data!E18,0)</f>
        <v>0</v>
      </c>
      <c r="L19" s="10">
        <f>IF($G19=1,Data!F18,0)</f>
        <v>0</v>
      </c>
      <c r="M19" s="11">
        <f>IF($G19=2,Data!D18,0)</f>
        <v>0</v>
      </c>
      <c r="N19" s="11">
        <f>IF($G19=2,Data!E18,0)</f>
        <v>0</v>
      </c>
      <c r="O19" s="10">
        <f>IF($G19=2,Data!F18,0)</f>
        <v>0</v>
      </c>
      <c r="P19" s="11">
        <f>IF($G19=3,Data!D18,0)</f>
        <v>1.68</v>
      </c>
      <c r="Q19" s="11">
        <f>IF($G19=3,Data!E18,0)</f>
        <v>1</v>
      </c>
      <c r="R19" s="10">
        <f>IF($G19=3,Data!F18,0)</f>
        <v>30</v>
      </c>
      <c r="S19" s="11">
        <f>IF($G19=4,Data!D18,0)</f>
        <v>0</v>
      </c>
      <c r="T19" s="11">
        <f>IF($G19=4,Data!E18,0)</f>
        <v>0</v>
      </c>
      <c r="U19" s="10">
        <f>IF($G19=4,Data!F18,0)</f>
        <v>0</v>
      </c>
    </row>
    <row r="20" spans="2:21">
      <c r="B20" s="5">
        <v>17</v>
      </c>
      <c r="C20" s="11">
        <f>SQRT((Data!D19-Data!$D$4)^2+(Data!E19-Data!$E$4)^2+(Data!F19-Data!F20)^2)</f>
        <v>1.3862178760930766</v>
      </c>
      <c r="D20" s="11">
        <f>SQRT((Data!D19-Data!$D$10)^2+(Data!E19-Data!$E$10)^2+(Data!F19-Data!$F$10)^2)</f>
        <v>1.4100000000000001</v>
      </c>
      <c r="E20" s="11">
        <f>SQRT((Data!D19-Data!$D$22)^2+(Data!E19-Data!$E$22)^2+(Data!F19-Data!$F$22)^2)</f>
        <v>10.171769757520075</v>
      </c>
      <c r="F20" s="11">
        <f>SQRT((Data!D19-Data!$D$23)^2+(Data!E19-Data!$E$23)^2+(Data!F19-Data!$F$23)^2)</f>
        <v>5.4007777217730411</v>
      </c>
      <c r="G20" s="5">
        <f t="shared" si="0"/>
        <v>1</v>
      </c>
      <c r="I20" s="13">
        <v>17</v>
      </c>
      <c r="J20" s="11">
        <f>IF($G20=1,Data!D19,0)</f>
        <v>1.77</v>
      </c>
      <c r="K20" s="12">
        <f>IF($G20=1,Data!E19,0)</f>
        <v>2</v>
      </c>
      <c r="L20" s="10">
        <f>IF($G20=1,Data!F19,0)</f>
        <v>10</v>
      </c>
      <c r="M20" s="11">
        <f>IF($G20=2,Data!D19,0)</f>
        <v>0</v>
      </c>
      <c r="N20" s="11">
        <f>IF($G20=2,Data!E19,0)</f>
        <v>0</v>
      </c>
      <c r="O20" s="10">
        <f>IF($G20=2,Data!F19,0)</f>
        <v>0</v>
      </c>
      <c r="P20" s="11">
        <f>IF($G20=3,Data!D19,0)</f>
        <v>0</v>
      </c>
      <c r="Q20" s="11">
        <f>IF($G20=3,Data!E19,0)</f>
        <v>0</v>
      </c>
      <c r="R20" s="10">
        <f>IF($G20=3,Data!F19,0)</f>
        <v>0</v>
      </c>
      <c r="S20" s="11">
        <f>IF($G20=4,Data!D19,0)</f>
        <v>0</v>
      </c>
      <c r="T20" s="11">
        <f>IF($G20=4,Data!E19,0)</f>
        <v>0</v>
      </c>
      <c r="U20" s="10">
        <f>IF($G20=4,Data!F19,0)</f>
        <v>0</v>
      </c>
    </row>
    <row r="21" spans="2:21">
      <c r="B21" s="5">
        <v>18</v>
      </c>
      <c r="C21" s="11">
        <f>SQRT((Data!D20-Data!$D$4)^2+(Data!E20-Data!$E$4)^2+(Data!F20-Data!F21)^2)</f>
        <v>20.028589565918015</v>
      </c>
      <c r="D21" s="11">
        <f>SQRT((Data!D20-Data!$D$10)^2+(Data!E20-Data!$E$10)^2+(Data!F20-Data!$F$10)^2)</f>
        <v>7.0000000000000284E-2</v>
      </c>
      <c r="E21" s="11">
        <f>SQRT((Data!D20-Data!$D$22)^2+(Data!E20-Data!$E$22)^2+(Data!F20-Data!$F$22)^2)</f>
        <v>10.052507149960153</v>
      </c>
      <c r="F21" s="11">
        <f>SQRT((Data!D20-Data!$D$23)^2+(Data!E20-Data!$E$23)^2+(Data!F20-Data!$F$23)^2)</f>
        <v>5.1179683469126696</v>
      </c>
      <c r="G21" s="5">
        <f t="shared" si="0"/>
        <v>2</v>
      </c>
      <c r="I21" s="13">
        <v>18</v>
      </c>
      <c r="J21" s="11">
        <f>IF($G21=1,Data!D20,0)</f>
        <v>0</v>
      </c>
      <c r="K21" s="12">
        <f>IF($G21=1,Data!E20,0)</f>
        <v>0</v>
      </c>
      <c r="L21" s="10">
        <f>IF($G21=1,Data!F20,0)</f>
        <v>0</v>
      </c>
      <c r="M21" s="11">
        <f>IF($G21=2,Data!D20,0)</f>
        <v>3.11</v>
      </c>
      <c r="N21" s="11">
        <f>IF($G21=2,Data!E20,0)</f>
        <v>2</v>
      </c>
      <c r="O21" s="10">
        <f>IF($G21=2,Data!F20,0)</f>
        <v>10</v>
      </c>
      <c r="P21" s="11">
        <f>IF($G21=3,Data!D20,0)</f>
        <v>0</v>
      </c>
      <c r="Q21" s="11">
        <f>IF($G21=3,Data!E20,0)</f>
        <v>0</v>
      </c>
      <c r="R21" s="10">
        <f>IF($G21=3,Data!F20,0)</f>
        <v>0</v>
      </c>
      <c r="S21" s="11">
        <f>IF($G21=4,Data!D20,0)</f>
        <v>0</v>
      </c>
      <c r="T21" s="11">
        <f>IF($G21=4,Data!E20,0)</f>
        <v>0</v>
      </c>
      <c r="U21" s="10">
        <f>IF($G21=4,Data!F20,0)</f>
        <v>0</v>
      </c>
    </row>
    <row r="22" spans="2:21">
      <c r="B22" s="5">
        <v>19</v>
      </c>
      <c r="C22" s="11">
        <f>SQRT((Data!D21-Data!$D$4)^2+(Data!E21-Data!$E$4)^2+(Data!F21-Data!F22)^2)</f>
        <v>10.0756339750906</v>
      </c>
      <c r="D22" s="11">
        <f>SQRT((Data!D21-Data!$D$10)^2+(Data!E21-Data!$E$10)^2+(Data!F21-Data!$F$10)^2)</f>
        <v>20.001822416969908</v>
      </c>
      <c r="E22" s="11">
        <f>SQRT((Data!D21-Data!$D$22)^2+(Data!E21-Data!$E$22)^2+(Data!F21-Data!$F$22)^2)</f>
        <v>10.050477600591924</v>
      </c>
      <c r="F22" s="11">
        <f>SQRT((Data!D21-Data!$D$23)^2+(Data!E21-Data!$E$23)^2+(Data!F21-Data!$F$23)^2)</f>
        <v>25.020191845787274</v>
      </c>
      <c r="G22" s="5">
        <f t="shared" si="0"/>
        <v>3</v>
      </c>
      <c r="I22" s="13">
        <v>19</v>
      </c>
      <c r="J22" s="11">
        <f>IF($G22=1,Data!D21,0)</f>
        <v>0</v>
      </c>
      <c r="K22" s="12">
        <f>IF($G22=1,Data!E21,0)</f>
        <v>0</v>
      </c>
      <c r="L22" s="10">
        <f>IF($G22=1,Data!F21,0)</f>
        <v>0</v>
      </c>
      <c r="M22" s="11">
        <f>IF($G22=2,Data!D21,0)</f>
        <v>0</v>
      </c>
      <c r="N22" s="11">
        <f>IF($G22=2,Data!E21,0)</f>
        <v>0</v>
      </c>
      <c r="O22" s="10">
        <f>IF($G22=2,Data!F21,0)</f>
        <v>0</v>
      </c>
      <c r="P22" s="11">
        <f>IF($G22=3,Data!D21,0)</f>
        <v>3.45</v>
      </c>
      <c r="Q22" s="11">
        <f>IF($G22=3,Data!E21,0)</f>
        <v>2</v>
      </c>
      <c r="R22" s="10">
        <f>IF($G22=3,Data!F21,0)</f>
        <v>30</v>
      </c>
      <c r="S22" s="11">
        <f>IF($G22=4,Data!D21,0)</f>
        <v>0</v>
      </c>
      <c r="T22" s="11">
        <f>IF($G22=4,Data!E21,0)</f>
        <v>0</v>
      </c>
      <c r="U22" s="10">
        <f>IF($G22=4,Data!F21,0)</f>
        <v>0</v>
      </c>
    </row>
    <row r="23" spans="2:21">
      <c r="B23" s="5">
        <v>20</v>
      </c>
      <c r="C23" s="11">
        <f>SQRT((Data!D22-Data!$D$4)^2+(Data!E22-Data!$E$4)^2+(Data!F22-Data!F23)^2)</f>
        <v>15.012398209480056</v>
      </c>
      <c r="D23" s="11">
        <f>SQRT((Data!D22-Data!$D$10)^2+(Data!E22-Data!$E$10)^2+(Data!F22-Data!$F$10)^2)</f>
        <v>10.051149188028203</v>
      </c>
      <c r="E23" s="11">
        <f>SQRT((Data!D22-Data!$D$22)^2+(Data!E22-Data!$E$22)^2+(Data!F22-Data!$F$22)^2)</f>
        <v>0</v>
      </c>
      <c r="F23" s="11">
        <f>SQRT((Data!D22-Data!$D$23)^2+(Data!E22-Data!$E$23)^2+(Data!F22-Data!$F$23)^2)</f>
        <v>15.001469927977057</v>
      </c>
      <c r="G23" s="5">
        <f t="shared" si="0"/>
        <v>3</v>
      </c>
      <c r="I23" s="13">
        <v>20</v>
      </c>
      <c r="J23" s="11">
        <f>IF($G23=1,Data!D22,0)</f>
        <v>0</v>
      </c>
      <c r="K23" s="12">
        <f>IF($G23=1,Data!E22,0)</f>
        <v>0</v>
      </c>
      <c r="L23" s="10">
        <f>IF($G23=1,Data!F22,0)</f>
        <v>0</v>
      </c>
      <c r="M23" s="11">
        <f>IF($G23=2,Data!D22,0)</f>
        <v>0</v>
      </c>
      <c r="N23" s="11">
        <f>IF($G23=2,Data!E22,0)</f>
        <v>0</v>
      </c>
      <c r="O23" s="10">
        <f>IF($G23=2,Data!F22,0)</f>
        <v>0</v>
      </c>
      <c r="P23" s="11">
        <f>IF($G23=3,Data!D22,0)</f>
        <v>3.34</v>
      </c>
      <c r="Q23" s="11">
        <f>IF($G23=3,Data!E22,0)</f>
        <v>3</v>
      </c>
      <c r="R23" s="10">
        <f>IF($G23=3,Data!F22,0)</f>
        <v>20</v>
      </c>
      <c r="S23" s="11">
        <f>IF($G23=4,Data!D22,0)</f>
        <v>0</v>
      </c>
      <c r="T23" s="11">
        <f>IF($G23=4,Data!E22,0)</f>
        <v>0</v>
      </c>
      <c r="U23" s="10">
        <f>IF($G23=4,Data!F22,0)</f>
        <v>0</v>
      </c>
    </row>
    <row r="24" spans="2:21">
      <c r="B24" s="5">
        <v>21</v>
      </c>
      <c r="C24" s="11">
        <f>SQRT((Data!D23-Data!$D$4)^2+(Data!E23-Data!$E$4)^2+(Data!F23-Data!F24)^2)</f>
        <v>15.022396613057452</v>
      </c>
      <c r="D24" s="11">
        <f>SQRT((Data!D23-Data!$D$10)^2+(Data!E23-Data!$E$10)^2+(Data!F23-Data!$F$10)^2)</f>
        <v>5.1124260385848128</v>
      </c>
      <c r="E24" s="11">
        <f>SQRT((Data!D23-Data!$D$22)^2+(Data!E23-Data!$E$22)^2+(Data!F23-Data!$F$22)^2)</f>
        <v>15.001469927977057</v>
      </c>
      <c r="F24" s="11">
        <f>SQRT((Data!D23-Data!$D$23)^2+(Data!E23-Data!$E$23)^2+(Data!F23-Data!$F$23)^2)</f>
        <v>0</v>
      </c>
      <c r="G24" s="5">
        <f t="shared" si="0"/>
        <v>4</v>
      </c>
      <c r="I24" s="13">
        <v>21</v>
      </c>
      <c r="J24" s="11">
        <f>IF($G24=1,Data!D23,0)</f>
        <v>0</v>
      </c>
      <c r="K24" s="12">
        <f>IF($G24=1,Data!E23,0)</f>
        <v>0</v>
      </c>
      <c r="L24" s="10">
        <f>IF($G24=1,Data!F23,0)</f>
        <v>0</v>
      </c>
      <c r="M24" s="11">
        <f>IF($G24=2,Data!D23,0)</f>
        <v>0</v>
      </c>
      <c r="N24" s="11">
        <f>IF($G24=2,Data!E23,0)</f>
        <v>0</v>
      </c>
      <c r="O24" s="10">
        <f>IF($G24=2,Data!F23,0)</f>
        <v>0</v>
      </c>
      <c r="P24" s="11">
        <f>IF($G24=3,Data!D23,0)</f>
        <v>0</v>
      </c>
      <c r="Q24" s="11">
        <f>IF($G24=3,Data!E23,0)</f>
        <v>0</v>
      </c>
      <c r="R24" s="10">
        <f>IF($G24=3,Data!F23,0)</f>
        <v>0</v>
      </c>
      <c r="S24" s="11">
        <f>IF($G24=4,Data!D23,0)</f>
        <v>3.55</v>
      </c>
      <c r="T24" s="11">
        <f>IF($G24=4,Data!E23,0)</f>
        <v>3</v>
      </c>
      <c r="U24" s="10">
        <f>IF($G24=4,Data!F23,0)</f>
        <v>5</v>
      </c>
    </row>
    <row r="25" spans="2:21">
      <c r="B25" s="5">
        <v>22</v>
      </c>
      <c r="C25" s="11">
        <f>SQRT((Data!D24-Data!$D$4)^2+(Data!E24-Data!$E$4)^2+(Data!F24-Data!F25)^2)</f>
        <v>1.25</v>
      </c>
      <c r="D25" s="11">
        <f>SQRT((Data!D24-Data!$D$10)^2+(Data!E24-Data!$E$10)^2+(Data!F24-Data!$F$10)^2)</f>
        <v>10.202450685987166</v>
      </c>
      <c r="E25" s="11">
        <f>SQRT((Data!D24-Data!$D$22)^2+(Data!E24-Data!$E$22)^2+(Data!F24-Data!$F$22)^2)</f>
        <v>1.0097524449091471</v>
      </c>
      <c r="F25" s="11">
        <f>SQRT((Data!D24-Data!$D$23)^2+(Data!E24-Data!$E$23)^2+(Data!F24-Data!$F$23)^2)</f>
        <v>15.033459349065337</v>
      </c>
      <c r="G25" s="5">
        <f t="shared" si="0"/>
        <v>3</v>
      </c>
      <c r="I25" s="13">
        <v>22</v>
      </c>
      <c r="J25" s="11">
        <f>IF($G25=1,Data!D24,0)</f>
        <v>0</v>
      </c>
      <c r="K25" s="12">
        <f>IF($G25=1,Data!E24,0)</f>
        <v>0</v>
      </c>
      <c r="L25" s="10">
        <f>IF($G25=1,Data!F24,0)</f>
        <v>0</v>
      </c>
      <c r="M25" s="11">
        <f>IF($G25=2,Data!D24,0)</f>
        <v>0</v>
      </c>
      <c r="N25" s="11">
        <f>IF($G25=2,Data!E24,0)</f>
        <v>0</v>
      </c>
      <c r="O25" s="10">
        <f>IF($G25=2,Data!F24,0)</f>
        <v>0</v>
      </c>
      <c r="P25" s="11">
        <f>IF($G25=3,Data!D24,0)</f>
        <v>3.48</v>
      </c>
      <c r="Q25" s="11">
        <f>IF($G25=3,Data!E24,0)</f>
        <v>4</v>
      </c>
      <c r="R25" s="10">
        <f>IF($G25=3,Data!F24,0)</f>
        <v>20</v>
      </c>
      <c r="S25" s="11">
        <f>IF($G25=4,Data!D24,0)</f>
        <v>0</v>
      </c>
      <c r="T25" s="11">
        <f>IF($G25=4,Data!E24,0)</f>
        <v>0</v>
      </c>
      <c r="U25" s="10">
        <f>IF($G25=4,Data!F24,0)</f>
        <v>0</v>
      </c>
    </row>
    <row r="26" spans="2:21">
      <c r="B26" s="5">
        <v>23</v>
      </c>
      <c r="C26" s="11">
        <f>SQRT((Data!D25-Data!$D$4)^2+(Data!E25-Data!$E$4)^2+(Data!F25-Data!F26)^2)</f>
        <v>10.059945327883248</v>
      </c>
      <c r="D26" s="11">
        <f>SQRT((Data!D25-Data!$D$10)^2+(Data!E25-Data!$E$10)^2+(Data!F25-Data!$F$10)^2)</f>
        <v>10.198039027185569</v>
      </c>
      <c r="E26" s="11">
        <f>SQRT((Data!D25-Data!$D$22)^2+(Data!E25-Data!$E$22)^2+(Data!F25-Data!$F$22)^2)</f>
        <v>1.0127191120937729</v>
      </c>
      <c r="F26" s="11">
        <f>SQRT((Data!D25-Data!$D$23)^2+(Data!E25-Data!$E$23)^2+(Data!F25-Data!$F$23)^2)</f>
        <v>15.037848915320302</v>
      </c>
      <c r="G26" s="5">
        <f t="shared" si="0"/>
        <v>3</v>
      </c>
      <c r="I26" s="13">
        <v>23</v>
      </c>
      <c r="J26" s="11">
        <f>IF($G26=1,Data!D25,0)</f>
        <v>0</v>
      </c>
      <c r="K26" s="12">
        <f>IF($G26=1,Data!E25,0)</f>
        <v>0</v>
      </c>
      <c r="L26" s="10">
        <f>IF($G26=1,Data!F25,0)</f>
        <v>0</v>
      </c>
      <c r="M26" s="11">
        <f>IF($G26=2,Data!D25,0)</f>
        <v>0</v>
      </c>
      <c r="N26" s="11">
        <f>IF($G26=2,Data!E25,0)</f>
        <v>0</v>
      </c>
      <c r="O26" s="10">
        <f>IF($G26=2,Data!F25,0)</f>
        <v>0</v>
      </c>
      <c r="P26" s="11">
        <f>IF($G26=3,Data!D25,0)</f>
        <v>3.18</v>
      </c>
      <c r="Q26" s="11">
        <f>IF($G26=3,Data!E25,0)</f>
        <v>4</v>
      </c>
      <c r="R26" s="10">
        <f>IF($G26=3,Data!F25,0)</f>
        <v>20</v>
      </c>
      <c r="S26" s="11">
        <f>IF($G26=4,Data!D25,0)</f>
        <v>0</v>
      </c>
      <c r="T26" s="11">
        <f>IF($G26=4,Data!E25,0)</f>
        <v>0</v>
      </c>
      <c r="U26" s="10">
        <f>IF($G26=4,Data!F25,0)</f>
        <v>0</v>
      </c>
    </row>
    <row r="27" spans="2:21">
      <c r="B27" s="5">
        <v>24</v>
      </c>
      <c r="C27" s="11">
        <f>SQRT((Data!D26-Data!$D$4)^2+(Data!E26-Data!$E$4)^2+(Data!F26-Data!F27)^2)</f>
        <v>20.033674151288373</v>
      </c>
      <c r="D27" s="11">
        <f>SQRT((Data!D26-Data!$D$10)^2+(Data!E26-Data!$E$10)^2+(Data!F26-Data!$F$10)^2)</f>
        <v>20.000489993997647</v>
      </c>
      <c r="E27" s="11">
        <f>SQRT((Data!D26-Data!$D$22)^2+(Data!E26-Data!$E$22)^2+(Data!F26-Data!$F$22)^2)</f>
        <v>10.049895521844991</v>
      </c>
      <c r="F27" s="11">
        <f>SQRT((Data!D26-Data!$D$23)^2+(Data!E26-Data!$E$23)^2+(Data!F26-Data!$F$23)^2)</f>
        <v>25.02104913867522</v>
      </c>
      <c r="G27" s="5">
        <f t="shared" si="0"/>
        <v>3</v>
      </c>
      <c r="I27" s="13">
        <v>24</v>
      </c>
      <c r="J27" s="11">
        <f>IF($G27=1,Data!D26,0)</f>
        <v>0</v>
      </c>
      <c r="K27" s="12">
        <f>IF($G27=1,Data!E26,0)</f>
        <v>0</v>
      </c>
      <c r="L27" s="10">
        <f>IF($G27=1,Data!F26,0)</f>
        <v>0</v>
      </c>
      <c r="M27" s="11">
        <f>IF($G27=2,Data!D26,0)</f>
        <v>0</v>
      </c>
      <c r="N27" s="11">
        <f>IF($G27=2,Data!E26,0)</f>
        <v>0</v>
      </c>
      <c r="O27" s="10">
        <f>IF($G27=2,Data!F26,0)</f>
        <v>0</v>
      </c>
      <c r="P27" s="11">
        <f>IF($G27=3,Data!D26,0)</f>
        <v>3.32</v>
      </c>
      <c r="Q27" s="11">
        <f>IF($G27=3,Data!E26,0)</f>
        <v>2</v>
      </c>
      <c r="R27" s="10">
        <f>IF($G27=3,Data!F26,0)</f>
        <v>30</v>
      </c>
      <c r="S27" s="11">
        <f>IF($G27=4,Data!D26,0)</f>
        <v>0</v>
      </c>
      <c r="T27" s="11">
        <f>IF($G27=4,Data!E26,0)</f>
        <v>0</v>
      </c>
      <c r="U27" s="10">
        <f>IF($G27=4,Data!F26,0)</f>
        <v>0</v>
      </c>
    </row>
    <row r="28" spans="2:21">
      <c r="B28" s="5">
        <v>25</v>
      </c>
      <c r="C28" s="11">
        <f>SQRT((Data!D27-Data!$D$4)^2+(Data!E27-Data!$E$4)^2+(Data!F27-Data!F28)^2)</f>
        <v>5.0269672765992812</v>
      </c>
      <c r="D28" s="11">
        <f>SQRT((Data!D27-Data!$D$10)^2+(Data!E27-Data!$E$10)^2+(Data!F27-Data!$F$10)^2)</f>
        <v>1.0024470060806208</v>
      </c>
      <c r="E28" s="11">
        <f>SQRT((Data!D27-Data!$D$22)^2+(Data!E27-Data!$E$22)^2+(Data!F27-Data!$F$22)^2)</f>
        <v>10.000404991799082</v>
      </c>
      <c r="F28" s="11">
        <f>SQRT((Data!D27-Data!$D$23)^2+(Data!E27-Data!$E$23)^2+(Data!F27-Data!$F$23)^2)</f>
        <v>5.008991914547277</v>
      </c>
      <c r="G28" s="5">
        <f t="shared" si="0"/>
        <v>2</v>
      </c>
      <c r="I28" s="13">
        <v>25</v>
      </c>
      <c r="J28" s="11">
        <f>IF($G28=1,Data!D27,0)</f>
        <v>0</v>
      </c>
      <c r="K28" s="12">
        <f>IF($G28=1,Data!E27,0)</f>
        <v>0</v>
      </c>
      <c r="L28" s="10">
        <f>IF($G28=1,Data!F27,0)</f>
        <v>0</v>
      </c>
      <c r="M28" s="11">
        <f>IF($G28=2,Data!D27,0)</f>
        <v>3.25</v>
      </c>
      <c r="N28" s="11">
        <f>IF($G28=2,Data!E27,0)</f>
        <v>3</v>
      </c>
      <c r="O28" s="10">
        <f>IF($G28=2,Data!F27,0)</f>
        <v>10</v>
      </c>
      <c r="P28" s="11">
        <f>IF($G28=3,Data!D27,0)</f>
        <v>0</v>
      </c>
      <c r="Q28" s="11">
        <f>IF($G28=3,Data!E27,0)</f>
        <v>0</v>
      </c>
      <c r="R28" s="10">
        <f>IF($G28=3,Data!F27,0)</f>
        <v>0</v>
      </c>
      <c r="S28" s="11">
        <f>IF($G28=4,Data!D27,0)</f>
        <v>0</v>
      </c>
      <c r="T28" s="11">
        <f>IF($G28=4,Data!E27,0)</f>
        <v>0</v>
      </c>
      <c r="U28" s="10">
        <f>IF($G28=4,Data!F27,0)</f>
        <v>0</v>
      </c>
    </row>
    <row r="29" spans="2:21">
      <c r="B29" s="5">
        <v>26</v>
      </c>
      <c r="C29" s="11">
        <f>SQRT((Data!D28-Data!$D$4)^2+(Data!E28-Data!$E$4)^2+(Data!F28-Data!F29)^2)</f>
        <v>25.005831319914162</v>
      </c>
      <c r="D29" s="11">
        <f>SQRT((Data!D28-Data!$D$10)^2+(Data!E28-Data!$E$10)^2+(Data!F28-Data!$F$10)^2)</f>
        <v>5.099813722088288</v>
      </c>
      <c r="E29" s="11">
        <f>SQRT((Data!D28-Data!$D$22)^2+(Data!E28-Data!$E$22)^2+(Data!F28-Data!$F$22)^2)</f>
        <v>15.000163332444084</v>
      </c>
      <c r="F29" s="11">
        <f>SQRT((Data!D28-Data!$D$23)^2+(Data!E28-Data!$E$23)^2+(Data!F28-Data!$F$23)^2)</f>
        <v>0.2799999999999998</v>
      </c>
      <c r="G29" s="5">
        <f t="shared" si="0"/>
        <v>4</v>
      </c>
      <c r="I29" s="13">
        <v>26</v>
      </c>
      <c r="J29" s="11">
        <f>IF($G29=1,Data!D28,0)</f>
        <v>0</v>
      </c>
      <c r="K29" s="12">
        <f>IF($G29=1,Data!E28,0)</f>
        <v>0</v>
      </c>
      <c r="L29" s="10">
        <f>IF($G29=1,Data!F28,0)</f>
        <v>0</v>
      </c>
      <c r="M29" s="11">
        <f>IF($G29=2,Data!D28,0)</f>
        <v>0</v>
      </c>
      <c r="N29" s="11">
        <f>IF($G29=2,Data!E28,0)</f>
        <v>0</v>
      </c>
      <c r="O29" s="10">
        <f>IF($G29=2,Data!F28,0)</f>
        <v>0</v>
      </c>
      <c r="P29" s="11">
        <f>IF($G29=3,Data!D28,0)</f>
        <v>0</v>
      </c>
      <c r="Q29" s="11">
        <f>IF($G29=3,Data!E28,0)</f>
        <v>0</v>
      </c>
      <c r="R29" s="10">
        <f>IF($G29=3,Data!F28,0)</f>
        <v>0</v>
      </c>
      <c r="S29" s="11">
        <f>IF($G29=4,Data!D28,0)</f>
        <v>3.27</v>
      </c>
      <c r="T29" s="11">
        <f>IF($G29=4,Data!E28,0)</f>
        <v>3</v>
      </c>
      <c r="U29" s="10">
        <f>IF($G29=4,Data!F28,0)</f>
        <v>5</v>
      </c>
    </row>
    <row r="30" spans="2:21">
      <c r="B30" s="5">
        <v>27</v>
      </c>
      <c r="C30" s="11">
        <f>SQRT((Data!D29-Data!$D$4)^2+(Data!E29-Data!$E$4)^2+(Data!F29-Data!F30)^2)</f>
        <v>0.4700000000000002</v>
      </c>
      <c r="D30" s="11">
        <f>SQRT((Data!D29-Data!$D$10)^2+(Data!E29-Data!$E$10)^2+(Data!F29-Data!$F$10)^2)</f>
        <v>20.024994382021685</v>
      </c>
      <c r="E30" s="11">
        <f>SQRT((Data!D29-Data!$D$22)^2+(Data!E29-Data!$E$22)^2+(Data!F29-Data!$F$22)^2)</f>
        <v>10.000979951984705</v>
      </c>
      <c r="F30" s="11">
        <f>SQRT((Data!D29-Data!$D$23)^2+(Data!E29-Data!$E$23)^2+(Data!F29-Data!$F$23)^2)</f>
        <v>25.002449879961762</v>
      </c>
      <c r="G30" s="5">
        <f t="shared" si="0"/>
        <v>1</v>
      </c>
      <c r="I30" s="13">
        <v>27</v>
      </c>
      <c r="J30" s="11">
        <f>IF($G30=1,Data!D29,0)</f>
        <v>3.2</v>
      </c>
      <c r="K30" s="12">
        <f>IF($G30=1,Data!E29,0)</f>
        <v>3</v>
      </c>
      <c r="L30" s="10">
        <f>IF($G30=1,Data!F29,0)</f>
        <v>30</v>
      </c>
      <c r="M30" s="11">
        <f>IF($G30=2,Data!D29,0)</f>
        <v>0</v>
      </c>
      <c r="N30" s="11">
        <f>IF($G30=2,Data!E29,0)</f>
        <v>0</v>
      </c>
      <c r="O30" s="10">
        <f>IF($G30=2,Data!F29,0)</f>
        <v>0</v>
      </c>
      <c r="P30" s="11">
        <f>IF($G30=3,Data!D29,0)</f>
        <v>0</v>
      </c>
      <c r="Q30" s="11">
        <f>IF($G30=3,Data!E29,0)</f>
        <v>0</v>
      </c>
      <c r="R30" s="10">
        <f>IF($G30=3,Data!F29,0)</f>
        <v>0</v>
      </c>
      <c r="S30" s="11">
        <f>IF($G30=4,Data!D29,0)</f>
        <v>0</v>
      </c>
      <c r="T30" s="11">
        <f>IF($G30=4,Data!E29,0)</f>
        <v>0</v>
      </c>
      <c r="U30" s="10">
        <f>IF($G30=4,Data!F29,0)</f>
        <v>0</v>
      </c>
    </row>
    <row r="31" spans="2:21">
      <c r="B31" s="5">
        <v>28</v>
      </c>
      <c r="C31" s="11">
        <f>SQRT((Data!D30-Data!$D$4)^2+(Data!E30-Data!$E$4)^2+(Data!F30-Data!F31)^2)</f>
        <v>1.016070863670443</v>
      </c>
      <c r="D31" s="11">
        <f>SQRT((Data!D30-Data!$D$10)^2+(Data!E30-Data!$E$10)^2+(Data!F30-Data!$F$10)^2)</f>
        <v>20.009920039820251</v>
      </c>
      <c r="E31" s="11">
        <f>SQRT((Data!D30-Data!$D$22)^2+(Data!E30-Data!$E$22)^2+(Data!F30-Data!$F$22)^2)</f>
        <v>10.080877937957586</v>
      </c>
      <c r="F31" s="11">
        <f>SQRT((Data!D30-Data!$D$23)^2+(Data!E30-Data!$E$23)^2+(Data!F30-Data!$F$23)^2)</f>
        <v>25.03996805109783</v>
      </c>
      <c r="G31" s="5">
        <f t="shared" si="0"/>
        <v>1</v>
      </c>
      <c r="I31" s="13">
        <v>28</v>
      </c>
      <c r="J31" s="11">
        <f>IF($G31=1,Data!D30,0)</f>
        <v>2.5499999999999998</v>
      </c>
      <c r="K31" s="12">
        <f>IF($G31=1,Data!E30,0)</f>
        <v>2</v>
      </c>
      <c r="L31" s="10">
        <f>IF($G31=1,Data!F30,0)</f>
        <v>30</v>
      </c>
      <c r="M31" s="11">
        <f>IF($G31=2,Data!D30,0)</f>
        <v>0</v>
      </c>
      <c r="N31" s="11">
        <f>IF($G31=2,Data!E30,0)</f>
        <v>0</v>
      </c>
      <c r="O31" s="10">
        <f>IF($G31=2,Data!F30,0)</f>
        <v>0</v>
      </c>
      <c r="P31" s="11">
        <f>IF($G31=3,Data!D30,0)</f>
        <v>0</v>
      </c>
      <c r="Q31" s="11">
        <f>IF($G31=3,Data!E30,0)</f>
        <v>0</v>
      </c>
      <c r="R31" s="10">
        <f>IF($G31=3,Data!F30,0)</f>
        <v>0</v>
      </c>
      <c r="S31" s="11">
        <f>IF($G31=4,Data!D30,0)</f>
        <v>0</v>
      </c>
      <c r="T31" s="11">
        <f>IF($G31=4,Data!E30,0)</f>
        <v>0</v>
      </c>
      <c r="U31" s="10">
        <f>IF($G31=4,Data!F30,0)</f>
        <v>0</v>
      </c>
    </row>
    <row r="32" spans="2:21">
      <c r="B32" s="5">
        <v>29</v>
      </c>
      <c r="C32" s="11">
        <f>SQRT((Data!D31-Data!$D$4)^2+(Data!E31-Data!$E$4)^2+(Data!F31-Data!F32)^2)</f>
        <v>0.85000000000000009</v>
      </c>
      <c r="D32" s="11">
        <f>SQRT((Data!D31-Data!$D$10)^2+(Data!E31-Data!$E$10)^2+(Data!F31-Data!$F$10)^2)</f>
        <v>20.028979005431108</v>
      </c>
      <c r="E32" s="11">
        <f>SQRT((Data!D31-Data!$D$22)^2+(Data!E31-Data!$E$22)^2+(Data!F31-Data!$F$22)^2)</f>
        <v>10.002879585399397</v>
      </c>
      <c r="F32" s="11">
        <f>SQRT((Data!D31-Data!$D$23)^2+(Data!E31-Data!$E$23)^2+(Data!F31-Data!$F$23)^2)</f>
        <v>25.000017999993521</v>
      </c>
      <c r="G32" s="5">
        <f t="shared" si="0"/>
        <v>1</v>
      </c>
      <c r="I32" s="13">
        <v>29</v>
      </c>
      <c r="J32" s="11">
        <f>IF($G32=1,Data!D31,0)</f>
        <v>3.58</v>
      </c>
      <c r="K32" s="12">
        <f>IF($G32=1,Data!E31,0)</f>
        <v>3</v>
      </c>
      <c r="L32" s="10">
        <f>IF($G32=1,Data!F31,0)</f>
        <v>30</v>
      </c>
      <c r="M32" s="11">
        <f>IF($G32=2,Data!D31,0)</f>
        <v>0</v>
      </c>
      <c r="N32" s="11">
        <f>IF($G32=2,Data!E31,0)</f>
        <v>0</v>
      </c>
      <c r="O32" s="10">
        <f>IF($G32=2,Data!F31,0)</f>
        <v>0</v>
      </c>
      <c r="P32" s="11">
        <f>IF($G32=3,Data!D31,0)</f>
        <v>0</v>
      </c>
      <c r="Q32" s="11">
        <f>IF($G32=3,Data!E31,0)</f>
        <v>0</v>
      </c>
      <c r="R32" s="10">
        <f>IF($G32=3,Data!F31,0)</f>
        <v>0</v>
      </c>
      <c r="S32" s="11">
        <f>IF($G32=4,Data!D31,0)</f>
        <v>0</v>
      </c>
      <c r="T32" s="11">
        <f>IF($G32=4,Data!E31,0)</f>
        <v>0</v>
      </c>
      <c r="U32" s="10">
        <f>IF($G32=4,Data!F31,0)</f>
        <v>0</v>
      </c>
    </row>
    <row r="33" spans="2:21">
      <c r="B33" s="5">
        <v>30</v>
      </c>
      <c r="C33" s="11">
        <f>SQRT((Data!D32-Data!$D$4)^2+(Data!E32-Data!$E$4)^2+(Data!F32-Data!F33)^2)</f>
        <v>10.079330334898247</v>
      </c>
      <c r="D33" s="11">
        <f>SQRT((Data!D32-Data!$D$10)^2+(Data!E32-Data!$E$10)^2+(Data!F32-Data!$F$10)^2)</f>
        <v>20.102298376056407</v>
      </c>
      <c r="E33" s="11">
        <f>SQRT((Data!D32-Data!$D$22)^2+(Data!E32-Data!$E$22)^2+(Data!F32-Data!$F$22)^2)</f>
        <v>10.051149188028203</v>
      </c>
      <c r="F33" s="11">
        <f>SQRT((Data!D32-Data!$D$23)^2+(Data!E32-Data!$E$23)^2+(Data!F32-Data!$F$23)^2)</f>
        <v>25.020041966391663</v>
      </c>
      <c r="G33" s="5">
        <f t="shared" si="0"/>
        <v>3</v>
      </c>
      <c r="I33" s="13">
        <v>30</v>
      </c>
      <c r="J33" s="11">
        <f>IF($G33=1,Data!D32,0)</f>
        <v>0</v>
      </c>
      <c r="K33" s="12">
        <f>IF($G33=1,Data!E32,0)</f>
        <v>0</v>
      </c>
      <c r="L33" s="10">
        <f>IF($G33=1,Data!F32,0)</f>
        <v>0</v>
      </c>
      <c r="M33" s="11">
        <f>IF($G33=2,Data!D32,0)</f>
        <v>0</v>
      </c>
      <c r="N33" s="11">
        <f>IF($G33=2,Data!E32,0)</f>
        <v>0</v>
      </c>
      <c r="O33" s="10">
        <f>IF($G33=2,Data!F32,0)</f>
        <v>0</v>
      </c>
      <c r="P33" s="11">
        <f>IF($G33=3,Data!D32,0)</f>
        <v>3.5</v>
      </c>
      <c r="Q33" s="11">
        <f>IF($G33=3,Data!E32,0)</f>
        <v>4</v>
      </c>
      <c r="R33" s="10">
        <f>IF($G33=3,Data!F32,0)</f>
        <v>30</v>
      </c>
      <c r="S33" s="11">
        <f>IF($G33=4,Data!D32,0)</f>
        <v>0</v>
      </c>
      <c r="T33" s="11">
        <f>IF($G33=4,Data!E32,0)</f>
        <v>0</v>
      </c>
      <c r="U33" s="10">
        <f>IF($G33=4,Data!F32,0)</f>
        <v>0</v>
      </c>
    </row>
    <row r="34" spans="2:21">
      <c r="B34" s="5">
        <v>31</v>
      </c>
      <c r="C34" s="11">
        <f>SQRT((Data!D33-Data!$D$4)^2+(Data!E33-Data!$E$4)^2+(Data!F33-Data!F34)^2)</f>
        <v>10.067179346768389</v>
      </c>
      <c r="D34" s="11">
        <f>SQRT((Data!D33-Data!$D$10)^2+(Data!E33-Data!$E$10)^2+(Data!F33-Data!$F$10)^2)</f>
        <v>10.000979951984705</v>
      </c>
      <c r="E34" s="11">
        <f>SQRT((Data!D33-Data!$D$22)^2+(Data!E33-Data!$E$22)^2+(Data!F33-Data!$F$22)^2)</f>
        <v>1.0001999800039989</v>
      </c>
      <c r="F34" s="11">
        <f>SQRT((Data!D33-Data!$D$23)^2+(Data!E33-Data!$E$23)^2+(Data!F33-Data!$F$23)^2)</f>
        <v>15.035055703255642</v>
      </c>
      <c r="G34" s="5">
        <f t="shared" si="0"/>
        <v>3</v>
      </c>
      <c r="I34" s="13">
        <v>31</v>
      </c>
      <c r="J34" s="11">
        <f>IF($G34=1,Data!D33,0)</f>
        <v>0</v>
      </c>
      <c r="K34" s="12">
        <f>IF($G34=1,Data!E33,0)</f>
        <v>0</v>
      </c>
      <c r="L34" s="10">
        <f>IF($G34=1,Data!F33,0)</f>
        <v>0</v>
      </c>
      <c r="M34" s="11">
        <f>IF($G34=2,Data!D33,0)</f>
        <v>0</v>
      </c>
      <c r="N34" s="11">
        <f>IF($G34=2,Data!E33,0)</f>
        <v>0</v>
      </c>
      <c r="O34" s="10">
        <f>IF($G34=2,Data!F33,0)</f>
        <v>0</v>
      </c>
      <c r="P34" s="11">
        <f>IF($G34=3,Data!D33,0)</f>
        <v>3.32</v>
      </c>
      <c r="Q34" s="11">
        <f>IF($G34=3,Data!E33,0)</f>
        <v>2</v>
      </c>
      <c r="R34" s="10">
        <f>IF($G34=3,Data!F33,0)</f>
        <v>20</v>
      </c>
      <c r="S34" s="11">
        <f>IF($G34=4,Data!D33,0)</f>
        <v>0</v>
      </c>
      <c r="T34" s="11">
        <f>IF($G34=4,Data!E33,0)</f>
        <v>0</v>
      </c>
      <c r="U34" s="10">
        <f>IF($G34=4,Data!F33,0)</f>
        <v>0</v>
      </c>
    </row>
    <row r="35" spans="2:21">
      <c r="B35" s="5">
        <v>32</v>
      </c>
      <c r="C35" s="11">
        <f>SQRT((Data!D34-Data!$D$4)^2+(Data!E34-Data!$E$4)^2+(Data!F34-Data!F35)^2)</f>
        <v>10.000079999680002</v>
      </c>
      <c r="D35" s="11">
        <f>SQRT((Data!D34-Data!$D$10)^2+(Data!E34-Data!$E$10)^2+(Data!F34-Data!$F$10)^2)</f>
        <v>1.0807867504739315</v>
      </c>
      <c r="E35" s="11">
        <f>SQRT((Data!D34-Data!$D$22)^2+(Data!E34-Data!$E$22)^2+(Data!F34-Data!$F$22)^2)</f>
        <v>10.016231826390602</v>
      </c>
      <c r="F35" s="11">
        <f>SQRT((Data!D34-Data!$D$23)^2+(Data!E34-Data!$E$23)^2+(Data!F34-Data!$F$23)^2)</f>
        <v>5.0604742860724032</v>
      </c>
      <c r="G35" s="5">
        <f t="shared" si="0"/>
        <v>2</v>
      </c>
      <c r="I35" s="13">
        <v>32</v>
      </c>
      <c r="J35" s="11">
        <f>IF($G35=1,Data!D34,0)</f>
        <v>0</v>
      </c>
      <c r="K35" s="12">
        <f>IF($G35=1,Data!E34,0)</f>
        <v>0</v>
      </c>
      <c r="L35" s="10">
        <f>IF($G35=1,Data!F34,0)</f>
        <v>0</v>
      </c>
      <c r="M35" s="11">
        <f>IF($G35=2,Data!D34,0)</f>
        <v>2.77</v>
      </c>
      <c r="N35" s="11">
        <f>IF($G35=2,Data!E34,0)</f>
        <v>3</v>
      </c>
      <c r="O35" s="10">
        <f>IF($G35=2,Data!F34,0)</f>
        <v>10</v>
      </c>
      <c r="P35" s="11">
        <f>IF($G35=3,Data!D34,0)</f>
        <v>0</v>
      </c>
      <c r="Q35" s="11">
        <f>IF($G35=3,Data!E34,0)</f>
        <v>0</v>
      </c>
      <c r="R35" s="10">
        <f>IF($G35=3,Data!F34,0)</f>
        <v>0</v>
      </c>
      <c r="S35" s="11">
        <f>IF($G35=4,Data!D34,0)</f>
        <v>0</v>
      </c>
      <c r="T35" s="11">
        <f>IF($G35=4,Data!E34,0)</f>
        <v>0</v>
      </c>
      <c r="U35" s="10">
        <f>IF($G35=4,Data!F34,0)</f>
        <v>0</v>
      </c>
    </row>
    <row r="36" spans="2:21">
      <c r="B36" s="5">
        <v>33</v>
      </c>
      <c r="C36" s="11">
        <f>SQRT((Data!D35-Data!$D$4)^2+(Data!E35-Data!$E$4)^2+(Data!F35-Data!F36)^2)</f>
        <v>0.68000000000000016</v>
      </c>
      <c r="D36" s="11">
        <f>SQRT((Data!D35-Data!$D$10)^2+(Data!E35-Data!$E$10)^2+(Data!F35-Data!$F$10)^2)</f>
        <v>10.052507149960153</v>
      </c>
      <c r="E36" s="11">
        <f>SQRT((Data!D35-Data!$D$22)^2+(Data!E35-Data!$E$22)^2+(Data!F35-Data!$F$22)^2)</f>
        <v>7.0000000000000284E-2</v>
      </c>
      <c r="F36" s="11">
        <f>SQRT((Data!D35-Data!$D$23)^2+(Data!E35-Data!$E$23)^2+(Data!F35-Data!$F$23)^2)</f>
        <v>15.000653319105805</v>
      </c>
      <c r="G36" s="5">
        <f t="shared" si="0"/>
        <v>3</v>
      </c>
      <c r="I36" s="13">
        <v>33</v>
      </c>
      <c r="J36" s="11">
        <f>IF($G36=1,Data!D35,0)</f>
        <v>0</v>
      </c>
      <c r="K36" s="12">
        <f>IF($G36=1,Data!E35,0)</f>
        <v>0</v>
      </c>
      <c r="L36" s="10">
        <f>IF($G36=1,Data!F35,0)</f>
        <v>0</v>
      </c>
      <c r="M36" s="11">
        <f>IF($G36=2,Data!D35,0)</f>
        <v>0</v>
      </c>
      <c r="N36" s="11">
        <f>IF($G36=2,Data!E35,0)</f>
        <v>0</v>
      </c>
      <c r="O36" s="10">
        <f>IF($G36=2,Data!F35,0)</f>
        <v>0</v>
      </c>
      <c r="P36" s="11">
        <f>IF($G36=3,Data!D35,0)</f>
        <v>3.41</v>
      </c>
      <c r="Q36" s="11">
        <f>IF($G36=3,Data!E35,0)</f>
        <v>3</v>
      </c>
      <c r="R36" s="10">
        <f>IF($G36=3,Data!F35,0)</f>
        <v>20</v>
      </c>
      <c r="S36" s="11">
        <f>IF($G36=4,Data!D35,0)</f>
        <v>0</v>
      </c>
      <c r="T36" s="11">
        <f>IF($G36=4,Data!E35,0)</f>
        <v>0</v>
      </c>
      <c r="U36" s="10">
        <f>IF($G36=4,Data!F35,0)</f>
        <v>0</v>
      </c>
    </row>
    <row r="37" spans="2:21">
      <c r="B37" s="5">
        <v>34</v>
      </c>
      <c r="C37" s="11">
        <f>SQRT((Data!D36-Data!$D$4)^2+(Data!E36-Data!$E$4)^2+(Data!F36-Data!F37)^2)</f>
        <v>1.049952379872535</v>
      </c>
      <c r="D37" s="11">
        <f>SQRT((Data!D36-Data!$D$10)^2+(Data!E36-Data!$E$10)^2+(Data!F36-Data!$F$10)^2)</f>
        <v>10.000844964301766</v>
      </c>
      <c r="E37" s="11">
        <f>SQRT((Data!D36-Data!$D$22)^2+(Data!E36-Data!$E$22)^2+(Data!F36-Data!$F$22)^2)</f>
        <v>1.0412012293500235</v>
      </c>
      <c r="F37" s="11">
        <f>SQRT((Data!D36-Data!$D$23)^2+(Data!E36-Data!$E$23)^2+(Data!F36-Data!$F$23)^2)</f>
        <v>15.041608956491324</v>
      </c>
      <c r="G37" s="5">
        <f t="shared" si="0"/>
        <v>3</v>
      </c>
      <c r="I37" s="13">
        <v>34</v>
      </c>
      <c r="J37" s="11">
        <f>IF($G37=1,Data!D36,0)</f>
        <v>0</v>
      </c>
      <c r="K37" s="12">
        <f>IF($G37=1,Data!E36,0)</f>
        <v>0</v>
      </c>
      <c r="L37" s="10">
        <f>IF($G37=1,Data!F36,0)</f>
        <v>0</v>
      </c>
      <c r="M37" s="11">
        <f>IF($G37=2,Data!D36,0)</f>
        <v>0</v>
      </c>
      <c r="N37" s="11">
        <f>IF($G37=2,Data!E36,0)</f>
        <v>0</v>
      </c>
      <c r="O37" s="10">
        <f>IF($G37=2,Data!F36,0)</f>
        <v>0</v>
      </c>
      <c r="P37" s="11">
        <f>IF($G37=3,Data!D36,0)</f>
        <v>3.05</v>
      </c>
      <c r="Q37" s="11">
        <f>IF($G37=3,Data!E36,0)</f>
        <v>2</v>
      </c>
      <c r="R37" s="10">
        <f>IF($G37=3,Data!F36,0)</f>
        <v>20</v>
      </c>
      <c r="S37" s="11">
        <f>IF($G37=4,Data!D36,0)</f>
        <v>0</v>
      </c>
      <c r="T37" s="11">
        <f>IF($G37=4,Data!E36,0)</f>
        <v>0</v>
      </c>
      <c r="U37" s="10">
        <f>IF($G37=4,Data!F36,0)</f>
        <v>0</v>
      </c>
    </row>
    <row r="38" spans="2:21">
      <c r="B38" s="5">
        <v>35</v>
      </c>
      <c r="C38" s="11">
        <f>SQRT((Data!D37-Data!$D$4)^2+(Data!E37-Data!$E$4)^2+(Data!F37-Data!F38)^2)</f>
        <v>10.198529305738157</v>
      </c>
      <c r="D38" s="11">
        <f>SQRT((Data!D37-Data!$D$10)^2+(Data!E37-Data!$E$10)^2+(Data!F37-Data!$F$10)^2)</f>
        <v>10.055968377038583</v>
      </c>
      <c r="E38" s="11">
        <f>SQRT((Data!D37-Data!$D$22)^2+(Data!E37-Data!$E$22)^2+(Data!F37-Data!$F$22)^2)</f>
        <v>2.0640009689920205</v>
      </c>
      <c r="F38" s="11">
        <f>SQRT((Data!D37-Data!$D$23)^2+(Data!E37-Data!$E$23)^2+(Data!F37-Data!$F$23)^2)</f>
        <v>15.149864685864358</v>
      </c>
      <c r="G38" s="5">
        <f t="shared" si="0"/>
        <v>3</v>
      </c>
      <c r="I38" s="13">
        <v>35</v>
      </c>
      <c r="J38" s="11">
        <f>IF($G38=1,Data!D37,0)</f>
        <v>0</v>
      </c>
      <c r="K38" s="12">
        <f>IF($G38=1,Data!E37,0)</f>
        <v>0</v>
      </c>
      <c r="L38" s="10">
        <f>IF($G38=1,Data!F37,0)</f>
        <v>0</v>
      </c>
      <c r="M38" s="11">
        <f>IF($G38=2,Data!D37,0)</f>
        <v>0</v>
      </c>
      <c r="N38" s="11">
        <f>IF($G38=2,Data!E37,0)</f>
        <v>0</v>
      </c>
      <c r="O38" s="10">
        <f>IF($G38=2,Data!F37,0)</f>
        <v>0</v>
      </c>
      <c r="P38" s="11">
        <f>IF($G38=3,Data!D37,0)</f>
        <v>2.83</v>
      </c>
      <c r="Q38" s="11">
        <f>IF($G38=3,Data!E37,0)</f>
        <v>1</v>
      </c>
      <c r="R38" s="10">
        <f>IF($G38=3,Data!F37,0)</f>
        <v>20</v>
      </c>
      <c r="S38" s="11">
        <f>IF($G38=4,Data!D37,0)</f>
        <v>0</v>
      </c>
      <c r="T38" s="11">
        <f>IF($G38=4,Data!E37,0)</f>
        <v>0</v>
      </c>
      <c r="U38" s="10">
        <f>IF($G38=4,Data!F37,0)</f>
        <v>0</v>
      </c>
    </row>
    <row r="39" spans="2:21">
      <c r="B39" s="5">
        <v>36</v>
      </c>
      <c r="C39" s="11">
        <f>SQRT((Data!D38-Data!$D$4)^2+(Data!E38-Data!$E$4)^2+(Data!F38-Data!F39)^2)</f>
        <v>5.4242511003824294</v>
      </c>
      <c r="D39" s="11">
        <f>SQRT((Data!D38-Data!$D$10)^2+(Data!E38-Data!$E$10)^2+(Data!F38-Data!$F$10)^2)</f>
        <v>1.0198039027185568</v>
      </c>
      <c r="E39" s="11">
        <f>SQRT((Data!D38-Data!$D$22)^2+(Data!E38-Data!$E$22)^2+(Data!F38-Data!$F$22)^2)</f>
        <v>10.198117473337909</v>
      </c>
      <c r="F39" s="11">
        <f>SQRT((Data!D38-Data!$D$23)^2+(Data!E38-Data!$E$23)^2+(Data!F38-Data!$F$23)^2)</f>
        <v>5.3878474365928364</v>
      </c>
      <c r="G39" s="5">
        <f t="shared" si="0"/>
        <v>2</v>
      </c>
      <c r="I39" s="13">
        <v>36</v>
      </c>
      <c r="J39" s="11">
        <f>IF($G39=1,Data!D38,0)</f>
        <v>0</v>
      </c>
      <c r="K39" s="12">
        <f>IF($G39=1,Data!E38,0)</f>
        <v>0</v>
      </c>
      <c r="L39" s="10">
        <f>IF($G39=1,Data!F38,0)</f>
        <v>0</v>
      </c>
      <c r="M39" s="11">
        <f>IF($G39=2,Data!D38,0)</f>
        <v>3.38</v>
      </c>
      <c r="N39" s="11">
        <f>IF($G39=2,Data!E38,0)</f>
        <v>1</v>
      </c>
      <c r="O39" s="10">
        <f>IF($G39=2,Data!F38,0)</f>
        <v>10</v>
      </c>
      <c r="P39" s="11">
        <f>IF($G39=3,Data!D38,0)</f>
        <v>0</v>
      </c>
      <c r="Q39" s="11">
        <f>IF($G39=3,Data!E38,0)</f>
        <v>0</v>
      </c>
      <c r="R39" s="10">
        <f>IF($G39=3,Data!F38,0)</f>
        <v>0</v>
      </c>
      <c r="S39" s="11">
        <f>IF($G39=4,Data!D38,0)</f>
        <v>0</v>
      </c>
      <c r="T39" s="11">
        <f>IF($G39=4,Data!E38,0)</f>
        <v>0</v>
      </c>
      <c r="U39" s="10">
        <f>IF($G39=4,Data!F38,0)</f>
        <v>0</v>
      </c>
    </row>
    <row r="40" spans="2:21">
      <c r="B40" s="5">
        <v>37</v>
      </c>
      <c r="C40" s="11">
        <f>SQRT((Data!D39-Data!$D$4)^2+(Data!E39-Data!$E$4)^2+(Data!F39-Data!F40)^2)</f>
        <v>1.25</v>
      </c>
      <c r="D40" s="11">
        <f>SQRT((Data!D39-Data!$D$10)^2+(Data!E39-Data!$E$10)^2+(Data!F39-Data!$F$10)^2)</f>
        <v>5.3935146240647205</v>
      </c>
      <c r="E40" s="11">
        <f>SQRT((Data!D39-Data!$D$22)^2+(Data!E39-Data!$E$22)^2+(Data!F39-Data!$F$22)^2)</f>
        <v>15.033948250542837</v>
      </c>
      <c r="F40" s="11">
        <f>SQRT((Data!D39-Data!$D$23)^2+(Data!E39-Data!$E$23)^2+(Data!F39-Data!$F$23)^2)</f>
        <v>1.0024470060806208</v>
      </c>
      <c r="G40" s="5">
        <f t="shared" si="0"/>
        <v>4</v>
      </c>
      <c r="I40" s="13">
        <v>37</v>
      </c>
      <c r="J40" s="11">
        <f>IF($G40=1,Data!D39,0)</f>
        <v>0</v>
      </c>
      <c r="K40" s="12">
        <f>IF($G40=1,Data!E39,0)</f>
        <v>0</v>
      </c>
      <c r="L40" s="10">
        <f>IF($G40=1,Data!F39,0)</f>
        <v>0</v>
      </c>
      <c r="M40" s="11">
        <f>IF($G40=2,Data!D39,0)</f>
        <v>0</v>
      </c>
      <c r="N40" s="11">
        <f>IF($G40=2,Data!E39,0)</f>
        <v>0</v>
      </c>
      <c r="O40" s="10">
        <f>IF($G40=2,Data!F39,0)</f>
        <v>0</v>
      </c>
      <c r="P40" s="11">
        <f>IF($G40=3,Data!D39,0)</f>
        <v>0</v>
      </c>
      <c r="Q40" s="11">
        <f>IF($G40=3,Data!E39,0)</f>
        <v>0</v>
      </c>
      <c r="R40" s="10">
        <f>IF($G40=3,Data!F39,0)</f>
        <v>0</v>
      </c>
      <c r="S40" s="11">
        <f>IF($G40=4,Data!D39,0)</f>
        <v>3.48</v>
      </c>
      <c r="T40" s="11">
        <f>IF($G40=4,Data!E39,0)</f>
        <v>4</v>
      </c>
      <c r="U40" s="10">
        <f>IF($G40=4,Data!F39,0)</f>
        <v>5</v>
      </c>
    </row>
    <row r="41" spans="2:21">
      <c r="B41" s="5">
        <v>38</v>
      </c>
      <c r="C41" s="11">
        <f>SQRT((Data!D40-Data!$D$4)^2+(Data!E40-Data!$E$4)^2+(Data!F40-Data!F41)^2)</f>
        <v>15.047777244496942</v>
      </c>
      <c r="D41" s="11">
        <f>SQRT((Data!D40-Data!$D$10)^2+(Data!E40-Data!$E$10)^2+(Data!F40-Data!$F$10)^2)</f>
        <v>5.0044080569034337</v>
      </c>
      <c r="E41" s="11">
        <f>SQRT((Data!D40-Data!$D$22)^2+(Data!E40-Data!$E$22)^2+(Data!F40-Data!$F$22)^2)</f>
        <v>15.033379526906117</v>
      </c>
      <c r="F41" s="11">
        <f>SQRT((Data!D40-Data!$D$23)^2+(Data!E40-Data!$E$23)^2+(Data!F40-Data!$F$23)^2)</f>
        <v>1.0127191120937729</v>
      </c>
      <c r="G41" s="5">
        <f t="shared" si="0"/>
        <v>4</v>
      </c>
      <c r="I41" s="13">
        <v>38</v>
      </c>
      <c r="J41" s="11">
        <f>IF($G41=1,Data!D40,0)</f>
        <v>0</v>
      </c>
      <c r="K41" s="12">
        <f>IF($G41=1,Data!E40,0)</f>
        <v>0</v>
      </c>
      <c r="L41" s="10">
        <f>IF($G41=1,Data!F40,0)</f>
        <v>0</v>
      </c>
      <c r="M41" s="11">
        <f>IF($G41=2,Data!D40,0)</f>
        <v>0</v>
      </c>
      <c r="N41" s="11">
        <f>IF($G41=2,Data!E40,0)</f>
        <v>0</v>
      </c>
      <c r="O41" s="10">
        <f>IF($G41=2,Data!F40,0)</f>
        <v>0</v>
      </c>
      <c r="P41" s="11">
        <f>IF($G41=3,Data!D40,0)</f>
        <v>0</v>
      </c>
      <c r="Q41" s="11">
        <f>IF($G41=3,Data!E40,0)</f>
        <v>0</v>
      </c>
      <c r="R41" s="10">
        <f>IF($G41=3,Data!F40,0)</f>
        <v>0</v>
      </c>
      <c r="S41" s="11">
        <f>IF($G41=4,Data!D40,0)</f>
        <v>3.39</v>
      </c>
      <c r="T41" s="11">
        <f>IF($G41=4,Data!E40,0)</f>
        <v>2</v>
      </c>
      <c r="U41" s="10">
        <f>IF($G41=4,Data!F40,0)</f>
        <v>5</v>
      </c>
    </row>
    <row r="42" spans="2:21">
      <c r="B42" s="5">
        <v>39</v>
      </c>
      <c r="C42" s="11">
        <f>SQRT((Data!D41-Data!$D$4)^2+(Data!E41-Data!$E$4)^2+(Data!F41-Data!F42)^2)</f>
        <v>2</v>
      </c>
      <c r="D42" s="11">
        <f>SQRT((Data!D41-Data!$D$10)^2+(Data!E41-Data!$E$10)^2+(Data!F41-Data!$F$10)^2)</f>
        <v>10.059945327883248</v>
      </c>
      <c r="E42" s="11">
        <f>SQRT((Data!D41-Data!$D$22)^2+(Data!E41-Data!$E$22)^2+(Data!F41-Data!$F$22)^2)</f>
        <v>2.090956718825141</v>
      </c>
      <c r="F42" s="11">
        <f>SQRT((Data!D41-Data!$D$23)^2+(Data!E41-Data!$E$23)^2+(Data!F41-Data!$F$23)^2)</f>
        <v>15.154946387236084</v>
      </c>
      <c r="G42" s="5">
        <f t="shared" si="0"/>
        <v>1</v>
      </c>
      <c r="I42" s="13">
        <v>39</v>
      </c>
      <c r="J42" s="11">
        <f>IF($G42=1,Data!D41,0)</f>
        <v>2.73</v>
      </c>
      <c r="K42" s="12">
        <f>IF($G42=1,Data!E41,0)</f>
        <v>1</v>
      </c>
      <c r="L42" s="10">
        <f>IF($G42=1,Data!F41,0)</f>
        <v>20</v>
      </c>
      <c r="M42" s="11">
        <f>IF($G42=2,Data!D41,0)</f>
        <v>0</v>
      </c>
      <c r="N42" s="11">
        <f>IF($G42=2,Data!E41,0)</f>
        <v>0</v>
      </c>
      <c r="O42" s="10">
        <f>IF($G42=2,Data!F41,0)</f>
        <v>0</v>
      </c>
      <c r="P42" s="11">
        <f>IF($G42=3,Data!D41,0)</f>
        <v>0</v>
      </c>
      <c r="Q42" s="11">
        <f>IF($G42=3,Data!E41,0)</f>
        <v>0</v>
      </c>
      <c r="R42" s="10">
        <f>IF($G42=3,Data!F41,0)</f>
        <v>0</v>
      </c>
      <c r="S42" s="11">
        <f>IF($G42=4,Data!D41,0)</f>
        <v>0</v>
      </c>
      <c r="T42" s="11">
        <f>IF($G42=4,Data!E41,0)</f>
        <v>0</v>
      </c>
      <c r="U42" s="10">
        <f>IF($G42=4,Data!F41,0)</f>
        <v>0</v>
      </c>
    </row>
    <row r="43" spans="2:21">
      <c r="B43" s="5">
        <v>40</v>
      </c>
      <c r="C43" s="11">
        <f>SQRT((Data!D42-Data!$D$4)^2+(Data!E42-Data!$E$4)^2+(Data!F42-Data!F43)^2)</f>
        <v>20.004621965935772</v>
      </c>
      <c r="D43" s="11">
        <f>SQRT((Data!D42-Data!$D$10)^2+(Data!E42-Data!$E$10)^2+(Data!F42-Data!$F$10)^2)</f>
        <v>10.049895521844991</v>
      </c>
      <c r="E43" s="11">
        <f>SQRT((Data!D42-Data!$D$22)^2+(Data!E42-Data!$E$22)^2+(Data!F42-Data!$F$22)^2)</f>
        <v>0.17999999999999972</v>
      </c>
      <c r="F43" s="11">
        <f>SQRT((Data!D42-Data!$D$23)^2+(Data!E42-Data!$E$23)^2+(Data!F42-Data!$F$23)^2)</f>
        <v>15.005069143459487</v>
      </c>
      <c r="G43" s="5">
        <f t="shared" si="0"/>
        <v>3</v>
      </c>
      <c r="I43" s="13">
        <v>40</v>
      </c>
      <c r="J43" s="11">
        <f>IF($G43=1,Data!D42,0)</f>
        <v>0</v>
      </c>
      <c r="K43" s="12">
        <f>IF($G43=1,Data!E42,0)</f>
        <v>0</v>
      </c>
      <c r="L43" s="10">
        <f>IF($G43=1,Data!F42,0)</f>
        <v>0</v>
      </c>
      <c r="M43" s="11">
        <f>IF($G43=2,Data!D42,0)</f>
        <v>0</v>
      </c>
      <c r="N43" s="11">
        <f>IF($G43=2,Data!E42,0)</f>
        <v>0</v>
      </c>
      <c r="O43" s="10">
        <f>IF($G43=2,Data!F42,0)</f>
        <v>0</v>
      </c>
      <c r="P43" s="11">
        <f>IF($G43=3,Data!D42,0)</f>
        <v>3.16</v>
      </c>
      <c r="Q43" s="11">
        <f>IF($G43=3,Data!E42,0)</f>
        <v>3</v>
      </c>
      <c r="R43" s="10">
        <f>IF($G43=3,Data!F42,0)</f>
        <v>20</v>
      </c>
      <c r="S43" s="11">
        <f>IF($G43=4,Data!D42,0)</f>
        <v>0</v>
      </c>
      <c r="T43" s="11">
        <f>IF($G43=4,Data!E42,0)</f>
        <v>0</v>
      </c>
      <c r="U43" s="10">
        <f>IF($G43=4,Data!F42,0)</f>
        <v>0</v>
      </c>
    </row>
    <row r="44" spans="2:21">
      <c r="I44" s="13" t="s">
        <v>72</v>
      </c>
      <c r="J44" s="15">
        <f t="shared" ref="J44:U44" si="1">SUM(J4:J43)</f>
        <v>25.98</v>
      </c>
      <c r="K44" s="14">
        <f t="shared" si="1"/>
        <v>25</v>
      </c>
      <c r="L44" s="13">
        <f t="shared" si="1"/>
        <v>230</v>
      </c>
      <c r="M44" s="15">
        <f t="shared" si="1"/>
        <v>21.009999999999998</v>
      </c>
      <c r="N44" s="14">
        <f t="shared" si="1"/>
        <v>16</v>
      </c>
      <c r="O44" s="13">
        <f t="shared" si="1"/>
        <v>70</v>
      </c>
      <c r="P44" s="15">
        <f t="shared" si="1"/>
        <v>55.519999999999996</v>
      </c>
      <c r="Q44" s="14">
        <f t="shared" si="1"/>
        <v>48</v>
      </c>
      <c r="R44" s="13">
        <f t="shared" si="1"/>
        <v>410</v>
      </c>
      <c r="S44" s="15">
        <f t="shared" si="1"/>
        <v>20.45</v>
      </c>
      <c r="T44" s="14">
        <f t="shared" si="1"/>
        <v>17</v>
      </c>
      <c r="U44" s="13">
        <f t="shared" si="1"/>
        <v>30</v>
      </c>
    </row>
    <row r="45" spans="2:21">
      <c r="I45" s="13" t="s">
        <v>73</v>
      </c>
      <c r="J45" s="17">
        <f t="shared" ref="J45:U45" si="2">COUNTIF(J4:J43,"&lt;&gt;0")</f>
        <v>9</v>
      </c>
      <c r="K45" s="14">
        <f t="shared" si="2"/>
        <v>9</v>
      </c>
      <c r="L45" s="14">
        <f t="shared" si="2"/>
        <v>9</v>
      </c>
      <c r="M45" s="17">
        <f t="shared" si="2"/>
        <v>7</v>
      </c>
      <c r="N45" s="14">
        <f t="shared" si="2"/>
        <v>7</v>
      </c>
      <c r="O45" s="14">
        <f t="shared" si="2"/>
        <v>7</v>
      </c>
      <c r="P45" s="17">
        <f t="shared" si="2"/>
        <v>18</v>
      </c>
      <c r="Q45" s="14">
        <f t="shared" si="2"/>
        <v>18</v>
      </c>
      <c r="R45" s="14">
        <f t="shared" si="2"/>
        <v>18</v>
      </c>
      <c r="S45" s="17">
        <f t="shared" si="2"/>
        <v>6</v>
      </c>
      <c r="T45" s="14">
        <f t="shared" si="2"/>
        <v>6</v>
      </c>
      <c r="U45" s="14">
        <f t="shared" si="2"/>
        <v>6</v>
      </c>
    </row>
    <row r="46" spans="2:21">
      <c r="I46" s="13" t="s">
        <v>74</v>
      </c>
      <c r="J46" s="16">
        <f t="shared" ref="J46:U46" si="3">J44/J45</f>
        <v>2.8866666666666667</v>
      </c>
      <c r="K46" s="18">
        <f t="shared" si="3"/>
        <v>2.7777777777777777</v>
      </c>
      <c r="L46" s="16">
        <f t="shared" si="3"/>
        <v>25.555555555555557</v>
      </c>
      <c r="M46" s="16">
        <f t="shared" si="3"/>
        <v>3.0014285714285713</v>
      </c>
      <c r="N46" s="18">
        <f t="shared" si="3"/>
        <v>2.2857142857142856</v>
      </c>
      <c r="O46" s="16">
        <f t="shared" si="3"/>
        <v>10</v>
      </c>
      <c r="P46" s="16">
        <f t="shared" si="3"/>
        <v>3.0844444444444443</v>
      </c>
      <c r="Q46" s="18">
        <f t="shared" si="3"/>
        <v>2.6666666666666665</v>
      </c>
      <c r="R46" s="16">
        <f t="shared" si="3"/>
        <v>22.777777777777779</v>
      </c>
      <c r="S46" s="16">
        <f t="shared" si="3"/>
        <v>3.4083333333333332</v>
      </c>
      <c r="T46" s="18">
        <f t="shared" si="3"/>
        <v>2.8333333333333335</v>
      </c>
      <c r="U46" s="16">
        <f t="shared" si="3"/>
        <v>5</v>
      </c>
    </row>
  </sheetData>
  <mergeCells count="5">
    <mergeCell ref="J2:L2"/>
    <mergeCell ref="M2:O2"/>
    <mergeCell ref="P2:R2"/>
    <mergeCell ref="I2:I3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46"/>
  <sheetViews>
    <sheetView workbookViewId="0">
      <selection activeCell="F4" sqref="F4:F43"/>
    </sheetView>
  </sheetViews>
  <sheetFormatPr defaultRowHeight="15"/>
  <sheetData>
    <row r="2" spans="2:21">
      <c r="B2" s="31" t="s">
        <v>44</v>
      </c>
      <c r="C2" s="32"/>
      <c r="D2" s="32"/>
      <c r="E2" s="32"/>
      <c r="F2" s="32"/>
      <c r="G2" s="33"/>
      <c r="I2" s="29" t="s">
        <v>55</v>
      </c>
      <c r="J2" s="28" t="s">
        <v>51</v>
      </c>
      <c r="K2" s="28"/>
      <c r="L2" s="28"/>
      <c r="M2" s="28" t="s">
        <v>52</v>
      </c>
      <c r="N2" s="28"/>
      <c r="O2" s="28"/>
      <c r="P2" s="28" t="s">
        <v>53</v>
      </c>
      <c r="Q2" s="28"/>
      <c r="R2" s="28"/>
      <c r="S2" s="13" t="s">
        <v>54</v>
      </c>
      <c r="T2" s="13"/>
      <c r="U2" s="13"/>
    </row>
    <row r="3" spans="2:21">
      <c r="B3" s="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I3" s="30"/>
      <c r="J3" s="13" t="s">
        <v>56</v>
      </c>
      <c r="K3" s="13" t="s">
        <v>57</v>
      </c>
      <c r="L3" s="13" t="s">
        <v>70</v>
      </c>
      <c r="M3" s="13" t="s">
        <v>56</v>
      </c>
      <c r="N3" s="13" t="s">
        <v>57</v>
      </c>
      <c r="O3" s="13" t="s">
        <v>70</v>
      </c>
      <c r="P3" s="13" t="s">
        <v>56</v>
      </c>
      <c r="Q3" s="13" t="s">
        <v>57</v>
      </c>
      <c r="R3" s="13" t="s">
        <v>70</v>
      </c>
      <c r="S3" s="13" t="s">
        <v>56</v>
      </c>
      <c r="T3" s="13" t="s">
        <v>57</v>
      </c>
      <c r="U3" s="13" t="s">
        <v>70</v>
      </c>
    </row>
    <row r="4" spans="2:21">
      <c r="B4" s="5">
        <v>1</v>
      </c>
      <c r="C4" s="11">
        <f>SQRT((Data!D3-'Literasi 1'!$J$46)^2+(Data!E3-'Literasi 1'!$K$46)^2+(Data!F3-'Literasi 1'!$L$46)^2)</f>
        <v>4.6094386525213684</v>
      </c>
      <c r="D4" s="11">
        <f>SQRT((Data!D3-'Literasi 1'!$M$46)^2+(Data!E3-'Literasi 1'!$N$46)^2+(Data!F3-'Literasi 1'!$O$46)^2)</f>
        <v>20.073644209179726</v>
      </c>
      <c r="E4" s="11">
        <f>SQRT((Data!D3-'Literasi 1'!$P$46)^2+(Data!E3-'Literasi 1'!$Q$46)^2+(Data!F3-'Literasi 1'!$R$46)^2)</f>
        <v>7.3468415150262745</v>
      </c>
      <c r="F4" s="11">
        <f>SQRT((Data!D3-'Literasi 1'!$S$46)^2+(Data!E3-'Literasi 1'!$T$46)^2+(Data!F3-'Literasi 1'!$U$46)^2)</f>
        <v>25.032574389294354</v>
      </c>
      <c r="G4" s="5">
        <f>IF(AND(C4&lt;D4,C4&lt;E4,C4&lt;F4),1,IF(AND(D4&lt;C4,D4&lt;E4,D4&lt;F4),2,IF(AND(E4&lt;C4,E4&lt;D4,E4&lt;F4),3,4)))</f>
        <v>1</v>
      </c>
      <c r="I4" s="13">
        <v>1</v>
      </c>
      <c r="J4" s="11">
        <f>IF($G4=1,Data!D3,0)</f>
        <v>2.89</v>
      </c>
      <c r="K4" s="12">
        <f>IF($G4=1,Data!E3,0)</f>
        <v>4</v>
      </c>
      <c r="L4" s="10">
        <f>IF($G4=1,Data!F3,0)</f>
        <v>30</v>
      </c>
      <c r="M4" s="11">
        <f>IF($G4=2,Data!D3,0)</f>
        <v>0</v>
      </c>
      <c r="N4" s="11">
        <f>IF($G4=2,Data!E3,0)</f>
        <v>0</v>
      </c>
      <c r="O4" s="10">
        <f>IF($G4=2,Data!F3,0)</f>
        <v>0</v>
      </c>
      <c r="P4" s="11">
        <f>IF($G4=3,Data!D3,0)</f>
        <v>0</v>
      </c>
      <c r="Q4" s="11">
        <f>IF($G4=3,Data!E3,0)</f>
        <v>0</v>
      </c>
      <c r="R4" s="10">
        <f>IF($G4=3,Data!F3,0)</f>
        <v>0</v>
      </c>
      <c r="S4" s="11">
        <f>IF($G4=4,Data!D3,0)</f>
        <v>0</v>
      </c>
      <c r="T4" s="11">
        <f>IF($G4=4,Data!E3,0)</f>
        <v>0</v>
      </c>
      <c r="U4" s="10">
        <f>IF($G4=4,Data!F3,0)</f>
        <v>0</v>
      </c>
    </row>
    <row r="5" spans="2:21">
      <c r="B5" s="5">
        <v>2</v>
      </c>
      <c r="C5" s="11">
        <f>SQRT((Data!D4-'Literasi 1'!$J$46)^2+(Data!E4-'Literasi 1'!$K$46)^2+(Data!F4-'Literasi 1'!$L$46)^2)</f>
        <v>5.5622050206152993</v>
      </c>
      <c r="D5" s="11">
        <f>SQRT((Data!D4-'Literasi 1'!$M$46)^2+(Data!E4-'Literasi 1'!$N$46)^2+(Data!F4-'Literasi 1'!$O$46)^2)</f>
        <v>10.029151387381706</v>
      </c>
      <c r="E5" s="11">
        <f>SQRT((Data!D4-'Literasi 1'!$P$46)^2+(Data!E4-'Literasi 1'!$Q$46)^2+(Data!F4-'Literasi 1'!$R$46)^2)</f>
        <v>2.8200693888670001</v>
      </c>
      <c r="F5" s="11">
        <f>SQRT((Data!D4-'Literasi 1'!$S$46)^2+(Data!E4-'Literasi 1'!$T$46)^2+(Data!F4-'Literasi 1'!$U$46)^2)</f>
        <v>15.016254988807592</v>
      </c>
      <c r="G5" s="5">
        <f t="shared" ref="G5:G43" si="0">IF(AND(C5&lt;D5,C5&lt;E5,C5&lt;F5),1,IF(AND(D5&lt;C5,D5&lt;E5,D5&lt;F5),2,IF(AND(E5&lt;C5,E5&lt;D5,E5&lt;F5),3,4)))</f>
        <v>3</v>
      </c>
      <c r="I5" s="13">
        <v>2</v>
      </c>
      <c r="J5" s="11">
        <f>IF($G5=1,Data!D4,0)</f>
        <v>0</v>
      </c>
      <c r="K5" s="12">
        <f>IF($G5=1,Data!E4,0)</f>
        <v>0</v>
      </c>
      <c r="L5" s="10">
        <f>IF($G5=1,Data!F4,0)</f>
        <v>0</v>
      </c>
      <c r="M5" s="11">
        <f>IF($G5=2,Data!D4,0)</f>
        <v>0</v>
      </c>
      <c r="N5" s="11">
        <f>IF($G5=2,Data!E4,0)</f>
        <v>0</v>
      </c>
      <c r="O5" s="10">
        <f>IF($G5=2,Data!F4,0)</f>
        <v>0</v>
      </c>
      <c r="P5" s="11">
        <f>IF($G5=3,Data!D4,0)</f>
        <v>2.73</v>
      </c>
      <c r="Q5" s="11">
        <f>IF($G5=3,Data!E4,0)</f>
        <v>3</v>
      </c>
      <c r="R5" s="10">
        <f>IF($G5=3,Data!F4,0)</f>
        <v>20</v>
      </c>
      <c r="S5" s="11">
        <f>IF($G5=4,Data!D4,0)</f>
        <v>0</v>
      </c>
      <c r="T5" s="11">
        <f>IF($G5=4,Data!E4,0)</f>
        <v>0</v>
      </c>
      <c r="U5" s="10">
        <f>IF($G5=4,Data!F4,0)</f>
        <v>0</v>
      </c>
    </row>
    <row r="6" spans="2:21">
      <c r="B6" s="5">
        <v>3</v>
      </c>
      <c r="C6" s="11">
        <f>SQRT((Data!D5-'Literasi 1'!$J$46)^2+(Data!E5-'Literasi 1'!$K$46)^2+(Data!F5-'Literasi 1'!$L$46)^2)</f>
        <v>15.69801941584501</v>
      </c>
      <c r="D6" s="11">
        <f>SQRT((Data!D5-'Literasi 1'!$M$46)^2+(Data!E5-'Literasi 1'!$N$46)^2+(Data!F5-'Literasi 1'!$O$46)^2)</f>
        <v>1.794194720167672</v>
      </c>
      <c r="E6" s="11">
        <f>SQRT((Data!D5-'Literasi 1'!$P$46)^2+(Data!E5-'Literasi 1'!$Q$46)^2+(Data!F5-'Literasi 1'!$R$46)^2)</f>
        <v>12.954926657119987</v>
      </c>
      <c r="F6" s="11">
        <f>SQRT((Data!D5-'Literasi 1'!$S$46)^2+(Data!E5-'Literasi 1'!$T$46)^2+(Data!F5-'Literasi 1'!$U$46)^2)</f>
        <v>5.5777397353727034</v>
      </c>
      <c r="G6" s="5">
        <f t="shared" si="0"/>
        <v>2</v>
      </c>
      <c r="I6" s="13">
        <v>3</v>
      </c>
      <c r="J6" s="11">
        <f>IF($G6=1,Data!D5,0)</f>
        <v>0</v>
      </c>
      <c r="K6" s="12">
        <f>IF($G6=1,Data!E5,0)</f>
        <v>0</v>
      </c>
      <c r="L6" s="10">
        <f>IF($G6=1,Data!F5,0)</f>
        <v>0</v>
      </c>
      <c r="M6" s="11">
        <f>IF($G6=2,Data!D5,0)</f>
        <v>1.75</v>
      </c>
      <c r="N6" s="11">
        <f>IF($G6=2,Data!E5,0)</f>
        <v>1</v>
      </c>
      <c r="O6" s="10">
        <f>IF($G6=2,Data!F5,0)</f>
        <v>10</v>
      </c>
      <c r="P6" s="11">
        <f>IF($G6=3,Data!D5,0)</f>
        <v>0</v>
      </c>
      <c r="Q6" s="11">
        <f>IF($G6=3,Data!E5,0)</f>
        <v>0</v>
      </c>
      <c r="R6" s="10">
        <f>IF($G6=3,Data!F5,0)</f>
        <v>0</v>
      </c>
      <c r="S6" s="11">
        <f>IF($G6=4,Data!D5,0)</f>
        <v>0</v>
      </c>
      <c r="T6" s="11">
        <f>IF($G6=4,Data!E5,0)</f>
        <v>0</v>
      </c>
      <c r="U6" s="10">
        <f>IF($G6=4,Data!F5,0)</f>
        <v>0</v>
      </c>
    </row>
    <row r="7" spans="2:21">
      <c r="B7" s="5">
        <v>4</v>
      </c>
      <c r="C7" s="11">
        <f>SQRT((Data!D6-'Literasi 1'!$J$46)^2+(Data!E6-'Literasi 1'!$K$46)^2+(Data!F6-'Literasi 1'!$L$46)^2)</f>
        <v>4.6253495029771905</v>
      </c>
      <c r="D7" s="11">
        <f>SQRT((Data!D6-'Literasi 1'!$M$46)^2+(Data!E6-'Literasi 1'!$N$46)^2+(Data!F6-'Literasi 1'!$O$46)^2)</f>
        <v>20.075131534374787</v>
      </c>
      <c r="E7" s="11">
        <f>SQRT((Data!D6-'Literasi 1'!$P$46)^2+(Data!E6-'Literasi 1'!$Q$46)^2+(Data!F6-'Literasi 1'!$R$46)^2)</f>
        <v>7.3466116318433352</v>
      </c>
      <c r="F7" s="11">
        <f>SQRT((Data!D6-'Literasi 1'!$S$46)^2+(Data!E6-'Literasi 1'!$T$46)^2+(Data!F6-'Literasi 1'!$U$46)^2)</f>
        <v>25.0275897205908</v>
      </c>
      <c r="G7" s="5">
        <f t="shared" si="0"/>
        <v>1</v>
      </c>
      <c r="I7" s="13">
        <v>4</v>
      </c>
      <c r="J7" s="11">
        <f>IF($G7=1,Data!D6,0)</f>
        <v>3.27</v>
      </c>
      <c r="K7" s="12">
        <f>IF($G7=1,Data!E6,0)</f>
        <v>4</v>
      </c>
      <c r="L7" s="10">
        <f>IF($G7=1,Data!F6,0)</f>
        <v>30</v>
      </c>
      <c r="M7" s="11">
        <f>IF($G7=2,Data!D6,0)</f>
        <v>0</v>
      </c>
      <c r="N7" s="11">
        <f>IF($G7=2,Data!E6,0)</f>
        <v>0</v>
      </c>
      <c r="O7" s="10">
        <f>IF($G7=2,Data!F6,0)</f>
        <v>0</v>
      </c>
      <c r="P7" s="11">
        <f>IF($G7=3,Data!D6,0)</f>
        <v>0</v>
      </c>
      <c r="Q7" s="11">
        <f>IF($G7=3,Data!E6,0)</f>
        <v>0</v>
      </c>
      <c r="R7" s="10">
        <f>IF($G7=3,Data!F6,0)</f>
        <v>0</v>
      </c>
      <c r="S7" s="11">
        <f>IF($G7=4,Data!D6,0)</f>
        <v>0</v>
      </c>
      <c r="T7" s="11">
        <f>IF($G7=4,Data!E6,0)</f>
        <v>0</v>
      </c>
      <c r="U7" s="10">
        <f>IF($G7=4,Data!F6,0)</f>
        <v>0</v>
      </c>
    </row>
    <row r="8" spans="2:21">
      <c r="B8" s="5">
        <v>5</v>
      </c>
      <c r="C8" s="11">
        <f>SQRT((Data!D7-'Literasi 1'!$J$46)^2+(Data!E7-'Literasi 1'!$K$46)^2+(Data!F7-'Literasi 1'!$L$46)^2)</f>
        <v>4.997758633430057</v>
      </c>
      <c r="D8" s="11">
        <f>SQRT((Data!D7-'Literasi 1'!$M$46)^2+(Data!E7-'Literasi 1'!$N$46)^2+(Data!F7-'Literasi 1'!$O$46)^2)</f>
        <v>20.101243539560798</v>
      </c>
      <c r="E8" s="11">
        <f>SQRT((Data!D7-'Literasi 1'!$P$46)^2+(Data!E7-'Literasi 1'!$Q$46)^2+(Data!F7-'Literasi 1'!$R$46)^2)</f>
        <v>7.5901040998733054</v>
      </c>
      <c r="F8" s="11">
        <f>SQRT((Data!D7-'Literasi 1'!$S$46)^2+(Data!E7-'Literasi 1'!$T$46)^2+(Data!F7-'Literasi 1'!$U$46)^2)</f>
        <v>25.143511698956363</v>
      </c>
      <c r="G8" s="5">
        <f t="shared" si="0"/>
        <v>1</v>
      </c>
      <c r="I8" s="13">
        <v>5</v>
      </c>
      <c r="J8" s="11">
        <f>IF($G8=1,Data!D7,0)</f>
        <v>1.45</v>
      </c>
      <c r="K8" s="12">
        <f>IF($G8=1,Data!E7,0)</f>
        <v>1</v>
      </c>
      <c r="L8" s="10">
        <f>IF($G8=1,Data!F7,0)</f>
        <v>30</v>
      </c>
      <c r="M8" s="11">
        <f>IF($G8=2,Data!D7,0)</f>
        <v>0</v>
      </c>
      <c r="N8" s="11">
        <f>IF($G8=2,Data!E7,0)</f>
        <v>0</v>
      </c>
      <c r="O8" s="10">
        <f>IF($G8=2,Data!F7,0)</f>
        <v>0</v>
      </c>
      <c r="P8" s="11">
        <f>IF($G8=3,Data!D7,0)</f>
        <v>0</v>
      </c>
      <c r="Q8" s="11">
        <f>IF($G8=3,Data!E7,0)</f>
        <v>0</v>
      </c>
      <c r="R8" s="10">
        <f>IF($G8=3,Data!F7,0)</f>
        <v>0</v>
      </c>
      <c r="S8" s="11">
        <f>IF($G8=4,Data!D7,0)</f>
        <v>0</v>
      </c>
      <c r="T8" s="11">
        <f>IF($G8=4,Data!E7,0)</f>
        <v>0</v>
      </c>
      <c r="U8" s="10">
        <f>IF($G8=4,Data!F7,0)</f>
        <v>0</v>
      </c>
    </row>
    <row r="9" spans="2:21">
      <c r="B9" s="5">
        <v>6</v>
      </c>
      <c r="C9" s="11">
        <f>SQRT((Data!D8-'Literasi 1'!$J$46)^2+(Data!E8-'Literasi 1'!$K$46)^2+(Data!F8-'Literasi 1'!$L$46)^2)</f>
        <v>20.572356377274343</v>
      </c>
      <c r="D9" s="11">
        <f>SQRT((Data!D8-'Literasi 1'!$M$46)^2+(Data!E8-'Literasi 1'!$N$46)^2+(Data!F8-'Literasi 1'!$O$46)^2)</f>
        <v>5.0113391831089684</v>
      </c>
      <c r="E9" s="11">
        <f>SQRT((Data!D8-'Literasi 1'!$P$46)^2+(Data!E8-'Literasi 1'!$Q$46)^2+(Data!F8-'Literasi 1'!$R$46)^2)</f>
        <v>17.790530009662202</v>
      </c>
      <c r="F9" s="11">
        <f>SQRT((Data!D8-'Literasi 1'!$S$46)^2+(Data!E8-'Literasi 1'!$T$46)^2+(Data!F8-'Literasi 1'!$U$46)^2)</f>
        <v>0.86404893122759874</v>
      </c>
      <c r="G9" s="5">
        <f t="shared" si="0"/>
        <v>4</v>
      </c>
      <c r="I9" s="13">
        <v>6</v>
      </c>
      <c r="J9" s="11">
        <f>IF($G9=1,Data!D8,0)</f>
        <v>0</v>
      </c>
      <c r="K9" s="12">
        <f>IF($G9=1,Data!E8,0)</f>
        <v>0</v>
      </c>
      <c r="L9" s="10">
        <f>IF($G9=1,Data!F8,0)</f>
        <v>0</v>
      </c>
      <c r="M9" s="11">
        <f>IF($G9=2,Data!D8,0)</f>
        <v>0</v>
      </c>
      <c r="N9" s="11">
        <f>IF($G9=2,Data!E8,0)</f>
        <v>0</v>
      </c>
      <c r="O9" s="10">
        <f>IF($G9=2,Data!F8,0)</f>
        <v>0</v>
      </c>
      <c r="P9" s="11">
        <f>IF($G9=3,Data!D8,0)</f>
        <v>0</v>
      </c>
      <c r="Q9" s="11">
        <f>IF($G9=3,Data!E8,0)</f>
        <v>0</v>
      </c>
      <c r="R9" s="10">
        <f>IF($G9=3,Data!F8,0)</f>
        <v>0</v>
      </c>
      <c r="S9" s="11">
        <f>IF($G9=4,Data!D8,0)</f>
        <v>3.18</v>
      </c>
      <c r="T9" s="11">
        <f>IF($G9=4,Data!E8,0)</f>
        <v>2</v>
      </c>
      <c r="U9" s="10">
        <f>IF($G9=4,Data!F8,0)</f>
        <v>5</v>
      </c>
    </row>
    <row r="10" spans="2:21">
      <c r="B10" s="5">
        <v>7</v>
      </c>
      <c r="C10" s="11">
        <f>SQRT((Data!D9-'Literasi 1'!$J$46)^2+(Data!E9-'Literasi 1'!$K$46)^2+(Data!F9-'Literasi 1'!$L$46)^2)</f>
        <v>5.6235084167786447</v>
      </c>
      <c r="D10" s="11">
        <f>SQRT((Data!D9-'Literasi 1'!$M$46)^2+(Data!E9-'Literasi 1'!$N$46)^2+(Data!F9-'Literasi 1'!$O$46)^2)</f>
        <v>10.007958567753843</v>
      </c>
      <c r="E10" s="11">
        <f>SQRT((Data!D9-'Literasi 1'!$P$46)^2+(Data!E9-'Literasi 1'!$Q$46)^2+(Data!F9-'Literasi 1'!$R$46)^2)</f>
        <v>2.8633434656829313</v>
      </c>
      <c r="F10" s="11">
        <f>SQRT((Data!D9-'Literasi 1'!$S$46)^2+(Data!E9-'Literasi 1'!$T$46)^2+(Data!F9-'Literasi 1'!$U$46)^2)</f>
        <v>15.023678440677864</v>
      </c>
      <c r="G10" s="5">
        <f t="shared" si="0"/>
        <v>3</v>
      </c>
      <c r="I10" s="13">
        <v>7</v>
      </c>
      <c r="J10" s="11">
        <f>IF($G10=1,Data!D9,0)</f>
        <v>0</v>
      </c>
      <c r="K10" s="12">
        <f>IF($G10=1,Data!E9,0)</f>
        <v>0</v>
      </c>
      <c r="L10" s="10">
        <f>IF($G10=1,Data!F9,0)</f>
        <v>0</v>
      </c>
      <c r="M10" s="11">
        <f>IF($G10=2,Data!D9,0)</f>
        <v>0</v>
      </c>
      <c r="N10" s="11">
        <f>IF($G10=2,Data!E9,0)</f>
        <v>0</v>
      </c>
      <c r="O10" s="10">
        <f>IF($G10=2,Data!F9,0)</f>
        <v>0</v>
      </c>
      <c r="P10" s="11">
        <f>IF($G10=3,Data!D9,0)</f>
        <v>3.28</v>
      </c>
      <c r="Q10" s="11">
        <f>IF($G10=3,Data!E9,0)</f>
        <v>2</v>
      </c>
      <c r="R10" s="10">
        <f>IF($G10=3,Data!F9,0)</f>
        <v>20</v>
      </c>
      <c r="S10" s="11">
        <f>IF($G10=4,Data!D9,0)</f>
        <v>0</v>
      </c>
      <c r="T10" s="11">
        <f>IF($G10=4,Data!E9,0)</f>
        <v>0</v>
      </c>
      <c r="U10" s="10">
        <f>IF($G10=4,Data!F9,0)</f>
        <v>0</v>
      </c>
    </row>
    <row r="11" spans="2:21">
      <c r="B11" s="5">
        <v>8</v>
      </c>
      <c r="C11" s="11">
        <f>SQRT((Data!D10-'Literasi 1'!$J$46)^2+(Data!E10-'Literasi 1'!$K$46)^2+(Data!F10-'Literasi 1'!$L$46)^2)</f>
        <v>15.577749881097228</v>
      </c>
      <c r="D11" s="11">
        <f>SQRT((Data!D10-'Literasi 1'!$M$46)^2+(Data!E10-'Literasi 1'!$N$46)^2+(Data!F10-'Literasi 1'!$O$46)^2)</f>
        <v>0.33692789757345015</v>
      </c>
      <c r="E11" s="11">
        <f>SQRT((Data!D10-'Literasi 1'!$P$46)^2+(Data!E10-'Literasi 1'!$Q$46)^2+(Data!F10-'Literasi 1'!$R$46)^2)</f>
        <v>12.795514067317248</v>
      </c>
      <c r="F11" s="11">
        <f>SQRT((Data!D10-'Literasi 1'!$S$46)^2+(Data!E10-'Literasi 1'!$T$46)^2+(Data!F10-'Literasi 1'!$U$46)^2)</f>
        <v>5.0741088434872541</v>
      </c>
      <c r="G11" s="5">
        <f t="shared" si="0"/>
        <v>2</v>
      </c>
      <c r="I11" s="13">
        <v>8</v>
      </c>
      <c r="J11" s="11">
        <f>IF($G11=1,Data!D10,0)</f>
        <v>0</v>
      </c>
      <c r="K11" s="12">
        <f>IF($G11=1,Data!E10,0)</f>
        <v>0</v>
      </c>
      <c r="L11" s="10">
        <f>IF($G11=1,Data!F10,0)</f>
        <v>0</v>
      </c>
      <c r="M11" s="11">
        <f>IF($G11=2,Data!D10,0)</f>
        <v>3.18</v>
      </c>
      <c r="N11" s="11">
        <f>IF($G11=2,Data!E10,0)</f>
        <v>2</v>
      </c>
      <c r="O11" s="10">
        <f>IF($G11=2,Data!F10,0)</f>
        <v>10</v>
      </c>
      <c r="P11" s="11">
        <f>IF($G11=3,Data!D10,0)</f>
        <v>0</v>
      </c>
      <c r="Q11" s="11">
        <f>IF($G11=3,Data!E10,0)</f>
        <v>0</v>
      </c>
      <c r="R11" s="10">
        <f>IF($G11=3,Data!F10,0)</f>
        <v>0</v>
      </c>
      <c r="S11" s="11">
        <f>IF($G11=4,Data!D10,0)</f>
        <v>0</v>
      </c>
      <c r="T11" s="11">
        <f>IF($G11=4,Data!E10,0)</f>
        <v>0</v>
      </c>
      <c r="U11" s="10">
        <f>IF($G11=4,Data!F10,0)</f>
        <v>0</v>
      </c>
    </row>
    <row r="12" spans="2:21">
      <c r="B12" s="5">
        <v>9</v>
      </c>
      <c r="C12" s="11">
        <f>SQRT((Data!D11-'Literasi 1'!$J$46)^2+(Data!E11-'Literasi 1'!$K$46)^2+(Data!F11-'Literasi 1'!$L$46)^2)</f>
        <v>20.568445688109041</v>
      </c>
      <c r="D12" s="11">
        <f>SQRT((Data!D11-'Literasi 1'!$M$46)^2+(Data!E11-'Literasi 1'!$N$46)^2+(Data!F11-'Literasi 1'!$O$46)^2)</f>
        <v>5.0837927750442224</v>
      </c>
      <c r="E12" s="11">
        <f>SQRT((Data!D11-'Literasi 1'!$P$46)^2+(Data!E11-'Literasi 1'!$Q$46)^2+(Data!F11-'Literasi 1'!$R$46)^2)</f>
        <v>17.787806754510306</v>
      </c>
      <c r="F12" s="11">
        <f>SQRT((Data!D11-'Literasi 1'!$S$46)^2+(Data!E11-'Literasi 1'!$T$46)^2+(Data!F11-'Literasi 1'!$U$46)^2)</f>
        <v>0.23926391750997944</v>
      </c>
      <c r="G12" s="5">
        <f t="shared" si="0"/>
        <v>4</v>
      </c>
      <c r="I12" s="13">
        <v>9</v>
      </c>
      <c r="J12" s="11">
        <f>IF($G12=1,Data!D11,0)</f>
        <v>0</v>
      </c>
      <c r="K12" s="12">
        <f>IF($G12=1,Data!E11,0)</f>
        <v>0</v>
      </c>
      <c r="L12" s="10">
        <f>IF($G12=1,Data!F11,0)</f>
        <v>0</v>
      </c>
      <c r="M12" s="11">
        <f>IF($G12=2,Data!D11,0)</f>
        <v>0</v>
      </c>
      <c r="N12" s="11">
        <f>IF($G12=2,Data!E11,0)</f>
        <v>0</v>
      </c>
      <c r="O12" s="10">
        <f>IF($G12=2,Data!F11,0)</f>
        <v>0</v>
      </c>
      <c r="P12" s="11">
        <f>IF($G12=3,Data!D11,0)</f>
        <v>0</v>
      </c>
      <c r="Q12" s="11">
        <f>IF($G12=3,Data!E11,0)</f>
        <v>0</v>
      </c>
      <c r="R12" s="10">
        <f>IF($G12=3,Data!F11,0)</f>
        <v>0</v>
      </c>
      <c r="S12" s="11">
        <f>IF($G12=4,Data!D11,0)</f>
        <v>3.58</v>
      </c>
      <c r="T12" s="11">
        <f>IF($G12=4,Data!E11,0)</f>
        <v>3</v>
      </c>
      <c r="U12" s="10">
        <f>IF($G12=4,Data!F11,0)</f>
        <v>5</v>
      </c>
    </row>
    <row r="13" spans="2:21">
      <c r="B13" s="5">
        <v>10</v>
      </c>
      <c r="C13" s="11">
        <f>SQRT((Data!D12-'Literasi 1'!$J$46)^2+(Data!E12-'Literasi 1'!$K$46)^2+(Data!F12-'Literasi 1'!$L$46)^2)</f>
        <v>15.618453196360823</v>
      </c>
      <c r="D13" s="11">
        <f>SQRT((Data!D12-'Literasi 1'!$M$46)^2+(Data!E12-'Literasi 1'!$N$46)^2+(Data!F12-'Literasi 1'!$O$46)^2)</f>
        <v>1.8061143318161885</v>
      </c>
      <c r="E13" s="11">
        <f>SQRT((Data!D12-'Literasi 1'!$P$46)^2+(Data!E12-'Literasi 1'!$Q$46)^2+(Data!F12-'Literasi 1'!$R$46)^2)</f>
        <v>12.856327115999354</v>
      </c>
      <c r="F13" s="11">
        <f>SQRT((Data!D12-'Literasi 1'!$S$46)^2+(Data!E12-'Literasi 1'!$T$46)^2+(Data!F12-'Literasi 1'!$U$46)^2)</f>
        <v>5.1368518785557971</v>
      </c>
      <c r="G13" s="5">
        <f t="shared" si="0"/>
        <v>2</v>
      </c>
      <c r="I13" s="13">
        <v>10</v>
      </c>
      <c r="J13" s="11">
        <f>IF($G13=1,Data!D12,0)</f>
        <v>0</v>
      </c>
      <c r="K13" s="12">
        <f>IF($G13=1,Data!E12,0)</f>
        <v>0</v>
      </c>
      <c r="L13" s="10">
        <f>IF($G13=1,Data!F12,0)</f>
        <v>0</v>
      </c>
      <c r="M13" s="11">
        <f>IF($G13=2,Data!D12,0)</f>
        <v>3.57</v>
      </c>
      <c r="N13" s="11">
        <f>IF($G13=2,Data!E12,0)</f>
        <v>4</v>
      </c>
      <c r="O13" s="10">
        <f>IF($G13=2,Data!F12,0)</f>
        <v>10</v>
      </c>
      <c r="P13" s="11">
        <f>IF($G13=3,Data!D12,0)</f>
        <v>0</v>
      </c>
      <c r="Q13" s="11">
        <f>IF($G13=3,Data!E12,0)</f>
        <v>0</v>
      </c>
      <c r="R13" s="10">
        <f>IF($G13=3,Data!F12,0)</f>
        <v>0</v>
      </c>
      <c r="S13" s="11">
        <f>IF($G13=4,Data!D12,0)</f>
        <v>0</v>
      </c>
      <c r="T13" s="11">
        <f>IF($G13=4,Data!E12,0)</f>
        <v>0</v>
      </c>
      <c r="U13" s="10">
        <f>IF($G13=4,Data!F12,0)</f>
        <v>0</v>
      </c>
    </row>
    <row r="14" spans="2:21">
      <c r="B14" s="5">
        <v>11</v>
      </c>
      <c r="C14" s="11">
        <f>SQRT((Data!D13-'Literasi 1'!$J$46)^2+(Data!E13-'Literasi 1'!$K$46)^2+(Data!F13-'Literasi 1'!$L$46)^2)</f>
        <v>5.7213811679642372</v>
      </c>
      <c r="D14" s="11">
        <f>SQRT((Data!D13-'Literasi 1'!$M$46)^2+(Data!E13-'Literasi 1'!$N$46)^2+(Data!F13-'Literasi 1'!$O$46)^2)</f>
        <v>10.158117393473647</v>
      </c>
      <c r="E14" s="11">
        <f>SQRT((Data!D13-'Literasi 1'!$P$46)^2+(Data!E13-'Literasi 1'!$Q$46)^2+(Data!F13-'Literasi 1'!$R$46)^2)</f>
        <v>3.1091017320517058</v>
      </c>
      <c r="F14" s="11">
        <f>SQRT((Data!D13-'Literasi 1'!$S$46)^2+(Data!E13-'Literasi 1'!$T$46)^2+(Data!F13-'Literasi 1'!$U$46)^2)</f>
        <v>15.045581208078632</v>
      </c>
      <c r="G14" s="5">
        <f t="shared" si="0"/>
        <v>3</v>
      </c>
      <c r="I14" s="13">
        <v>11</v>
      </c>
      <c r="J14" s="11">
        <f>IF($G14=1,Data!D13,0)</f>
        <v>0</v>
      </c>
      <c r="K14" s="12">
        <f>IF($G14=1,Data!E13,0)</f>
        <v>0</v>
      </c>
      <c r="L14" s="10">
        <f>IF($G14=1,Data!F13,0)</f>
        <v>0</v>
      </c>
      <c r="M14" s="11">
        <f>IF($G14=2,Data!D13,0)</f>
        <v>0</v>
      </c>
      <c r="N14" s="11">
        <f>IF($G14=2,Data!E13,0)</f>
        <v>0</v>
      </c>
      <c r="O14" s="10">
        <f>IF($G14=2,Data!F13,0)</f>
        <v>0</v>
      </c>
      <c r="P14" s="11">
        <f>IF($G14=3,Data!D13,0)</f>
        <v>3.5</v>
      </c>
      <c r="Q14" s="11">
        <f>IF($G14=3,Data!E13,0)</f>
        <v>4</v>
      </c>
      <c r="R14" s="10">
        <f>IF($G14=3,Data!F13,0)</f>
        <v>20</v>
      </c>
      <c r="S14" s="11">
        <f>IF($G14=4,Data!D13,0)</f>
        <v>0</v>
      </c>
      <c r="T14" s="11">
        <f>IF($G14=4,Data!E13,0)</f>
        <v>0</v>
      </c>
      <c r="U14" s="10">
        <f>IF($G14=4,Data!F13,0)</f>
        <v>0</v>
      </c>
    </row>
    <row r="15" spans="2:21">
      <c r="B15" s="5">
        <v>12</v>
      </c>
      <c r="C15" s="11">
        <f>SQRT((Data!D14-'Literasi 1'!$J$46)^2+(Data!E14-'Literasi 1'!$K$46)^2+(Data!F14-'Literasi 1'!$L$46)^2)</f>
        <v>5.6987632403123945</v>
      </c>
      <c r="D15" s="11">
        <f>SQRT((Data!D14-'Literasi 1'!$M$46)^2+(Data!E14-'Literasi 1'!$N$46)^2+(Data!F14-'Literasi 1'!$O$46)^2)</f>
        <v>10.148449162712659</v>
      </c>
      <c r="E15" s="11">
        <f>SQRT((Data!D14-'Literasi 1'!$P$46)^2+(Data!E14-'Literasi 1'!$Q$46)^2+(Data!F14-'Literasi 1'!$R$46)^2)</f>
        <v>3.084641564306446</v>
      </c>
      <c r="F15" s="11">
        <f>SQRT((Data!D14-'Literasi 1'!$S$46)^2+(Data!E14-'Literasi 1'!$T$46)^2+(Data!F14-'Literasi 1'!$U$46)^2)</f>
        <v>15.046358824941299</v>
      </c>
      <c r="G15" s="5">
        <f t="shared" si="0"/>
        <v>3</v>
      </c>
      <c r="I15" s="13">
        <v>12</v>
      </c>
      <c r="J15" s="11">
        <f>IF($G15=1,Data!D14,0)</f>
        <v>0</v>
      </c>
      <c r="K15" s="12">
        <f>IF($G15=1,Data!E14,0)</f>
        <v>0</v>
      </c>
      <c r="L15" s="10">
        <f>IF($G15=1,Data!F14,0)</f>
        <v>0</v>
      </c>
      <c r="M15" s="11">
        <f>IF($G15=2,Data!D14,0)</f>
        <v>0</v>
      </c>
      <c r="N15" s="11">
        <f>IF($G15=2,Data!E14,0)</f>
        <v>0</v>
      </c>
      <c r="O15" s="10">
        <f>IF($G15=2,Data!F14,0)</f>
        <v>0</v>
      </c>
      <c r="P15" s="11">
        <f>IF($G15=3,Data!D14,0)</f>
        <v>3.23</v>
      </c>
      <c r="Q15" s="11">
        <f>IF($G15=3,Data!E14,0)</f>
        <v>4</v>
      </c>
      <c r="R15" s="10">
        <f>IF($G15=3,Data!F14,0)</f>
        <v>20</v>
      </c>
      <c r="S15" s="11">
        <f>IF($G15=4,Data!D14,0)</f>
        <v>0</v>
      </c>
      <c r="T15" s="11">
        <f>IF($G15=4,Data!E14,0)</f>
        <v>0</v>
      </c>
      <c r="U15" s="10">
        <f>IF($G15=4,Data!F14,0)</f>
        <v>0</v>
      </c>
    </row>
    <row r="16" spans="2:21">
      <c r="B16" s="5">
        <v>13</v>
      </c>
      <c r="C16" s="11">
        <f>SQRT((Data!D15-'Literasi 1'!$J$46)^2+(Data!E15-'Literasi 1'!$K$46)^2+(Data!F15-'Literasi 1'!$L$46)^2)</f>
        <v>5.5707950980709544</v>
      </c>
      <c r="D16" s="11">
        <f>SQRT((Data!D15-'Literasi 1'!$M$46)^2+(Data!E15-'Literasi 1'!$N$46)^2+(Data!F15-'Literasi 1'!$O$46)^2)</f>
        <v>10.036090892781077</v>
      </c>
      <c r="E16" s="11">
        <f>SQRT((Data!D15-'Literasi 1'!$P$46)^2+(Data!E15-'Literasi 1'!$Q$46)^2+(Data!F15-'Literasi 1'!$R$46)^2)</f>
        <v>2.8501895107016275</v>
      </c>
      <c r="F16" s="11">
        <f>SQRT((Data!D15-'Literasi 1'!$S$46)^2+(Data!E15-'Literasi 1'!$T$46)^2+(Data!F15-'Literasi 1'!$U$46)^2)</f>
        <v>15.026036754765228</v>
      </c>
      <c r="G16" s="5">
        <f t="shared" si="0"/>
        <v>3</v>
      </c>
      <c r="I16" s="13">
        <v>13</v>
      </c>
      <c r="J16" s="11">
        <f>IF($G16=1,Data!D15,0)</f>
        <v>0</v>
      </c>
      <c r="K16" s="12">
        <f>IF($G16=1,Data!E15,0)</f>
        <v>0</v>
      </c>
      <c r="L16" s="10">
        <f>IF($G16=1,Data!F15,0)</f>
        <v>0</v>
      </c>
      <c r="M16" s="11">
        <f>IF($G16=2,Data!D15,0)</f>
        <v>0</v>
      </c>
      <c r="N16" s="11">
        <f>IF($G16=2,Data!E15,0)</f>
        <v>0</v>
      </c>
      <c r="O16" s="10">
        <f>IF($G16=2,Data!F15,0)</f>
        <v>0</v>
      </c>
      <c r="P16" s="11">
        <f>IF($G16=3,Data!D15,0)</f>
        <v>2.54</v>
      </c>
      <c r="Q16" s="11">
        <f>IF($G16=3,Data!E15,0)</f>
        <v>3</v>
      </c>
      <c r="R16" s="10">
        <f>IF($G16=3,Data!F15,0)</f>
        <v>20</v>
      </c>
      <c r="S16" s="11">
        <f>IF($G16=4,Data!D15,0)</f>
        <v>0</v>
      </c>
      <c r="T16" s="11">
        <f>IF($G16=4,Data!E15,0)</f>
        <v>0</v>
      </c>
      <c r="U16" s="10">
        <f>IF($G16=4,Data!F15,0)</f>
        <v>0</v>
      </c>
    </row>
    <row r="17" spans="2:21">
      <c r="B17" s="5">
        <v>14</v>
      </c>
      <c r="C17" s="11">
        <f>SQRT((Data!D16-'Literasi 1'!$J$46)^2+(Data!E16-'Literasi 1'!$K$46)^2+(Data!F16-'Literasi 1'!$L$46)^2)</f>
        <v>5.6068521790773751</v>
      </c>
      <c r="D17" s="11">
        <f>SQRT((Data!D16-'Literasi 1'!$M$46)^2+(Data!E16-'Literasi 1'!$N$46)^2+(Data!F16-'Literasi 1'!$O$46)^2)</f>
        <v>10.043931663711483</v>
      </c>
      <c r="E17" s="11">
        <f>SQRT((Data!D16-'Literasi 1'!$P$46)^2+(Data!E16-'Literasi 1'!$Q$46)^2+(Data!F16-'Literasi 1'!$R$46)^2)</f>
        <v>2.8466417294423394</v>
      </c>
      <c r="F17" s="11">
        <f>SQRT((Data!D16-'Literasi 1'!$S$46)^2+(Data!E16-'Literasi 1'!$T$46)^2+(Data!F16-'Literasi 1'!$U$46)^2)</f>
        <v>15.00228140058112</v>
      </c>
      <c r="G17" s="5">
        <f t="shared" si="0"/>
        <v>3</v>
      </c>
      <c r="I17" s="13">
        <v>14</v>
      </c>
      <c r="J17" s="11">
        <f>IF($G17=1,Data!D16,0)</f>
        <v>0</v>
      </c>
      <c r="K17" s="12">
        <f>IF($G17=1,Data!E16,0)</f>
        <v>0</v>
      </c>
      <c r="L17" s="10">
        <f>IF($G17=1,Data!F16,0)</f>
        <v>0</v>
      </c>
      <c r="M17" s="11">
        <f>IF($G17=2,Data!D16,0)</f>
        <v>0</v>
      </c>
      <c r="N17" s="11">
        <f>IF($G17=2,Data!E16,0)</f>
        <v>0</v>
      </c>
      <c r="O17" s="10">
        <f>IF($G17=2,Data!F16,0)</f>
        <v>0</v>
      </c>
      <c r="P17" s="11">
        <f>IF($G17=3,Data!D16,0)</f>
        <v>3.61</v>
      </c>
      <c r="Q17" s="11">
        <f>IF($G17=3,Data!E16,0)</f>
        <v>3</v>
      </c>
      <c r="R17" s="10">
        <f>IF($G17=3,Data!F16,0)</f>
        <v>20</v>
      </c>
      <c r="S17" s="11">
        <f>IF($G17=4,Data!D16,0)</f>
        <v>0</v>
      </c>
      <c r="T17" s="11">
        <f>IF($G17=4,Data!E16,0)</f>
        <v>0</v>
      </c>
      <c r="U17" s="10">
        <f>IF($G17=4,Data!F16,0)</f>
        <v>0</v>
      </c>
    </row>
    <row r="18" spans="2:21">
      <c r="B18" s="5">
        <v>15</v>
      </c>
      <c r="C18" s="11">
        <f>SQRT((Data!D17-'Literasi 1'!$J$46)^2+(Data!E17-'Literasi 1'!$K$46)^2+(Data!F17-'Literasi 1'!$L$46)^2)</f>
        <v>4.485511518238126</v>
      </c>
      <c r="D18" s="11">
        <f>SQRT((Data!D17-'Literasi 1'!$M$46)^2+(Data!E17-'Literasi 1'!$N$46)^2+(Data!F17-'Literasi 1'!$O$46)^2)</f>
        <v>20.017777609119431</v>
      </c>
      <c r="E18" s="11">
        <f>SQRT((Data!D17-'Literasi 1'!$P$46)^2+(Data!E17-'Literasi 1'!$Q$46)^2+(Data!F17-'Literasi 1'!$R$46)^2)</f>
        <v>7.2391460685960141</v>
      </c>
      <c r="F18" s="11">
        <f>SQRT((Data!D17-'Literasi 1'!$S$46)^2+(Data!E17-'Literasi 1'!$T$46)^2+(Data!F17-'Literasi 1'!$U$46)^2)</f>
        <v>25.000590270809386</v>
      </c>
      <c r="G18" s="5">
        <f t="shared" si="0"/>
        <v>1</v>
      </c>
      <c r="I18" s="13">
        <v>15</v>
      </c>
      <c r="J18" s="11">
        <f>IF($G18=1,Data!D17,0)</f>
        <v>3.45</v>
      </c>
      <c r="K18" s="12">
        <f>IF($G18=1,Data!E17,0)</f>
        <v>3</v>
      </c>
      <c r="L18" s="10">
        <f>IF($G18=1,Data!F17,0)</f>
        <v>30</v>
      </c>
      <c r="M18" s="11">
        <f>IF($G18=2,Data!D17,0)</f>
        <v>0</v>
      </c>
      <c r="N18" s="11">
        <f>IF($G18=2,Data!E17,0)</f>
        <v>0</v>
      </c>
      <c r="O18" s="10">
        <f>IF($G18=2,Data!F17,0)</f>
        <v>0</v>
      </c>
      <c r="P18" s="11">
        <f>IF($G18=3,Data!D17,0)</f>
        <v>0</v>
      </c>
      <c r="Q18" s="11">
        <f>IF($G18=3,Data!E17,0)</f>
        <v>0</v>
      </c>
      <c r="R18" s="10">
        <f>IF($G18=3,Data!F17,0)</f>
        <v>0</v>
      </c>
      <c r="S18" s="11">
        <f>IF($G18=4,Data!D17,0)</f>
        <v>0</v>
      </c>
      <c r="T18" s="11">
        <f>IF($G18=4,Data!E17,0)</f>
        <v>0</v>
      </c>
      <c r="U18" s="10">
        <f>IF($G18=4,Data!F17,0)</f>
        <v>0</v>
      </c>
    </row>
    <row r="19" spans="2:21">
      <c r="B19" s="5">
        <v>16</v>
      </c>
      <c r="C19" s="11">
        <f>SQRT((Data!D18-'Literasi 1'!$J$46)^2+(Data!E18-'Literasi 1'!$K$46)^2+(Data!F18-'Literasi 1'!$L$46)^2)</f>
        <v>4.9365600058500263</v>
      </c>
      <c r="D19" s="11">
        <f>SQRT((Data!D18-'Literasi 1'!$M$46)^2+(Data!E18-'Literasi 1'!$N$46)^2+(Data!F18-'Literasi 1'!$O$46)^2)</f>
        <v>20.084801086739134</v>
      </c>
      <c r="E19" s="11">
        <f>SQRT((Data!D18-'Literasi 1'!$P$46)^2+(Data!E18-'Literasi 1'!$Q$46)^2+(Data!F18-'Literasi 1'!$R$46)^2)</f>
        <v>7.543920453084664</v>
      </c>
      <c r="F19" s="11">
        <f>SQRT((Data!D18-'Literasi 1'!$S$46)^2+(Data!E18-'Literasi 1'!$T$46)^2+(Data!F18-'Literasi 1'!$U$46)^2)</f>
        <v>25.12664416953092</v>
      </c>
      <c r="G19" s="5">
        <f t="shared" si="0"/>
        <v>1</v>
      </c>
      <c r="I19" s="13">
        <v>16</v>
      </c>
      <c r="J19" s="11">
        <f>IF($G19=1,Data!D18,0)</f>
        <v>1.68</v>
      </c>
      <c r="K19" s="12">
        <f>IF($G19=1,Data!E18,0)</f>
        <v>1</v>
      </c>
      <c r="L19" s="10">
        <f>IF($G19=1,Data!F18,0)</f>
        <v>30</v>
      </c>
      <c r="M19" s="11">
        <f>IF($G19=2,Data!D18,0)</f>
        <v>0</v>
      </c>
      <c r="N19" s="11">
        <f>IF($G19=2,Data!E18,0)</f>
        <v>0</v>
      </c>
      <c r="O19" s="10">
        <f>IF($G19=2,Data!F18,0)</f>
        <v>0</v>
      </c>
      <c r="P19" s="11">
        <f>IF($G19=3,Data!D18,0)</f>
        <v>0</v>
      </c>
      <c r="Q19" s="11">
        <f>IF($G19=3,Data!E18,0)</f>
        <v>0</v>
      </c>
      <c r="R19" s="10">
        <f>IF($G19=3,Data!F18,0)</f>
        <v>0</v>
      </c>
      <c r="S19" s="11">
        <f>IF($G19=4,Data!D18,0)</f>
        <v>0</v>
      </c>
      <c r="T19" s="11">
        <f>IF($G19=4,Data!E18,0)</f>
        <v>0</v>
      </c>
      <c r="U19" s="10">
        <f>IF($G19=4,Data!F18,0)</f>
        <v>0</v>
      </c>
    </row>
    <row r="20" spans="2:21">
      <c r="B20" s="5">
        <v>17</v>
      </c>
      <c r="C20" s="11">
        <f>SQRT((Data!D19-'Literasi 1'!$J$46)^2+(Data!E19-'Literasi 1'!$K$46)^2+(Data!F19-'Literasi 1'!$L$46)^2)</f>
        <v>15.614966902239169</v>
      </c>
      <c r="D20" s="11">
        <f>SQRT((Data!D19-'Literasi 1'!$M$46)^2+(Data!E19-'Literasi 1'!$N$46)^2+(Data!F19-'Literasi 1'!$O$46)^2)</f>
        <v>1.2641396202919344</v>
      </c>
      <c r="E20" s="11">
        <f>SQRT((Data!D19-'Literasi 1'!$P$46)^2+(Data!E19-'Literasi 1'!$Q$46)^2+(Data!F19-'Literasi 1'!$R$46)^2)</f>
        <v>12.862496397676733</v>
      </c>
      <c r="F20" s="11">
        <f>SQRT((Data!D19-'Literasi 1'!$S$46)^2+(Data!E19-'Literasi 1'!$T$46)^2+(Data!F19-'Literasi 1'!$U$46)^2)</f>
        <v>5.3271550151610523</v>
      </c>
      <c r="G20" s="5">
        <f t="shared" si="0"/>
        <v>2</v>
      </c>
      <c r="I20" s="13">
        <v>17</v>
      </c>
      <c r="J20" s="11">
        <f>IF($G20=1,Data!D19,0)</f>
        <v>0</v>
      </c>
      <c r="K20" s="12">
        <f>IF($G20=1,Data!E19,0)</f>
        <v>0</v>
      </c>
      <c r="L20" s="10">
        <f>IF($G20=1,Data!F19,0)</f>
        <v>0</v>
      </c>
      <c r="M20" s="11">
        <f>IF($G20=2,Data!D19,0)</f>
        <v>1.77</v>
      </c>
      <c r="N20" s="11">
        <f>IF($G20=2,Data!E19,0)</f>
        <v>2</v>
      </c>
      <c r="O20" s="10">
        <f>IF($G20=2,Data!F19,0)</f>
        <v>10</v>
      </c>
      <c r="P20" s="11">
        <f>IF($G20=3,Data!D19,0)</f>
        <v>0</v>
      </c>
      <c r="Q20" s="11">
        <f>IF($G20=3,Data!E19,0)</f>
        <v>0</v>
      </c>
      <c r="R20" s="10">
        <f>IF($G20=3,Data!F19,0)</f>
        <v>0</v>
      </c>
      <c r="S20" s="11">
        <f>IF($G20=4,Data!D19,0)</f>
        <v>0</v>
      </c>
      <c r="T20" s="11">
        <f>IF($G20=4,Data!E19,0)</f>
        <v>0</v>
      </c>
      <c r="U20" s="10">
        <f>IF($G20=4,Data!F19,0)</f>
        <v>0</v>
      </c>
    </row>
    <row r="21" spans="2:21">
      <c r="B21" s="5">
        <v>18</v>
      </c>
      <c r="C21" s="11">
        <f>SQRT((Data!D20-'Literasi 1'!$J$46)^2+(Data!E20-'Literasi 1'!$K$46)^2+(Data!F20-'Literasi 1'!$L$46)^2)</f>
        <v>15.576588994107729</v>
      </c>
      <c r="D21" s="11">
        <f>SQRT((Data!D20-'Literasi 1'!$M$46)^2+(Data!E20-'Literasi 1'!$N$46)^2+(Data!F20-'Literasi 1'!$O$46)^2)</f>
        <v>0.30564752275008744</v>
      </c>
      <c r="E21" s="11">
        <f>SQRT((Data!D20-'Literasi 1'!$P$46)^2+(Data!E20-'Literasi 1'!$Q$46)^2+(Data!F20-'Literasi 1'!$R$46)^2)</f>
        <v>12.795182783732939</v>
      </c>
      <c r="F21" s="11">
        <f>SQRT((Data!D20-'Literasi 1'!$S$46)^2+(Data!E20-'Literasi 1'!$T$46)^2+(Data!F20-'Literasi 1'!$U$46)^2)</f>
        <v>5.0777403657751368</v>
      </c>
      <c r="G21" s="5">
        <f t="shared" si="0"/>
        <v>2</v>
      </c>
      <c r="I21" s="13">
        <v>18</v>
      </c>
      <c r="J21" s="11">
        <f>IF($G21=1,Data!D20,0)</f>
        <v>0</v>
      </c>
      <c r="K21" s="12">
        <f>IF($G21=1,Data!E20,0)</f>
        <v>0</v>
      </c>
      <c r="L21" s="10">
        <f>IF($G21=1,Data!F20,0)</f>
        <v>0</v>
      </c>
      <c r="M21" s="11">
        <f>IF($G21=2,Data!D20,0)</f>
        <v>3.11</v>
      </c>
      <c r="N21" s="11">
        <f>IF($G21=2,Data!E20,0)</f>
        <v>2</v>
      </c>
      <c r="O21" s="10">
        <f>IF($G21=2,Data!F20,0)</f>
        <v>10</v>
      </c>
      <c r="P21" s="11">
        <f>IF($G21=3,Data!D20,0)</f>
        <v>0</v>
      </c>
      <c r="Q21" s="11">
        <f>IF($G21=3,Data!E20,0)</f>
        <v>0</v>
      </c>
      <c r="R21" s="10">
        <f>IF($G21=3,Data!F20,0)</f>
        <v>0</v>
      </c>
      <c r="S21" s="11">
        <f>IF($G21=4,Data!D20,0)</f>
        <v>0</v>
      </c>
      <c r="T21" s="11">
        <f>IF($G21=4,Data!E20,0)</f>
        <v>0</v>
      </c>
      <c r="U21" s="10">
        <f>IF($G21=4,Data!F20,0)</f>
        <v>0</v>
      </c>
    </row>
    <row r="22" spans="2:21">
      <c r="B22" s="5">
        <v>19</v>
      </c>
      <c r="C22" s="11">
        <f>SQRT((Data!D21-'Literasi 1'!$J$46)^2+(Data!E21-'Literasi 1'!$K$46)^2+(Data!F21-'Literasi 1'!$L$46)^2)</f>
        <v>4.5470176089171304</v>
      </c>
      <c r="D22" s="11">
        <f>SQRT((Data!D21-'Literasi 1'!$M$46)^2+(Data!E21-'Literasi 1'!$N$46)^2+(Data!F21-'Literasi 1'!$O$46)^2)</f>
        <v>20.007069974876178</v>
      </c>
      <c r="E22" s="11">
        <f>SQRT((Data!D21-'Literasi 1'!$P$46)^2+(Data!E21-'Literasi 1'!$Q$46)^2+(Data!F21-'Literasi 1'!$R$46)^2)</f>
        <v>7.2621325473859573</v>
      </c>
      <c r="F22" s="11">
        <f>SQRT((Data!D21-'Literasi 1'!$S$46)^2+(Data!E21-'Literasi 1'!$T$46)^2+(Data!F21-'Literasi 1'!$U$46)^2)</f>
        <v>25.013919735930145</v>
      </c>
      <c r="G22" s="5">
        <f t="shared" si="0"/>
        <v>1</v>
      </c>
      <c r="I22" s="13">
        <v>19</v>
      </c>
      <c r="J22" s="11">
        <f>IF($G22=1,Data!D21,0)</f>
        <v>3.45</v>
      </c>
      <c r="K22" s="12">
        <f>IF($G22=1,Data!E21,0)</f>
        <v>2</v>
      </c>
      <c r="L22" s="10">
        <f>IF($G22=1,Data!F21,0)</f>
        <v>30</v>
      </c>
      <c r="M22" s="11">
        <f>IF($G22=2,Data!D21,0)</f>
        <v>0</v>
      </c>
      <c r="N22" s="11">
        <f>IF($G22=2,Data!E21,0)</f>
        <v>0</v>
      </c>
      <c r="O22" s="10">
        <f>IF($G22=2,Data!F21,0)</f>
        <v>0</v>
      </c>
      <c r="P22" s="11">
        <f>IF($G22=3,Data!D21,0)</f>
        <v>0</v>
      </c>
      <c r="Q22" s="11">
        <f>IF($G22=3,Data!E21,0)</f>
        <v>0</v>
      </c>
      <c r="R22" s="10">
        <f>IF($G22=3,Data!F21,0)</f>
        <v>0</v>
      </c>
      <c r="S22" s="11">
        <f>IF($G22=4,Data!D21,0)</f>
        <v>0</v>
      </c>
      <c r="T22" s="11">
        <f>IF($G22=4,Data!E21,0)</f>
        <v>0</v>
      </c>
      <c r="U22" s="10">
        <f>IF($G22=4,Data!F21,0)</f>
        <v>0</v>
      </c>
    </row>
    <row r="23" spans="2:21">
      <c r="B23" s="5">
        <v>20</v>
      </c>
      <c r="C23" s="11">
        <f>SQRT((Data!D22-'Literasi 1'!$J$46)^2+(Data!E22-'Literasi 1'!$K$46)^2+(Data!F22-'Literasi 1'!$L$46)^2)</f>
        <v>5.5784488308153106</v>
      </c>
      <c r="D23" s="11">
        <f>SQRT((Data!D22-'Literasi 1'!$M$46)^2+(Data!E22-'Literasi 1'!$N$46)^2+(Data!F22-'Literasi 1'!$O$46)^2)</f>
        <v>10.031193084268567</v>
      </c>
      <c r="E23" s="11">
        <f>SQRT((Data!D22-'Literasi 1'!$P$46)^2+(Data!E22-'Literasi 1'!$Q$46)^2+(Data!F22-'Literasi 1'!$R$46)^2)</f>
        <v>2.8093538644682114</v>
      </c>
      <c r="F23" s="11">
        <f>SQRT((Data!D22-'Literasi 1'!$S$46)^2+(Data!E22-'Literasi 1'!$T$46)^2+(Data!F22-'Literasi 1'!$U$46)^2)</f>
        <v>15.00108153508347</v>
      </c>
      <c r="G23" s="5">
        <f t="shared" si="0"/>
        <v>3</v>
      </c>
      <c r="I23" s="13">
        <v>20</v>
      </c>
      <c r="J23" s="11">
        <f>IF($G23=1,Data!D22,0)</f>
        <v>0</v>
      </c>
      <c r="K23" s="12">
        <f>IF($G23=1,Data!E22,0)</f>
        <v>0</v>
      </c>
      <c r="L23" s="10">
        <f>IF($G23=1,Data!F22,0)</f>
        <v>0</v>
      </c>
      <c r="M23" s="11">
        <f>IF($G23=2,Data!D22,0)</f>
        <v>0</v>
      </c>
      <c r="N23" s="11">
        <f>IF($G23=2,Data!E22,0)</f>
        <v>0</v>
      </c>
      <c r="O23" s="10">
        <f>IF($G23=2,Data!F22,0)</f>
        <v>0</v>
      </c>
      <c r="P23" s="11">
        <f>IF($G23=3,Data!D22,0)</f>
        <v>3.34</v>
      </c>
      <c r="Q23" s="11">
        <f>IF($G23=3,Data!E22,0)</f>
        <v>3</v>
      </c>
      <c r="R23" s="10">
        <f>IF($G23=3,Data!F22,0)</f>
        <v>20</v>
      </c>
      <c r="S23" s="11">
        <f>IF($G23=4,Data!D22,0)</f>
        <v>0</v>
      </c>
      <c r="T23" s="11">
        <f>IF($G23=4,Data!E22,0)</f>
        <v>0</v>
      </c>
      <c r="U23" s="10">
        <f>IF($G23=4,Data!F22,0)</f>
        <v>0</v>
      </c>
    </row>
    <row r="24" spans="2:21">
      <c r="B24" s="5">
        <v>21</v>
      </c>
      <c r="C24" s="11">
        <f>SQRT((Data!D23-'Literasi 1'!$J$46)^2+(Data!E23-'Literasi 1'!$K$46)^2+(Data!F23-'Literasi 1'!$L$46)^2)</f>
        <v>20.567456284740011</v>
      </c>
      <c r="D24" s="11">
        <f>SQRT((Data!D23-'Literasi 1'!$M$46)^2+(Data!E23-'Literasi 1'!$N$46)^2+(Data!F23-'Literasi 1'!$O$46)^2)</f>
        <v>5.0804659918040542</v>
      </c>
      <c r="E24" s="11">
        <f>SQRT((Data!D23-'Literasi 1'!$P$46)^2+(Data!E23-'Literasi 1'!$Q$46)^2+(Data!F23-'Literasi 1'!$R$46)^2)</f>
        <v>17.786996255761373</v>
      </c>
      <c r="F24" s="11">
        <f>SQRT((Data!D23-'Literasi 1'!$S$46)^2+(Data!E23-'Literasi 1'!$T$46)^2+(Data!F23-'Literasi 1'!$U$46)^2)</f>
        <v>0.21874007914011129</v>
      </c>
      <c r="G24" s="5">
        <f t="shared" si="0"/>
        <v>4</v>
      </c>
      <c r="I24" s="13">
        <v>21</v>
      </c>
      <c r="J24" s="11">
        <f>IF($G24=1,Data!D23,0)</f>
        <v>0</v>
      </c>
      <c r="K24" s="12">
        <f>IF($G24=1,Data!E23,0)</f>
        <v>0</v>
      </c>
      <c r="L24" s="10">
        <f>IF($G24=1,Data!F23,0)</f>
        <v>0</v>
      </c>
      <c r="M24" s="11">
        <f>IF($G24=2,Data!D23,0)</f>
        <v>0</v>
      </c>
      <c r="N24" s="11">
        <f>IF($G24=2,Data!E23,0)</f>
        <v>0</v>
      </c>
      <c r="O24" s="10">
        <f>IF($G24=2,Data!F23,0)</f>
        <v>0</v>
      </c>
      <c r="P24" s="11">
        <f>IF($G24=3,Data!D23,0)</f>
        <v>0</v>
      </c>
      <c r="Q24" s="11">
        <f>IF($G24=3,Data!E23,0)</f>
        <v>0</v>
      </c>
      <c r="R24" s="10">
        <f>IF($G24=3,Data!F23,0)</f>
        <v>0</v>
      </c>
      <c r="S24" s="11">
        <f>IF($G24=4,Data!D23,0)</f>
        <v>3.55</v>
      </c>
      <c r="T24" s="11">
        <f>IF($G24=4,Data!E23,0)</f>
        <v>3</v>
      </c>
      <c r="U24" s="10">
        <f>IF($G24=4,Data!F23,0)</f>
        <v>5</v>
      </c>
    </row>
    <row r="25" spans="2:21">
      <c r="B25" s="5">
        <v>22</v>
      </c>
      <c r="C25" s="11">
        <f>SQRT((Data!D24-'Literasi 1'!$J$46)^2+(Data!E24-'Literasi 1'!$K$46)^2+(Data!F24-'Literasi 1'!$L$46)^2)</f>
        <v>5.7192717312436283</v>
      </c>
      <c r="D25" s="11">
        <f>SQRT((Data!D24-'Literasi 1'!$M$46)^2+(Data!E24-'Literasi 1'!$N$46)^2+(Data!F24-'Literasi 1'!$O$46)^2)</f>
        <v>10.157155414900817</v>
      </c>
      <c r="E25" s="11">
        <f>SQRT((Data!D24-'Literasi 1'!$P$46)^2+(Data!E24-'Literasi 1'!$Q$46)^2+(Data!F24-'Literasi 1'!$R$46)^2)</f>
        <v>3.1064918087812008</v>
      </c>
      <c r="F25" s="11">
        <f>SQRT((Data!D24-'Literasi 1'!$S$46)^2+(Data!E24-'Literasi 1'!$T$46)^2+(Data!F24-'Literasi 1'!$U$46)^2)</f>
        <v>15.045472648681471</v>
      </c>
      <c r="G25" s="5">
        <f t="shared" si="0"/>
        <v>3</v>
      </c>
      <c r="I25" s="13">
        <v>22</v>
      </c>
      <c r="J25" s="11">
        <f>IF($G25=1,Data!D24,0)</f>
        <v>0</v>
      </c>
      <c r="K25" s="12">
        <f>IF($G25=1,Data!E24,0)</f>
        <v>0</v>
      </c>
      <c r="L25" s="10">
        <f>IF($G25=1,Data!F24,0)</f>
        <v>0</v>
      </c>
      <c r="M25" s="11">
        <f>IF($G25=2,Data!D24,0)</f>
        <v>0</v>
      </c>
      <c r="N25" s="11">
        <f>IF($G25=2,Data!E24,0)</f>
        <v>0</v>
      </c>
      <c r="O25" s="10">
        <f>IF($G25=2,Data!F24,0)</f>
        <v>0</v>
      </c>
      <c r="P25" s="11">
        <f>IF($G25=3,Data!D24,0)</f>
        <v>3.48</v>
      </c>
      <c r="Q25" s="11">
        <f>IF($G25=3,Data!E24,0)</f>
        <v>4</v>
      </c>
      <c r="R25" s="10">
        <f>IF($G25=3,Data!F24,0)</f>
        <v>20</v>
      </c>
      <c r="S25" s="11">
        <f>IF($G25=4,Data!D24,0)</f>
        <v>0</v>
      </c>
      <c r="T25" s="11">
        <f>IF($G25=4,Data!E24,0)</f>
        <v>0</v>
      </c>
      <c r="U25" s="10">
        <f>IF($G25=4,Data!F24,0)</f>
        <v>0</v>
      </c>
    </row>
    <row r="26" spans="2:21">
      <c r="B26" s="5">
        <v>23</v>
      </c>
      <c r="C26" s="11">
        <f>SQRT((Data!D25-'Literasi 1'!$J$46)^2+(Data!E25-'Literasi 1'!$K$46)^2+(Data!F25-'Literasi 1'!$L$46)^2)</f>
        <v>5.6959695518675737</v>
      </c>
      <c r="D26" s="11">
        <f>SQRT((Data!D25-'Literasi 1'!$M$46)^2+(Data!E25-'Literasi 1'!$N$46)^2+(Data!F25-'Literasi 1'!$O$46)^2)</f>
        <v>10.147446144981807</v>
      </c>
      <c r="E26" s="11">
        <f>SQRT((Data!D25-'Literasi 1'!$P$46)^2+(Data!E25-'Literasi 1'!$Q$46)^2+(Data!F25-'Literasi 1'!$R$46)^2)</f>
        <v>3.0826868191062426</v>
      </c>
      <c r="F26" s="11">
        <f>SQRT((Data!D25-'Literasi 1'!$S$46)^2+(Data!E25-'Literasi 1'!$T$46)^2+(Data!F25-'Literasi 1'!$U$46)^2)</f>
        <v>15.047034499270021</v>
      </c>
      <c r="G26" s="5">
        <f t="shared" si="0"/>
        <v>3</v>
      </c>
      <c r="I26" s="13">
        <v>23</v>
      </c>
      <c r="J26" s="11">
        <f>IF($G26=1,Data!D25,0)</f>
        <v>0</v>
      </c>
      <c r="K26" s="12">
        <f>IF($G26=1,Data!E25,0)</f>
        <v>0</v>
      </c>
      <c r="L26" s="10">
        <f>IF($G26=1,Data!F25,0)</f>
        <v>0</v>
      </c>
      <c r="M26" s="11">
        <f>IF($G26=2,Data!D25,0)</f>
        <v>0</v>
      </c>
      <c r="N26" s="11">
        <f>IF($G26=2,Data!E25,0)</f>
        <v>0</v>
      </c>
      <c r="O26" s="10">
        <f>IF($G26=2,Data!F25,0)</f>
        <v>0</v>
      </c>
      <c r="P26" s="11">
        <f>IF($G26=3,Data!D25,0)</f>
        <v>3.18</v>
      </c>
      <c r="Q26" s="11">
        <f>IF($G26=3,Data!E25,0)</f>
        <v>4</v>
      </c>
      <c r="R26" s="10">
        <f>IF($G26=3,Data!F25,0)</f>
        <v>20</v>
      </c>
      <c r="S26" s="11">
        <f>IF($G26=4,Data!D25,0)</f>
        <v>0</v>
      </c>
      <c r="T26" s="11">
        <f>IF($G26=4,Data!E25,0)</f>
        <v>0</v>
      </c>
      <c r="U26" s="10">
        <f>IF($G26=4,Data!F25,0)</f>
        <v>0</v>
      </c>
    </row>
    <row r="27" spans="2:21">
      <c r="B27" s="5">
        <v>24</v>
      </c>
      <c r="C27" s="11">
        <f>SQRT((Data!D26-'Literasi 1'!$J$46)^2+(Data!E26-'Literasi 1'!$K$46)^2+(Data!F26-'Literasi 1'!$L$46)^2)</f>
        <v>4.5327477835343748</v>
      </c>
      <c r="D27" s="11">
        <f>SQRT((Data!D26-'Literasi 1'!$M$46)^2+(Data!E26-'Literasi 1'!$N$46)^2+(Data!F26-'Literasi 1'!$O$46)^2)</f>
        <v>20.004577486369545</v>
      </c>
      <c r="E27" s="11">
        <f>SQRT((Data!D26-'Literasi 1'!$P$46)^2+(Data!E26-'Literasi 1'!$Q$46)^2+(Data!F26-'Literasi 1'!$R$46)^2)</f>
        <v>7.2567502844839584</v>
      </c>
      <c r="F27" s="11">
        <f>SQRT((Data!D26-'Literasi 1'!$S$46)^2+(Data!E26-'Literasi 1'!$T$46)^2+(Data!F26-'Literasi 1'!$U$46)^2)</f>
        <v>25.014041001450011</v>
      </c>
      <c r="G27" s="5">
        <f t="shared" si="0"/>
        <v>1</v>
      </c>
      <c r="I27" s="13">
        <v>24</v>
      </c>
      <c r="J27" s="11">
        <f>IF($G27=1,Data!D26,0)</f>
        <v>3.32</v>
      </c>
      <c r="K27" s="12">
        <f>IF($G27=1,Data!E26,0)</f>
        <v>2</v>
      </c>
      <c r="L27" s="10">
        <f>IF($G27=1,Data!F26,0)</f>
        <v>30</v>
      </c>
      <c r="M27" s="11">
        <f>IF($G27=2,Data!D26,0)</f>
        <v>0</v>
      </c>
      <c r="N27" s="11">
        <f>IF($G27=2,Data!E26,0)</f>
        <v>0</v>
      </c>
      <c r="O27" s="10">
        <f>IF($G27=2,Data!F26,0)</f>
        <v>0</v>
      </c>
      <c r="P27" s="11">
        <f>IF($G27=3,Data!D26,0)</f>
        <v>0</v>
      </c>
      <c r="Q27" s="11">
        <f>IF($G27=3,Data!E26,0)</f>
        <v>0</v>
      </c>
      <c r="R27" s="10">
        <f>IF($G27=3,Data!F26,0)</f>
        <v>0</v>
      </c>
      <c r="S27" s="11">
        <f>IF($G27=4,Data!D26,0)</f>
        <v>0</v>
      </c>
      <c r="T27" s="11">
        <f>IF($G27=4,Data!E26,0)</f>
        <v>0</v>
      </c>
      <c r="U27" s="10">
        <f>IF($G27=4,Data!F26,0)</f>
        <v>0</v>
      </c>
    </row>
    <row r="28" spans="2:21">
      <c r="B28" s="5">
        <v>25</v>
      </c>
      <c r="C28" s="11">
        <f>SQRT((Data!D27-'Literasi 1'!$J$46)^2+(Data!E27-'Literasi 1'!$K$46)^2+(Data!F27-'Literasi 1'!$L$46)^2)</f>
        <v>15.561384979144236</v>
      </c>
      <c r="D28" s="11">
        <f>SQRT((Data!D27-'Literasi 1'!$M$46)^2+(Data!E27-'Literasi 1'!$N$46)^2+(Data!F27-'Literasi 1'!$O$46)^2)</f>
        <v>0.75630141923355809</v>
      </c>
      <c r="E28" s="11">
        <f>SQRT((Data!D27-'Literasi 1'!$P$46)^2+(Data!E27-'Literasi 1'!$Q$46)^2+(Data!F27-'Literasi 1'!$R$46)^2)</f>
        <v>12.783196966774707</v>
      </c>
      <c r="F28" s="11">
        <f>SQRT((Data!D27-'Literasi 1'!$S$46)^2+(Data!E27-'Literasi 1'!$T$46)^2+(Data!F27-'Literasi 1'!$U$46)^2)</f>
        <v>5.0052819323412967</v>
      </c>
      <c r="G28" s="5">
        <f t="shared" si="0"/>
        <v>2</v>
      </c>
      <c r="I28" s="13">
        <v>25</v>
      </c>
      <c r="J28" s="11">
        <f>IF($G28=1,Data!D27,0)</f>
        <v>0</v>
      </c>
      <c r="K28" s="12">
        <f>IF($G28=1,Data!E27,0)</f>
        <v>0</v>
      </c>
      <c r="L28" s="10">
        <f>IF($G28=1,Data!F27,0)</f>
        <v>0</v>
      </c>
      <c r="M28" s="11">
        <f>IF($G28=2,Data!D27,0)</f>
        <v>3.25</v>
      </c>
      <c r="N28" s="11">
        <f>IF($G28=2,Data!E27,0)</f>
        <v>3</v>
      </c>
      <c r="O28" s="10">
        <f>IF($G28=2,Data!F27,0)</f>
        <v>10</v>
      </c>
      <c r="P28" s="11">
        <f>IF($G28=3,Data!D27,0)</f>
        <v>0</v>
      </c>
      <c r="Q28" s="11">
        <f>IF($G28=3,Data!E27,0)</f>
        <v>0</v>
      </c>
      <c r="R28" s="10">
        <f>IF($G28=3,Data!F27,0)</f>
        <v>0</v>
      </c>
      <c r="S28" s="11">
        <f>IF($G28=4,Data!D27,0)</f>
        <v>0</v>
      </c>
      <c r="T28" s="11">
        <f>IF($G28=4,Data!E27,0)</f>
        <v>0</v>
      </c>
      <c r="U28" s="10">
        <f>IF($G28=4,Data!F27,0)</f>
        <v>0</v>
      </c>
    </row>
    <row r="29" spans="2:21">
      <c r="B29" s="5">
        <v>26</v>
      </c>
      <c r="C29" s="11">
        <f>SQRT((Data!D28-'Literasi 1'!$J$46)^2+(Data!E28-'Literasi 1'!$K$46)^2+(Data!F28-'Literasi 1'!$L$46)^2)</f>
        <v>20.56033052647804</v>
      </c>
      <c r="D29" s="11">
        <f>SQRT((Data!D28-'Literasi 1'!$M$46)^2+(Data!E28-'Literasi 1'!$N$46)^2+(Data!F28-'Literasi 1'!$O$46)^2)</f>
        <v>5.0578982486678745</v>
      </c>
      <c r="E29" s="11">
        <f>SQRT((Data!D28-'Literasi 1'!$P$46)^2+(Data!E28-'Literasi 1'!$Q$46)^2+(Data!F28-'Literasi 1'!$R$46)^2)</f>
        <v>17.781870674688815</v>
      </c>
      <c r="F29" s="11">
        <f>SQRT((Data!D28-'Literasi 1'!$S$46)^2+(Data!E28-'Literasi 1'!$T$46)^2+(Data!F28-'Literasi 1'!$U$46)^2)</f>
        <v>0.2165961423684383</v>
      </c>
      <c r="G29" s="5">
        <f t="shared" si="0"/>
        <v>4</v>
      </c>
      <c r="I29" s="13">
        <v>26</v>
      </c>
      <c r="J29" s="11">
        <f>IF($G29=1,Data!D28,0)</f>
        <v>0</v>
      </c>
      <c r="K29" s="12">
        <f>IF($G29=1,Data!E28,0)</f>
        <v>0</v>
      </c>
      <c r="L29" s="10">
        <f>IF($G29=1,Data!F28,0)</f>
        <v>0</v>
      </c>
      <c r="M29" s="11">
        <f>IF($G29=2,Data!D28,0)</f>
        <v>0</v>
      </c>
      <c r="N29" s="11">
        <f>IF($G29=2,Data!E28,0)</f>
        <v>0</v>
      </c>
      <c r="O29" s="10">
        <f>IF($G29=2,Data!F28,0)</f>
        <v>0</v>
      </c>
      <c r="P29" s="11">
        <f>IF($G29=3,Data!D28,0)</f>
        <v>0</v>
      </c>
      <c r="Q29" s="11">
        <f>IF($G29=3,Data!E28,0)</f>
        <v>0</v>
      </c>
      <c r="R29" s="10">
        <f>IF($G29=3,Data!F28,0)</f>
        <v>0</v>
      </c>
      <c r="S29" s="11">
        <f>IF($G29=4,Data!D28,0)</f>
        <v>3.27</v>
      </c>
      <c r="T29" s="11">
        <f>IF($G29=4,Data!E28,0)</f>
        <v>3</v>
      </c>
      <c r="U29" s="10">
        <f>IF($G29=4,Data!F28,0)</f>
        <v>5</v>
      </c>
    </row>
    <row r="30" spans="2:21">
      <c r="B30" s="5">
        <v>27</v>
      </c>
      <c r="C30" s="11">
        <f>SQRT((Data!D29-'Literasi 1'!$J$46)^2+(Data!E29-'Literasi 1'!$K$46)^2+(Data!F29-'Literasi 1'!$L$46)^2)</f>
        <v>4.461014112685616</v>
      </c>
      <c r="D30" s="11">
        <f>SQRT((Data!D29-'Literasi 1'!$M$46)^2+(Data!E29-'Literasi 1'!$N$46)^2+(Data!F29-'Literasi 1'!$O$46)^2)</f>
        <v>20.013736150301312</v>
      </c>
      <c r="E30" s="11">
        <f>SQRT((Data!D29-'Literasi 1'!$P$46)^2+(Data!E29-'Literasi 1'!$Q$46)^2+(Data!F29-'Literasi 1'!$R$46)^2)</f>
        <v>7.2308338402075965</v>
      </c>
      <c r="F30" s="11">
        <f>SQRT((Data!D29-'Literasi 1'!$S$46)^2+(Data!E29-'Literasi 1'!$T$46)^2+(Data!F29-'Literasi 1'!$U$46)^2)</f>
        <v>25.001423570580048</v>
      </c>
      <c r="G30" s="5">
        <f t="shared" si="0"/>
        <v>1</v>
      </c>
      <c r="I30" s="13">
        <v>27</v>
      </c>
      <c r="J30" s="11">
        <f>IF($G30=1,Data!D29,0)</f>
        <v>3.2</v>
      </c>
      <c r="K30" s="12">
        <f>IF($G30=1,Data!E29,0)</f>
        <v>3</v>
      </c>
      <c r="L30" s="10">
        <f>IF($G30=1,Data!F29,0)</f>
        <v>30</v>
      </c>
      <c r="M30" s="11">
        <f>IF($G30=2,Data!D29,0)</f>
        <v>0</v>
      </c>
      <c r="N30" s="11">
        <f>IF($G30=2,Data!E29,0)</f>
        <v>0</v>
      </c>
      <c r="O30" s="10">
        <f>IF($G30=2,Data!F29,0)</f>
        <v>0</v>
      </c>
      <c r="P30" s="11">
        <f>IF($G30=3,Data!D29,0)</f>
        <v>0</v>
      </c>
      <c r="Q30" s="11">
        <f>IF($G30=3,Data!E29,0)</f>
        <v>0</v>
      </c>
      <c r="R30" s="10">
        <f>IF($G30=3,Data!F29,0)</f>
        <v>0</v>
      </c>
      <c r="S30" s="11">
        <f>IF($G30=4,Data!D29,0)</f>
        <v>0</v>
      </c>
      <c r="T30" s="11">
        <f>IF($G30=4,Data!E29,0)</f>
        <v>0</v>
      </c>
      <c r="U30" s="10">
        <f>IF($G30=4,Data!F29,0)</f>
        <v>0</v>
      </c>
    </row>
    <row r="31" spans="2:21">
      <c r="B31" s="5">
        <v>28</v>
      </c>
      <c r="C31" s="11">
        <f>SQRT((Data!D30-'Literasi 1'!$J$46)^2+(Data!E30-'Literasi 1'!$K$46)^2+(Data!F30-'Literasi 1'!$L$46)^2)</f>
        <v>4.5245297143241814</v>
      </c>
      <c r="D31" s="11">
        <f>SQRT((Data!D30-'Literasi 1'!$M$46)^2+(Data!E30-'Literasi 1'!$N$46)^2+(Data!F30-'Literasi 1'!$O$46)^2)</f>
        <v>20.007134237770366</v>
      </c>
      <c r="E31" s="11">
        <f>SQRT((Data!D30-'Literasi 1'!$P$46)^2+(Data!E30-'Literasi 1'!$Q$46)^2+(Data!F30-'Literasi 1'!$R$46)^2)</f>
        <v>7.2725902631595059</v>
      </c>
      <c r="F31" s="11">
        <f>SQRT((Data!D30-'Literasi 1'!$S$46)^2+(Data!E30-'Literasi 1'!$T$46)^2+(Data!F30-'Literasi 1'!$U$46)^2)</f>
        <v>25.028607243623355</v>
      </c>
      <c r="G31" s="5">
        <f t="shared" si="0"/>
        <v>1</v>
      </c>
      <c r="I31" s="13">
        <v>28</v>
      </c>
      <c r="J31" s="11">
        <f>IF($G31=1,Data!D30,0)</f>
        <v>2.5499999999999998</v>
      </c>
      <c r="K31" s="12">
        <f>IF($G31=1,Data!E30,0)</f>
        <v>2</v>
      </c>
      <c r="L31" s="10">
        <f>IF($G31=1,Data!F30,0)</f>
        <v>30</v>
      </c>
      <c r="M31" s="11">
        <f>IF($G31=2,Data!D30,0)</f>
        <v>0</v>
      </c>
      <c r="N31" s="11">
        <f>IF($G31=2,Data!E30,0)</f>
        <v>0</v>
      </c>
      <c r="O31" s="10">
        <f>IF($G31=2,Data!F30,0)</f>
        <v>0</v>
      </c>
      <c r="P31" s="11">
        <f>IF($G31=3,Data!D30,0)</f>
        <v>0</v>
      </c>
      <c r="Q31" s="11">
        <f>IF($G31=3,Data!E30,0)</f>
        <v>0</v>
      </c>
      <c r="R31" s="10">
        <f>IF($G31=3,Data!F30,0)</f>
        <v>0</v>
      </c>
      <c r="S31" s="11">
        <f>IF($G31=4,Data!D30,0)</f>
        <v>0</v>
      </c>
      <c r="T31" s="11">
        <f>IF($G31=4,Data!E30,0)</f>
        <v>0</v>
      </c>
      <c r="U31" s="10">
        <f>IF($G31=4,Data!F30,0)</f>
        <v>0</v>
      </c>
    </row>
    <row r="32" spans="2:21">
      <c r="B32" s="5">
        <v>29</v>
      </c>
      <c r="C32" s="11">
        <f>SQRT((Data!D31-'Literasi 1'!$J$46)^2+(Data!E31-'Literasi 1'!$K$46)^2+(Data!F31-'Literasi 1'!$L$46)^2)</f>
        <v>4.5036851851471109</v>
      </c>
      <c r="D32" s="11">
        <f>SQRT((Data!D31-'Literasi 1'!$M$46)^2+(Data!E31-'Literasi 1'!$N$46)^2+(Data!F31-'Literasi 1'!$O$46)^2)</f>
        <v>20.021112580962924</v>
      </c>
      <c r="E32" s="11">
        <f>SQRT((Data!D31-'Literasi 1'!$P$46)^2+(Data!E31-'Literasi 1'!$Q$46)^2+(Data!F31-'Literasi 1'!$R$46)^2)</f>
        <v>7.2468738257895433</v>
      </c>
      <c r="F32" s="11">
        <f>SQRT((Data!D31-'Literasi 1'!$S$46)^2+(Data!E31-'Literasi 1'!$T$46)^2+(Data!F31-'Literasi 1'!$U$46)^2)</f>
        <v>25.001144918227691</v>
      </c>
      <c r="G32" s="5">
        <f t="shared" si="0"/>
        <v>1</v>
      </c>
      <c r="I32" s="13">
        <v>29</v>
      </c>
      <c r="J32" s="11">
        <f>IF($G32=1,Data!D31,0)</f>
        <v>3.58</v>
      </c>
      <c r="K32" s="12">
        <f>IF($G32=1,Data!E31,0)</f>
        <v>3</v>
      </c>
      <c r="L32" s="10">
        <f>IF($G32=1,Data!F31,0)</f>
        <v>30</v>
      </c>
      <c r="M32" s="11">
        <f>IF($G32=2,Data!D31,0)</f>
        <v>0</v>
      </c>
      <c r="N32" s="11">
        <f>IF($G32=2,Data!E31,0)</f>
        <v>0</v>
      </c>
      <c r="O32" s="10">
        <f>IF($G32=2,Data!F31,0)</f>
        <v>0</v>
      </c>
      <c r="P32" s="11">
        <f>IF($G32=3,Data!D31,0)</f>
        <v>0</v>
      </c>
      <c r="Q32" s="11">
        <f>IF($G32=3,Data!E31,0)</f>
        <v>0</v>
      </c>
      <c r="R32" s="10">
        <f>IF($G32=3,Data!F31,0)</f>
        <v>0</v>
      </c>
      <c r="S32" s="11">
        <f>IF($G32=4,Data!D31,0)</f>
        <v>0</v>
      </c>
      <c r="T32" s="11">
        <f>IF($G32=4,Data!E31,0)</f>
        <v>0</v>
      </c>
      <c r="U32" s="10">
        <f>IF($G32=4,Data!F31,0)</f>
        <v>0</v>
      </c>
    </row>
    <row r="33" spans="2:21">
      <c r="B33" s="5">
        <v>30</v>
      </c>
      <c r="C33" s="11">
        <f>SQRT((Data!D32-'Literasi 1'!$J$46)^2+(Data!E32-'Literasi 1'!$K$46)^2+(Data!F32-'Literasi 1'!$L$46)^2)</f>
        <v>4.6500635864496171</v>
      </c>
      <c r="D33" s="11">
        <f>SQRT((Data!D32-'Literasi 1'!$M$46)^2+(Data!E32-'Literasi 1'!$N$46)^2+(Data!F32-'Literasi 1'!$O$46)^2)</f>
        <v>20.079525616398207</v>
      </c>
      <c r="E33" s="11">
        <f>SQRT((Data!D32-'Literasi 1'!$P$46)^2+(Data!E32-'Literasi 1'!$Q$46)^2+(Data!F32-'Literasi 1'!$R$46)^2)</f>
        <v>7.3560150913855082</v>
      </c>
      <c r="F33" s="11">
        <f>SQRT((Data!D32-'Literasi 1'!$S$46)^2+(Data!E32-'Literasi 1'!$T$46)^2+(Data!F32-'Literasi 1'!$U$46)^2)</f>
        <v>25.027375289648109</v>
      </c>
      <c r="G33" s="5">
        <f t="shared" si="0"/>
        <v>1</v>
      </c>
      <c r="I33" s="13">
        <v>30</v>
      </c>
      <c r="J33" s="11">
        <f>IF($G33=1,Data!D32,0)</f>
        <v>3.5</v>
      </c>
      <c r="K33" s="12">
        <f>IF($G33=1,Data!E32,0)</f>
        <v>4</v>
      </c>
      <c r="L33" s="10">
        <f>IF($G33=1,Data!F32,0)</f>
        <v>30</v>
      </c>
      <c r="M33" s="11">
        <f>IF($G33=2,Data!D32,0)</f>
        <v>0</v>
      </c>
      <c r="N33" s="11">
        <f>IF($G33=2,Data!E32,0)</f>
        <v>0</v>
      </c>
      <c r="O33" s="10">
        <f>IF($G33=2,Data!F32,0)</f>
        <v>0</v>
      </c>
      <c r="P33" s="11">
        <f>IF($G33=3,Data!D32,0)</f>
        <v>0</v>
      </c>
      <c r="Q33" s="11">
        <f>IF($G33=3,Data!E32,0)</f>
        <v>0</v>
      </c>
      <c r="R33" s="10">
        <f>IF($G33=3,Data!F32,0)</f>
        <v>0</v>
      </c>
      <c r="S33" s="11">
        <f>IF($G33=4,Data!D32,0)</f>
        <v>0</v>
      </c>
      <c r="T33" s="11">
        <f>IF($G33=4,Data!E32,0)</f>
        <v>0</v>
      </c>
      <c r="U33" s="10">
        <f>IF($G33=4,Data!F32,0)</f>
        <v>0</v>
      </c>
    </row>
    <row r="34" spans="2:21">
      <c r="B34" s="5">
        <v>31</v>
      </c>
      <c r="C34" s="11">
        <f>SQRT((Data!D33-'Literasi 1'!$J$46)^2+(Data!E33-'Literasi 1'!$K$46)^2+(Data!F33-'Literasi 1'!$L$46)^2)</f>
        <v>5.626447687506472</v>
      </c>
      <c r="D34" s="11">
        <f>SQRT((Data!D33-'Literasi 1'!$M$46)^2+(Data!E33-'Literasi 1'!$N$46)^2+(Data!F33-'Literasi 1'!$O$46)^2)</f>
        <v>10.009151832606161</v>
      </c>
      <c r="E34" s="11">
        <f>SQRT((Data!D33-'Literasi 1'!$P$46)^2+(Data!E33-'Literasi 1'!$Q$46)^2+(Data!F33-'Literasi 1'!$R$46)^2)</f>
        <v>2.8663531266948921</v>
      </c>
      <c r="F34" s="11">
        <f>SQRT((Data!D33-'Literasi 1'!$S$46)^2+(Data!E33-'Literasi 1'!$T$46)^2+(Data!F33-'Literasi 1'!$U$46)^2)</f>
        <v>15.023390004330654</v>
      </c>
      <c r="G34" s="5">
        <f t="shared" si="0"/>
        <v>3</v>
      </c>
      <c r="I34" s="13">
        <v>31</v>
      </c>
      <c r="J34" s="11">
        <f>IF($G34=1,Data!D33,0)</f>
        <v>0</v>
      </c>
      <c r="K34" s="12">
        <f>IF($G34=1,Data!E33,0)</f>
        <v>0</v>
      </c>
      <c r="L34" s="10">
        <f>IF($G34=1,Data!F33,0)</f>
        <v>0</v>
      </c>
      <c r="M34" s="11">
        <f>IF($G34=2,Data!D33,0)</f>
        <v>0</v>
      </c>
      <c r="N34" s="11">
        <f>IF($G34=2,Data!E33,0)</f>
        <v>0</v>
      </c>
      <c r="O34" s="10">
        <f>IF($G34=2,Data!F33,0)</f>
        <v>0</v>
      </c>
      <c r="P34" s="11">
        <f>IF($G34=3,Data!D33,0)</f>
        <v>3.32</v>
      </c>
      <c r="Q34" s="11">
        <f>IF($G34=3,Data!E33,0)</f>
        <v>2</v>
      </c>
      <c r="R34" s="10">
        <f>IF($G34=3,Data!F33,0)</f>
        <v>20</v>
      </c>
      <c r="S34" s="11">
        <f>IF($G34=4,Data!D33,0)</f>
        <v>0</v>
      </c>
      <c r="T34" s="11">
        <f>IF($G34=4,Data!E33,0)</f>
        <v>0</v>
      </c>
      <c r="U34" s="10">
        <f>IF($G34=4,Data!F33,0)</f>
        <v>0</v>
      </c>
    </row>
    <row r="35" spans="2:21">
      <c r="B35" s="5">
        <v>32</v>
      </c>
      <c r="C35" s="11">
        <f>SQRT((Data!D34-'Literasi 1'!$J$46)^2+(Data!E34-'Literasi 1'!$K$46)^2+(Data!F34-'Literasi 1'!$L$46)^2)</f>
        <v>15.557580225380033</v>
      </c>
      <c r="D35" s="11">
        <f>SQRT((Data!D34-'Literasi 1'!$M$46)^2+(Data!E34-'Literasi 1'!$N$46)^2+(Data!F34-'Literasi 1'!$O$46)^2)</f>
        <v>0.75084170455970456</v>
      </c>
      <c r="E35" s="11">
        <f>SQRT((Data!D34-'Literasi 1'!$P$46)^2+(Data!E34-'Literasi 1'!$Q$46)^2+(Data!F34-'Literasi 1'!$R$46)^2)</f>
        <v>12.785991997417513</v>
      </c>
      <c r="F35" s="11">
        <f>SQRT((Data!D34-'Literasi 1'!$S$46)^2+(Data!E34-'Literasi 1'!$T$46)^2+(Data!F34-'Literasi 1'!$U$46)^2)</f>
        <v>5.0433369134157813</v>
      </c>
      <c r="G35" s="5">
        <f t="shared" si="0"/>
        <v>2</v>
      </c>
      <c r="I35" s="13">
        <v>32</v>
      </c>
      <c r="J35" s="11">
        <f>IF($G35=1,Data!D34,0)</f>
        <v>0</v>
      </c>
      <c r="K35" s="12">
        <f>IF($G35=1,Data!E34,0)</f>
        <v>0</v>
      </c>
      <c r="L35" s="10">
        <f>IF($G35=1,Data!F34,0)</f>
        <v>0</v>
      </c>
      <c r="M35" s="11">
        <f>IF($G35=2,Data!D34,0)</f>
        <v>2.77</v>
      </c>
      <c r="N35" s="11">
        <f>IF($G35=2,Data!E34,0)</f>
        <v>3</v>
      </c>
      <c r="O35" s="10">
        <f>IF($G35=2,Data!F34,0)</f>
        <v>10</v>
      </c>
      <c r="P35" s="11">
        <f>IF($G35=3,Data!D34,0)</f>
        <v>0</v>
      </c>
      <c r="Q35" s="11">
        <f>IF($G35=3,Data!E34,0)</f>
        <v>0</v>
      </c>
      <c r="R35" s="10">
        <f>IF($G35=3,Data!F34,0)</f>
        <v>0</v>
      </c>
      <c r="S35" s="11">
        <f>IF($G35=4,Data!D34,0)</f>
        <v>0</v>
      </c>
      <c r="T35" s="11">
        <f>IF($G35=4,Data!E34,0)</f>
        <v>0</v>
      </c>
      <c r="U35" s="10">
        <f>IF($G35=4,Data!F34,0)</f>
        <v>0</v>
      </c>
    </row>
    <row r="36" spans="2:21">
      <c r="B36" s="5">
        <v>33</v>
      </c>
      <c r="C36" s="11">
        <f>SQRT((Data!D35-'Literasi 1'!$J$46)^2+(Data!E35-'Literasi 1'!$K$46)^2+(Data!F35-'Literasi 1'!$L$46)^2)</f>
        <v>5.584573217775139</v>
      </c>
      <c r="D36" s="11">
        <f>SQRT((Data!D35-'Literasi 1'!$M$46)^2+(Data!E35-'Literasi 1'!$N$46)^2+(Data!F35-'Literasi 1'!$O$46)^2)</f>
        <v>10.033799613998555</v>
      </c>
      <c r="E36" s="11">
        <f>SQRT((Data!D35-'Literasi 1'!$P$46)^2+(Data!E35-'Literasi 1'!$Q$46)^2+(Data!F35-'Literasi 1'!$R$46)^2)</f>
        <v>2.8165842635327372</v>
      </c>
      <c r="F36" s="11">
        <f>SQRT((Data!D35-'Literasi 1'!$S$46)^2+(Data!E35-'Literasi 1'!$T$46)^2+(Data!F35-'Literasi 1'!$U$46)^2)</f>
        <v>15.000925989936606</v>
      </c>
      <c r="G36" s="5">
        <f t="shared" si="0"/>
        <v>3</v>
      </c>
      <c r="I36" s="13">
        <v>33</v>
      </c>
      <c r="J36" s="11">
        <f>IF($G36=1,Data!D35,0)</f>
        <v>0</v>
      </c>
      <c r="K36" s="12">
        <f>IF($G36=1,Data!E35,0)</f>
        <v>0</v>
      </c>
      <c r="L36" s="10">
        <f>IF($G36=1,Data!F35,0)</f>
        <v>0</v>
      </c>
      <c r="M36" s="11">
        <f>IF($G36=2,Data!D35,0)</f>
        <v>0</v>
      </c>
      <c r="N36" s="11">
        <f>IF($G36=2,Data!E35,0)</f>
        <v>0</v>
      </c>
      <c r="O36" s="10">
        <f>IF($G36=2,Data!F35,0)</f>
        <v>0</v>
      </c>
      <c r="P36" s="11">
        <f>IF($G36=3,Data!D35,0)</f>
        <v>3.41</v>
      </c>
      <c r="Q36" s="11">
        <f>IF($G36=3,Data!E35,0)</f>
        <v>3</v>
      </c>
      <c r="R36" s="10">
        <f>IF($G36=3,Data!F35,0)</f>
        <v>20</v>
      </c>
      <c r="S36" s="11">
        <f>IF($G36=4,Data!D35,0)</f>
        <v>0</v>
      </c>
      <c r="T36" s="11">
        <f>IF($G36=4,Data!E35,0)</f>
        <v>0</v>
      </c>
      <c r="U36" s="10">
        <f>IF($G36=4,Data!F35,0)</f>
        <v>0</v>
      </c>
    </row>
    <row r="37" spans="2:21">
      <c r="B37" s="5">
        <v>34</v>
      </c>
      <c r="C37" s="11">
        <f>SQRT((Data!D36-'Literasi 1'!$J$46)^2+(Data!E36-'Literasi 1'!$K$46)^2+(Data!F36-'Literasi 1'!$L$46)^2)</f>
        <v>5.6121131118542973</v>
      </c>
      <c r="D37" s="11">
        <f>SQRT((Data!D36-'Literasi 1'!$M$46)^2+(Data!E36-'Literasi 1'!$N$46)^2+(Data!F36-'Literasi 1'!$O$46)^2)</f>
        <v>10.004198710378294</v>
      </c>
      <c r="E37" s="11">
        <f>SQRT((Data!D36-'Literasi 1'!$P$46)^2+(Data!E36-'Literasi 1'!$Q$46)^2+(Data!F36-'Literasi 1'!$R$46)^2)</f>
        <v>2.8568654583150366</v>
      </c>
      <c r="F37" s="11">
        <f>SQRT((Data!D36-'Literasi 1'!$S$46)^2+(Data!E36-'Literasi 1'!$T$46)^2+(Data!F36-'Literasi 1'!$U$46)^2)</f>
        <v>15.027403209544296</v>
      </c>
      <c r="G37" s="5">
        <f t="shared" si="0"/>
        <v>3</v>
      </c>
      <c r="I37" s="13">
        <v>34</v>
      </c>
      <c r="J37" s="11">
        <f>IF($G37=1,Data!D36,0)</f>
        <v>0</v>
      </c>
      <c r="K37" s="12">
        <f>IF($G37=1,Data!E36,0)</f>
        <v>0</v>
      </c>
      <c r="L37" s="10">
        <f>IF($G37=1,Data!F36,0)</f>
        <v>0</v>
      </c>
      <c r="M37" s="11">
        <f>IF($G37=2,Data!D36,0)</f>
        <v>0</v>
      </c>
      <c r="N37" s="11">
        <f>IF($G37=2,Data!E36,0)</f>
        <v>0</v>
      </c>
      <c r="O37" s="10">
        <f>IF($G37=2,Data!F36,0)</f>
        <v>0</v>
      </c>
      <c r="P37" s="11">
        <f>IF($G37=3,Data!D36,0)</f>
        <v>3.05</v>
      </c>
      <c r="Q37" s="11">
        <f>IF($G37=3,Data!E36,0)</f>
        <v>2</v>
      </c>
      <c r="R37" s="10">
        <f>IF($G37=3,Data!F36,0)</f>
        <v>20</v>
      </c>
      <c r="S37" s="11">
        <f>IF($G37=4,Data!D36,0)</f>
        <v>0</v>
      </c>
      <c r="T37" s="11">
        <f>IF($G37=4,Data!E36,0)</f>
        <v>0</v>
      </c>
      <c r="U37" s="10">
        <f>IF($G37=4,Data!F36,0)</f>
        <v>0</v>
      </c>
    </row>
    <row r="38" spans="2:21">
      <c r="B38" s="5">
        <v>35</v>
      </c>
      <c r="C38" s="11">
        <f>SQRT((Data!D37-'Literasi 1'!$J$46)^2+(Data!E37-'Literasi 1'!$K$46)^2+(Data!F37-'Literasi 1'!$L$46)^2)</f>
        <v>5.8333440211542316</v>
      </c>
      <c r="D38" s="11">
        <f>SQRT((Data!D37-'Literasi 1'!$M$46)^2+(Data!E37-'Literasi 1'!$N$46)^2+(Data!F37-'Literasi 1'!$O$46)^2)</f>
        <v>10.0837715652226</v>
      </c>
      <c r="E38" s="11">
        <f>SQRT((Data!D37-'Literasi 1'!$P$46)^2+(Data!E37-'Literasi 1'!$Q$46)^2+(Data!F37-'Literasi 1'!$R$46)^2)</f>
        <v>3.2493951953867466</v>
      </c>
      <c r="F38" s="11">
        <f>SQRT((Data!D37-'Literasi 1'!$S$46)^2+(Data!E37-'Literasi 1'!$T$46)^2+(Data!F37-'Literasi 1'!$U$46)^2)</f>
        <v>15.122684303904368</v>
      </c>
      <c r="G38" s="5">
        <f t="shared" si="0"/>
        <v>3</v>
      </c>
      <c r="I38" s="13">
        <v>35</v>
      </c>
      <c r="J38" s="11">
        <f>IF($G38=1,Data!D37,0)</f>
        <v>0</v>
      </c>
      <c r="K38" s="12">
        <f>IF($G38=1,Data!E37,0)</f>
        <v>0</v>
      </c>
      <c r="L38" s="10">
        <f>IF($G38=1,Data!F37,0)</f>
        <v>0</v>
      </c>
      <c r="M38" s="11">
        <f>IF($G38=2,Data!D37,0)</f>
        <v>0</v>
      </c>
      <c r="N38" s="11">
        <f>IF($G38=2,Data!E37,0)</f>
        <v>0</v>
      </c>
      <c r="O38" s="10">
        <f>IF($G38=2,Data!F37,0)</f>
        <v>0</v>
      </c>
      <c r="P38" s="11">
        <f>IF($G38=3,Data!D37,0)</f>
        <v>2.83</v>
      </c>
      <c r="Q38" s="11">
        <f>IF($G38=3,Data!E37,0)</f>
        <v>1</v>
      </c>
      <c r="R38" s="10">
        <f>IF($G38=3,Data!F37,0)</f>
        <v>20</v>
      </c>
      <c r="S38" s="11">
        <f>IF($G38=4,Data!D37,0)</f>
        <v>0</v>
      </c>
      <c r="T38" s="11">
        <f>IF($G38=4,Data!E37,0)</f>
        <v>0</v>
      </c>
      <c r="U38" s="10">
        <f>IF($G38=4,Data!F37,0)</f>
        <v>0</v>
      </c>
    </row>
    <row r="39" spans="2:21">
      <c r="B39" s="5">
        <v>36</v>
      </c>
      <c r="C39" s="11">
        <f>SQRT((Data!D38-'Literasi 1'!$J$46)^2+(Data!E38-'Literasi 1'!$K$46)^2+(Data!F38-'Literasi 1'!$L$46)^2)</f>
        <v>15.664583628265184</v>
      </c>
      <c r="D39" s="11">
        <f>SQRT((Data!D38-'Literasi 1'!$M$46)^2+(Data!E38-'Literasi 1'!$N$46)^2+(Data!F38-'Literasi 1'!$O$46)^2)</f>
        <v>1.3402900995756135</v>
      </c>
      <c r="E39" s="11">
        <f>SQRT((Data!D38-'Literasi 1'!$P$46)^2+(Data!E38-'Literasi 1'!$Q$46)^2+(Data!F38-'Literasi 1'!$R$46)^2)</f>
        <v>12.889404012694659</v>
      </c>
      <c r="F39" s="11">
        <f>SQRT((Data!D38-'Literasi 1'!$S$46)^2+(Data!E38-'Literasi 1'!$T$46)^2+(Data!F38-'Literasi 1'!$U$46)^2)</f>
        <v>5.3255904732610535</v>
      </c>
      <c r="G39" s="5">
        <f t="shared" si="0"/>
        <v>2</v>
      </c>
      <c r="I39" s="13">
        <v>36</v>
      </c>
      <c r="J39" s="11">
        <f>IF($G39=1,Data!D38,0)</f>
        <v>0</v>
      </c>
      <c r="K39" s="12">
        <f>IF($G39=1,Data!E38,0)</f>
        <v>0</v>
      </c>
      <c r="L39" s="10">
        <f>IF($G39=1,Data!F38,0)</f>
        <v>0</v>
      </c>
      <c r="M39" s="11">
        <f>IF($G39=2,Data!D38,0)</f>
        <v>3.38</v>
      </c>
      <c r="N39" s="11">
        <f>IF($G39=2,Data!E38,0)</f>
        <v>1</v>
      </c>
      <c r="O39" s="10">
        <f>IF($G39=2,Data!F38,0)</f>
        <v>10</v>
      </c>
      <c r="P39" s="11">
        <f>IF($G39=3,Data!D38,0)</f>
        <v>0</v>
      </c>
      <c r="Q39" s="11">
        <f>IF($G39=3,Data!E38,0)</f>
        <v>0</v>
      </c>
      <c r="R39" s="10">
        <f>IF($G39=3,Data!F38,0)</f>
        <v>0</v>
      </c>
      <c r="S39" s="11">
        <f>IF($G39=4,Data!D38,0)</f>
        <v>0</v>
      </c>
      <c r="T39" s="11">
        <f>IF($G39=4,Data!E38,0)</f>
        <v>0</v>
      </c>
      <c r="U39" s="10">
        <f>IF($G39=4,Data!F38,0)</f>
        <v>0</v>
      </c>
    </row>
    <row r="40" spans="2:21">
      <c r="B40" s="5">
        <v>37</v>
      </c>
      <c r="C40" s="11">
        <f>SQRT((Data!D39-'Literasi 1'!$J$46)^2+(Data!E39-'Literasi 1'!$K$46)^2+(Data!F39-'Literasi 1'!$L$46)^2)</f>
        <v>20.600406204792886</v>
      </c>
      <c r="D40" s="11">
        <f>SQRT((Data!D39-'Literasi 1'!$M$46)^2+(Data!E39-'Literasi 1'!$N$46)^2+(Data!F39-'Literasi 1'!$O$46)^2)</f>
        <v>5.307335124377297</v>
      </c>
      <c r="E40" s="11">
        <f>SQRT((Data!D39-'Literasi 1'!$P$46)^2+(Data!E39-'Literasi 1'!$Q$46)^2+(Data!F39-'Literasi 1'!$R$46)^2)</f>
        <v>17.832095353360973</v>
      </c>
      <c r="F40" s="11">
        <f>SQRT((Data!D39-'Literasi 1'!$S$46)^2+(Data!E39-'Literasi 1'!$T$46)^2+(Data!F39-'Literasi 1'!$U$46)^2)</f>
        <v>1.1688657845202852</v>
      </c>
      <c r="G40" s="5">
        <f t="shared" si="0"/>
        <v>4</v>
      </c>
      <c r="I40" s="13">
        <v>37</v>
      </c>
      <c r="J40" s="11">
        <f>IF($G40=1,Data!D39,0)</f>
        <v>0</v>
      </c>
      <c r="K40" s="12">
        <f>IF($G40=1,Data!E39,0)</f>
        <v>0</v>
      </c>
      <c r="L40" s="10">
        <f>IF($G40=1,Data!F39,0)</f>
        <v>0</v>
      </c>
      <c r="M40" s="11">
        <f>IF($G40=2,Data!D39,0)</f>
        <v>0</v>
      </c>
      <c r="N40" s="11">
        <f>IF($G40=2,Data!E39,0)</f>
        <v>0</v>
      </c>
      <c r="O40" s="10">
        <f>IF($G40=2,Data!F39,0)</f>
        <v>0</v>
      </c>
      <c r="P40" s="11">
        <f>IF($G40=3,Data!D39,0)</f>
        <v>0</v>
      </c>
      <c r="Q40" s="11">
        <f>IF($G40=3,Data!E39,0)</f>
        <v>0</v>
      </c>
      <c r="R40" s="10">
        <f>IF($G40=3,Data!F39,0)</f>
        <v>0</v>
      </c>
      <c r="S40" s="11">
        <f>IF($G40=4,Data!D39,0)</f>
        <v>3.48</v>
      </c>
      <c r="T40" s="11">
        <f>IF($G40=4,Data!E39,0)</f>
        <v>4</v>
      </c>
      <c r="U40" s="10">
        <f>IF($G40=4,Data!F39,0)</f>
        <v>5</v>
      </c>
    </row>
    <row r="41" spans="2:21">
      <c r="B41" s="5">
        <v>38</v>
      </c>
      <c r="C41" s="11">
        <f>SQRT((Data!D40-'Literasi 1'!$J$46)^2+(Data!E40-'Literasi 1'!$K$46)^2+(Data!F40-'Literasi 1'!$L$46)^2)</f>
        <v>20.576422111571787</v>
      </c>
      <c r="D41" s="11">
        <f>SQRT((Data!D40-'Literasi 1'!$M$46)^2+(Data!E40-'Literasi 1'!$N$46)^2+(Data!F40-'Literasi 1'!$O$46)^2)</f>
        <v>5.0232081788597283</v>
      </c>
      <c r="E41" s="11">
        <f>SQRT((Data!D40-'Literasi 1'!$P$46)^2+(Data!E40-'Literasi 1'!$Q$46)^2+(Data!F40-'Literasi 1'!$R$46)^2)</f>
        <v>17.792897216530665</v>
      </c>
      <c r="F41" s="11">
        <f>SQRT((Data!D40-'Literasi 1'!$S$46)^2+(Data!E40-'Literasi 1'!$T$46)^2+(Data!F40-'Literasi 1'!$U$46)^2)</f>
        <v>0.83353497560423684</v>
      </c>
      <c r="G41" s="5">
        <f t="shared" si="0"/>
        <v>4</v>
      </c>
      <c r="I41" s="13">
        <v>38</v>
      </c>
      <c r="J41" s="11">
        <f>IF($G41=1,Data!D40,0)</f>
        <v>0</v>
      </c>
      <c r="K41" s="12">
        <f>IF($G41=1,Data!E40,0)</f>
        <v>0</v>
      </c>
      <c r="L41" s="10">
        <f>IF($G41=1,Data!F40,0)</f>
        <v>0</v>
      </c>
      <c r="M41" s="11">
        <f>IF($G41=2,Data!D40,0)</f>
        <v>0</v>
      </c>
      <c r="N41" s="11">
        <f>IF($G41=2,Data!E40,0)</f>
        <v>0</v>
      </c>
      <c r="O41" s="10">
        <f>IF($G41=2,Data!F40,0)</f>
        <v>0</v>
      </c>
      <c r="P41" s="11">
        <f>IF($G41=3,Data!D40,0)</f>
        <v>0</v>
      </c>
      <c r="Q41" s="11">
        <f>IF($G41=3,Data!E40,0)</f>
        <v>0</v>
      </c>
      <c r="R41" s="10">
        <f>IF($G41=3,Data!F40,0)</f>
        <v>0</v>
      </c>
      <c r="S41" s="11">
        <f>IF($G41=4,Data!D40,0)</f>
        <v>3.39</v>
      </c>
      <c r="T41" s="11">
        <f>IF($G41=4,Data!E40,0)</f>
        <v>2</v>
      </c>
      <c r="U41" s="10">
        <f>IF($G41=4,Data!F40,0)</f>
        <v>5</v>
      </c>
    </row>
    <row r="42" spans="2:21">
      <c r="B42" s="5">
        <v>39</v>
      </c>
      <c r="C42" s="11">
        <f>SQRT((Data!D41-'Literasi 1'!$J$46)^2+(Data!E41-'Literasi 1'!$K$46)^2+(Data!F41-'Literasi 1'!$L$46)^2)</f>
        <v>5.8351723027233016</v>
      </c>
      <c r="D42" s="11">
        <f>SQRT((Data!D41-'Literasi 1'!$M$46)^2+(Data!E41-'Literasi 1'!$N$46)^2+(Data!F41-'Literasi 1'!$O$46)^2)</f>
        <v>10.085967216577572</v>
      </c>
      <c r="E42" s="11">
        <f>SQRT((Data!D41-'Literasi 1'!$P$46)^2+(Data!E41-'Literasi 1'!$Q$46)^2+(Data!F41-'Literasi 1'!$R$46)^2)</f>
        <v>3.2587509915136752</v>
      </c>
      <c r="F42" s="11">
        <f>SQRT((Data!D41-'Literasi 1'!$S$46)^2+(Data!E41-'Literasi 1'!$T$46)^2+(Data!F41-'Literasi 1'!$U$46)^2)</f>
        <v>15.126838639392641</v>
      </c>
      <c r="G42" s="5">
        <f t="shared" si="0"/>
        <v>3</v>
      </c>
      <c r="I42" s="13">
        <v>39</v>
      </c>
      <c r="J42" s="11">
        <f>IF($G42=1,Data!D41,0)</f>
        <v>0</v>
      </c>
      <c r="K42" s="12">
        <f>IF($G42=1,Data!E41,0)</f>
        <v>0</v>
      </c>
      <c r="L42" s="10">
        <f>IF($G42=1,Data!F41,0)</f>
        <v>0</v>
      </c>
      <c r="M42" s="11">
        <f>IF($G42=2,Data!D41,0)</f>
        <v>0</v>
      </c>
      <c r="N42" s="11">
        <f>IF($G42=2,Data!E41,0)</f>
        <v>0</v>
      </c>
      <c r="O42" s="10">
        <f>IF($G42=2,Data!F41,0)</f>
        <v>0</v>
      </c>
      <c r="P42" s="11">
        <f>IF($G42=3,Data!D41,0)</f>
        <v>2.73</v>
      </c>
      <c r="Q42" s="11">
        <f>IF($G42=3,Data!E41,0)</f>
        <v>1</v>
      </c>
      <c r="R42" s="10">
        <f>IF($G42=3,Data!F41,0)</f>
        <v>20</v>
      </c>
      <c r="S42" s="11">
        <f>IF($G42=4,Data!D41,0)</f>
        <v>0</v>
      </c>
      <c r="T42" s="11">
        <f>IF($G42=4,Data!E41,0)</f>
        <v>0</v>
      </c>
      <c r="U42" s="10">
        <f>IF($G42=4,Data!F41,0)</f>
        <v>0</v>
      </c>
    </row>
    <row r="43" spans="2:21">
      <c r="B43" s="5">
        <v>40</v>
      </c>
      <c r="C43" s="11">
        <f>SQRT((Data!D42-'Literasi 1'!$J$46)^2+(Data!E42-'Literasi 1'!$K$46)^2+(Data!F42-'Literasi 1'!$L$46)^2)</f>
        <v>5.566712796437832</v>
      </c>
      <c r="D43" s="11">
        <f>SQRT((Data!D42-'Literasi 1'!$M$46)^2+(Data!E42-'Literasi 1'!$N$46)^2+(Data!F42-'Literasi 1'!$O$46)^2)</f>
        <v>10.026731719737585</v>
      </c>
      <c r="E43" s="11">
        <f>SQRT((Data!D42-'Literasi 1'!$P$46)^2+(Data!E42-'Literasi 1'!$Q$46)^2+(Data!F42-'Literasi 1'!$R$46)^2)</f>
        <v>2.798726341713758</v>
      </c>
      <c r="F43" s="11">
        <f>SQRT((Data!D42-'Literasi 1'!$S$46)^2+(Data!E42-'Literasi 1'!$T$46)^2+(Data!F42-'Literasi 1'!$U$46)^2)</f>
        <v>15.002981277806828</v>
      </c>
      <c r="G43" s="5">
        <f t="shared" si="0"/>
        <v>3</v>
      </c>
      <c r="I43" s="13">
        <v>40</v>
      </c>
      <c r="J43" s="11">
        <f>IF($G43=1,Data!D42,0)</f>
        <v>0</v>
      </c>
      <c r="K43" s="12">
        <f>IF($G43=1,Data!E42,0)</f>
        <v>0</v>
      </c>
      <c r="L43" s="10">
        <f>IF($G43=1,Data!F42,0)</f>
        <v>0</v>
      </c>
      <c r="M43" s="11">
        <f>IF($G43=2,Data!D42,0)</f>
        <v>0</v>
      </c>
      <c r="N43" s="11">
        <f>IF($G43=2,Data!E42,0)</f>
        <v>0</v>
      </c>
      <c r="O43" s="10">
        <f>IF($G43=2,Data!F42,0)</f>
        <v>0</v>
      </c>
      <c r="P43" s="11">
        <f>IF($G43=3,Data!D42,0)</f>
        <v>3.16</v>
      </c>
      <c r="Q43" s="11">
        <f>IF($G43=3,Data!E42,0)</f>
        <v>3</v>
      </c>
      <c r="R43" s="10">
        <f>IF($G43=3,Data!F42,0)</f>
        <v>20</v>
      </c>
      <c r="S43" s="11">
        <f>IF($G43=4,Data!D42,0)</f>
        <v>0</v>
      </c>
      <c r="T43" s="11">
        <f>IF($G43=4,Data!E42,0)</f>
        <v>0</v>
      </c>
      <c r="U43" s="10">
        <f>IF($G43=4,Data!F42,0)</f>
        <v>0</v>
      </c>
    </row>
    <row r="44" spans="2:21">
      <c r="I44" s="13" t="s">
        <v>72</v>
      </c>
      <c r="J44" s="15">
        <f t="shared" ref="J44:U44" si="1">SUM(J4:J43)</f>
        <v>32.340000000000003</v>
      </c>
      <c r="K44" s="14">
        <f t="shared" si="1"/>
        <v>29</v>
      </c>
      <c r="L44" s="13">
        <f t="shared" si="1"/>
        <v>330</v>
      </c>
      <c r="M44" s="15">
        <f t="shared" si="1"/>
        <v>22.779999999999998</v>
      </c>
      <c r="N44" s="14">
        <f t="shared" si="1"/>
        <v>18</v>
      </c>
      <c r="O44" s="13">
        <f t="shared" si="1"/>
        <v>80</v>
      </c>
      <c r="P44" s="15">
        <f t="shared" si="1"/>
        <v>47.39</v>
      </c>
      <c r="Q44" s="14">
        <f t="shared" si="1"/>
        <v>42</v>
      </c>
      <c r="R44" s="13">
        <f t="shared" si="1"/>
        <v>300</v>
      </c>
      <c r="S44" s="15">
        <f t="shared" si="1"/>
        <v>20.45</v>
      </c>
      <c r="T44" s="14">
        <f t="shared" si="1"/>
        <v>17</v>
      </c>
      <c r="U44" s="13">
        <f t="shared" si="1"/>
        <v>30</v>
      </c>
    </row>
    <row r="45" spans="2:21">
      <c r="I45" s="13" t="s">
        <v>73</v>
      </c>
      <c r="J45" s="17">
        <f t="shared" ref="J45:U45" si="2">COUNTIF(J4:J43,"&lt;&gt;0")</f>
        <v>11</v>
      </c>
      <c r="K45" s="14">
        <f t="shared" si="2"/>
        <v>11</v>
      </c>
      <c r="L45" s="14">
        <f t="shared" si="2"/>
        <v>11</v>
      </c>
      <c r="M45" s="17">
        <f t="shared" si="2"/>
        <v>8</v>
      </c>
      <c r="N45" s="14">
        <f t="shared" si="2"/>
        <v>8</v>
      </c>
      <c r="O45" s="14">
        <f t="shared" si="2"/>
        <v>8</v>
      </c>
      <c r="P45" s="17">
        <f t="shared" si="2"/>
        <v>15</v>
      </c>
      <c r="Q45" s="14">
        <f t="shared" si="2"/>
        <v>15</v>
      </c>
      <c r="R45" s="14">
        <f t="shared" si="2"/>
        <v>15</v>
      </c>
      <c r="S45" s="17">
        <f t="shared" si="2"/>
        <v>6</v>
      </c>
      <c r="T45" s="14">
        <f t="shared" si="2"/>
        <v>6</v>
      </c>
      <c r="U45" s="14">
        <f t="shared" si="2"/>
        <v>6</v>
      </c>
    </row>
    <row r="46" spans="2:21">
      <c r="I46" s="13" t="s">
        <v>74</v>
      </c>
      <c r="J46" s="16">
        <f t="shared" ref="J46:U46" si="3">J44/J45</f>
        <v>2.9400000000000004</v>
      </c>
      <c r="K46" s="18">
        <f t="shared" si="3"/>
        <v>2.6363636363636362</v>
      </c>
      <c r="L46" s="16">
        <f t="shared" si="3"/>
        <v>30</v>
      </c>
      <c r="M46" s="16">
        <f t="shared" si="3"/>
        <v>2.8474999999999997</v>
      </c>
      <c r="N46" s="18">
        <f t="shared" si="3"/>
        <v>2.25</v>
      </c>
      <c r="O46" s="16">
        <f t="shared" si="3"/>
        <v>10</v>
      </c>
      <c r="P46" s="16">
        <f t="shared" si="3"/>
        <v>3.1593333333333335</v>
      </c>
      <c r="Q46" s="18">
        <f t="shared" si="3"/>
        <v>2.8</v>
      </c>
      <c r="R46" s="16">
        <f t="shared" si="3"/>
        <v>20</v>
      </c>
      <c r="S46" s="16">
        <f t="shared" si="3"/>
        <v>3.4083333333333332</v>
      </c>
      <c r="T46" s="18">
        <f t="shared" si="3"/>
        <v>2.8333333333333335</v>
      </c>
      <c r="U46" s="16">
        <f t="shared" si="3"/>
        <v>5</v>
      </c>
    </row>
  </sheetData>
  <mergeCells count="5">
    <mergeCell ref="B2:G2"/>
    <mergeCell ref="I2:I3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U46"/>
  <sheetViews>
    <sheetView workbookViewId="0">
      <selection activeCell="H4" sqref="H4"/>
    </sheetView>
  </sheetViews>
  <sheetFormatPr defaultRowHeight="15"/>
  <sheetData>
    <row r="2" spans="2:21">
      <c r="B2" s="31" t="s">
        <v>44</v>
      </c>
      <c r="C2" s="32"/>
      <c r="D2" s="32"/>
      <c r="E2" s="32"/>
      <c r="F2" s="32"/>
      <c r="G2" s="33"/>
      <c r="I2" s="29" t="s">
        <v>55</v>
      </c>
      <c r="J2" s="28" t="s">
        <v>51</v>
      </c>
      <c r="K2" s="28"/>
      <c r="L2" s="28"/>
      <c r="M2" s="28" t="s">
        <v>52</v>
      </c>
      <c r="N2" s="28"/>
      <c r="O2" s="28"/>
      <c r="P2" s="28" t="s">
        <v>53</v>
      </c>
      <c r="Q2" s="28"/>
      <c r="R2" s="28"/>
      <c r="S2" s="13" t="s">
        <v>54</v>
      </c>
      <c r="T2" s="13"/>
      <c r="U2" s="13"/>
    </row>
    <row r="3" spans="2:21">
      <c r="B3" s="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I3" s="30"/>
      <c r="J3" s="13" t="s">
        <v>56</v>
      </c>
      <c r="K3" s="13" t="s">
        <v>57</v>
      </c>
      <c r="L3" s="13" t="s">
        <v>70</v>
      </c>
      <c r="M3" s="13" t="s">
        <v>56</v>
      </c>
      <c r="N3" s="13" t="s">
        <v>57</v>
      </c>
      <c r="O3" s="13" t="s">
        <v>70</v>
      </c>
      <c r="P3" s="13" t="s">
        <v>56</v>
      </c>
      <c r="Q3" s="13" t="s">
        <v>57</v>
      </c>
      <c r="R3" s="13" t="s">
        <v>70</v>
      </c>
      <c r="S3" s="13" t="s">
        <v>56</v>
      </c>
      <c r="T3" s="13" t="s">
        <v>57</v>
      </c>
      <c r="U3" s="13" t="s">
        <v>70</v>
      </c>
    </row>
    <row r="4" spans="2:21">
      <c r="B4" s="5">
        <v>1</v>
      </c>
      <c r="C4" s="11">
        <f>SQRT((Data!D3-'Literasi 2'!$J$46)^2+(Data!E3-'Literasi 2'!$K$46)^2+(Data!F3-'Literasi 2'!$L$46)^2)</f>
        <v>1.3645527224081175</v>
      </c>
      <c r="D4" s="11">
        <f>SQRT((Data!D3-'Literasi 2'!$M$46)^2+(Data!E3-'Literasi 2'!$N$46)^2+(Data!F3-'Literasi 2'!$O$46)^2)</f>
        <v>20.076461497236011</v>
      </c>
      <c r="E4" s="11">
        <f>SQRT((Data!D3-'Literasi 2'!$P$46)^2+(Data!E3-'Literasi 2'!$Q$46)^2+(Data!F3-'Literasi 2'!$R$46)^2)</f>
        <v>10.075343192390244</v>
      </c>
      <c r="F4" s="11">
        <f>SQRT((Data!D3-'Literasi 2'!$S$46)^2+(Data!E3-'Literasi 2'!$T$46)^2+(Data!F3-'Literasi 2'!$U$46)^2)</f>
        <v>25.032574389294354</v>
      </c>
      <c r="G4" s="5">
        <f>IF(AND(C4&lt;D4,C4&lt;E4,C4&lt;F4),1,IF(AND(D4&lt;C4,D4&lt;E4,D4&lt;F4),2,IF(AND(E4&lt;C4,E4&lt;D4,E4&lt;F4),3,4)))</f>
        <v>1</v>
      </c>
      <c r="I4" s="13">
        <v>1</v>
      </c>
      <c r="J4" s="11">
        <f>IF($G4=1,Data!D3,0)</f>
        <v>2.89</v>
      </c>
      <c r="K4" s="12">
        <f>IF($G4=1,Data!E3,0)</f>
        <v>4</v>
      </c>
      <c r="L4" s="10">
        <f>IF($G4=1,Data!F3,0)</f>
        <v>30</v>
      </c>
      <c r="M4" s="11">
        <f>IF($G4=2,Data!D3,0)</f>
        <v>0</v>
      </c>
      <c r="N4" s="11">
        <f>IF($G4=2,Data!E3,0)</f>
        <v>0</v>
      </c>
      <c r="O4" s="10">
        <f>IF($G4=2,Data!F3,0)</f>
        <v>0</v>
      </c>
      <c r="P4" s="11">
        <f>IF($G4=3,Data!D3,0)</f>
        <v>0</v>
      </c>
      <c r="Q4" s="11">
        <f>IF($G4=3,Data!E3,0)</f>
        <v>0</v>
      </c>
      <c r="R4" s="10">
        <f>IF($G4=3,Data!F3,0)</f>
        <v>0</v>
      </c>
      <c r="S4" s="11">
        <f>IF($G4=4,Data!D3,0)</f>
        <v>0</v>
      </c>
      <c r="T4" s="11">
        <f>IF($G4=4,Data!E3,0)</f>
        <v>0</v>
      </c>
      <c r="U4" s="10">
        <f>IF($G4=4,Data!F3,0)</f>
        <v>0</v>
      </c>
    </row>
    <row r="5" spans="2:21">
      <c r="B5" s="5">
        <v>2</v>
      </c>
      <c r="C5" s="11">
        <f>SQRT((Data!D4-'Literasi 2'!$J$46)^2+(Data!E4-'Literasi 2'!$K$46)^2+(Data!F4-'Literasi 2'!$L$46)^2)</f>
        <v>10.00881268707526</v>
      </c>
      <c r="D5" s="11">
        <f>SQRT((Data!D4-'Literasi 2'!$M$46)^2+(Data!E4-'Literasi 2'!$N$46)^2+(Data!F4-'Literasi 2'!$O$46)^2)</f>
        <v>10.028773915589083</v>
      </c>
      <c r="E5" s="11">
        <f>SQRT((Data!D4-'Literasi 2'!$P$46)^2+(Data!E4-'Literasi 2'!$Q$46)^2+(Data!F4-'Literasi 2'!$R$46)^2)</f>
        <v>0.47363183076215576</v>
      </c>
      <c r="F5" s="11">
        <f>SQRT((Data!D4-'Literasi 2'!$S$46)^2+(Data!E4-'Literasi 2'!$T$46)^2+(Data!F4-'Literasi 2'!$U$46)^2)</f>
        <v>15.016254988807592</v>
      </c>
      <c r="G5" s="5">
        <f t="shared" ref="G5:G43" si="0">IF(AND(C5&lt;D5,C5&lt;E5,C5&lt;F5),1,IF(AND(D5&lt;C5,D5&lt;E5,D5&lt;F5),2,IF(AND(E5&lt;C5,E5&lt;D5,E5&lt;F5),3,4)))</f>
        <v>3</v>
      </c>
      <c r="I5" s="13">
        <v>2</v>
      </c>
      <c r="J5" s="11">
        <f>IF($G5=1,Data!D4,0)</f>
        <v>0</v>
      </c>
      <c r="K5" s="12">
        <f>IF($G5=1,Data!E4,0)</f>
        <v>0</v>
      </c>
      <c r="L5" s="10">
        <f>IF($G5=1,Data!F4,0)</f>
        <v>0</v>
      </c>
      <c r="M5" s="11">
        <f>IF($G5=2,Data!D4,0)</f>
        <v>0</v>
      </c>
      <c r="N5" s="11">
        <f>IF($G5=2,Data!E4,0)</f>
        <v>0</v>
      </c>
      <c r="O5" s="10">
        <f>IF($G5=2,Data!F4,0)</f>
        <v>0</v>
      </c>
      <c r="P5" s="11">
        <f>IF($G5=3,Data!D4,0)</f>
        <v>2.73</v>
      </c>
      <c r="Q5" s="11">
        <f>IF($G5=3,Data!E4,0)</f>
        <v>3</v>
      </c>
      <c r="R5" s="10">
        <f>IF($G5=3,Data!F4,0)</f>
        <v>20</v>
      </c>
      <c r="S5" s="11">
        <f>IF($G5=4,Data!D4,0)</f>
        <v>0</v>
      </c>
      <c r="T5" s="11">
        <f>IF($G5=4,Data!E4,0)</f>
        <v>0</v>
      </c>
      <c r="U5" s="10">
        <f>IF($G5=4,Data!F4,0)</f>
        <v>0</v>
      </c>
    </row>
    <row r="6" spans="2:21">
      <c r="B6" s="5">
        <v>3</v>
      </c>
      <c r="C6" s="11">
        <f>SQRT((Data!D5-'Literasi 2'!$J$46)^2+(Data!E5-'Literasi 2'!$K$46)^2+(Data!F5-'Literasi 2'!$L$46)^2)</f>
        <v>20.102084119573604</v>
      </c>
      <c r="D6" s="11">
        <f>SQRT((Data!D5-'Literasi 2'!$M$46)^2+(Data!E5-'Literasi 2'!$N$46)^2+(Data!F5-'Literasi 2'!$O$46)^2)</f>
        <v>1.6634320695477767</v>
      </c>
      <c r="E6" s="11">
        <f>SQRT((Data!D5-'Literasi 2'!$P$46)^2+(Data!E5-'Literasi 2'!$Q$46)^2+(Data!F5-'Literasi 2'!$R$46)^2)</f>
        <v>10.257983254248588</v>
      </c>
      <c r="F6" s="11">
        <f>SQRT((Data!D5-'Literasi 2'!$S$46)^2+(Data!E5-'Literasi 2'!$T$46)^2+(Data!F5-'Literasi 2'!$U$46)^2)</f>
        <v>5.5777397353727034</v>
      </c>
      <c r="G6" s="5">
        <f t="shared" si="0"/>
        <v>2</v>
      </c>
      <c r="I6" s="13">
        <v>3</v>
      </c>
      <c r="J6" s="11">
        <f>IF($G6=1,Data!D5,0)</f>
        <v>0</v>
      </c>
      <c r="K6" s="12">
        <f>IF($G6=1,Data!E5,0)</f>
        <v>0</v>
      </c>
      <c r="L6" s="10">
        <f>IF($G6=1,Data!F5,0)</f>
        <v>0</v>
      </c>
      <c r="M6" s="11">
        <f>IF($G6=2,Data!D5,0)</f>
        <v>1.75</v>
      </c>
      <c r="N6" s="11">
        <f>IF($G6=2,Data!E5,0)</f>
        <v>1</v>
      </c>
      <c r="O6" s="10">
        <f>IF($G6=2,Data!F5,0)</f>
        <v>10</v>
      </c>
      <c r="P6" s="11">
        <f>IF($G6=3,Data!D5,0)</f>
        <v>0</v>
      </c>
      <c r="Q6" s="11">
        <f>IF($G6=3,Data!E5,0)</f>
        <v>0</v>
      </c>
      <c r="R6" s="10">
        <f>IF($G6=3,Data!F5,0)</f>
        <v>0</v>
      </c>
      <c r="S6" s="11">
        <f>IF($G6=4,Data!D5,0)</f>
        <v>0</v>
      </c>
      <c r="T6" s="11">
        <f>IF($G6=4,Data!E5,0)</f>
        <v>0</v>
      </c>
      <c r="U6" s="10">
        <f>IF($G6=4,Data!F5,0)</f>
        <v>0</v>
      </c>
    </row>
    <row r="7" spans="2:21">
      <c r="B7" s="5">
        <v>4</v>
      </c>
      <c r="C7" s="11">
        <f>SQRT((Data!D6-'Literasi 2'!$J$46)^2+(Data!E6-'Literasi 2'!$K$46)^2+(Data!F6-'Literasi 2'!$L$46)^2)</f>
        <v>1.4029982652275108</v>
      </c>
      <c r="D7" s="11">
        <f>SQRT((Data!D6-'Literasi 2'!$M$46)^2+(Data!E6-'Literasi 2'!$N$46)^2+(Data!F6-'Literasi 2'!$O$46)^2)</f>
        <v>20.080861690923523</v>
      </c>
      <c r="E7" s="11">
        <f>SQRT((Data!D6-'Literasi 2'!$P$46)^2+(Data!E6-'Literasi 2'!$Q$46)^2+(Data!F6-'Literasi 2'!$R$46)^2)</f>
        <v>10.072350624909317</v>
      </c>
      <c r="F7" s="11">
        <f>SQRT((Data!D6-'Literasi 2'!$S$46)^2+(Data!E6-'Literasi 2'!$T$46)^2+(Data!F6-'Literasi 2'!$U$46)^2)</f>
        <v>25.0275897205908</v>
      </c>
      <c r="G7" s="5">
        <f t="shared" si="0"/>
        <v>1</v>
      </c>
      <c r="I7" s="13">
        <v>4</v>
      </c>
      <c r="J7" s="11">
        <f>IF($G7=1,Data!D6,0)</f>
        <v>3.27</v>
      </c>
      <c r="K7" s="12">
        <f>IF($G7=1,Data!E6,0)</f>
        <v>4</v>
      </c>
      <c r="L7" s="10">
        <f>IF($G7=1,Data!F6,0)</f>
        <v>30</v>
      </c>
      <c r="M7" s="11">
        <f>IF($G7=2,Data!D6,0)</f>
        <v>0</v>
      </c>
      <c r="N7" s="11">
        <f>IF($G7=2,Data!E6,0)</f>
        <v>0</v>
      </c>
      <c r="O7" s="10">
        <f>IF($G7=2,Data!F6,0)</f>
        <v>0</v>
      </c>
      <c r="P7" s="11">
        <f>IF($G7=3,Data!D6,0)</f>
        <v>0</v>
      </c>
      <c r="Q7" s="11">
        <f>IF($G7=3,Data!E6,0)</f>
        <v>0</v>
      </c>
      <c r="R7" s="10">
        <f>IF($G7=3,Data!F6,0)</f>
        <v>0</v>
      </c>
      <c r="S7" s="11">
        <f>IF($G7=4,Data!D6,0)</f>
        <v>0</v>
      </c>
      <c r="T7" s="11">
        <f>IF($G7=4,Data!E6,0)</f>
        <v>0</v>
      </c>
      <c r="U7" s="10">
        <f>IF($G7=4,Data!F6,0)</f>
        <v>0</v>
      </c>
    </row>
    <row r="8" spans="2:21">
      <c r="B8" s="5">
        <v>5</v>
      </c>
      <c r="C8" s="11">
        <f>SQRT((Data!D7-'Literasi 2'!$J$46)^2+(Data!E7-'Literasi 2'!$K$46)^2+(Data!F7-'Literasi 2'!$L$46)^2)</f>
        <v>2.213094202787858</v>
      </c>
      <c r="D8" s="11">
        <f>SQRT((Data!D7-'Literasi 2'!$M$46)^2+(Data!E7-'Literasi 2'!$N$46)^2+(Data!F7-'Literasi 2'!$O$46)^2)</f>
        <v>20.087695394195919</v>
      </c>
      <c r="E8" s="11">
        <f>SQRT((Data!D7-'Literasi 2'!$P$46)^2+(Data!E7-'Literasi 2'!$Q$46)^2+(Data!F7-'Literasi 2'!$R$46)^2)</f>
        <v>10.30348583948386</v>
      </c>
      <c r="F8" s="11">
        <f>SQRT((Data!D7-'Literasi 2'!$S$46)^2+(Data!E7-'Literasi 2'!$T$46)^2+(Data!F7-'Literasi 2'!$U$46)^2)</f>
        <v>25.143511698956363</v>
      </c>
      <c r="G8" s="5">
        <f t="shared" si="0"/>
        <v>1</v>
      </c>
      <c r="I8" s="13">
        <v>5</v>
      </c>
      <c r="J8" s="11">
        <f>IF($G8=1,Data!D7,0)</f>
        <v>1.45</v>
      </c>
      <c r="K8" s="12">
        <f>IF($G8=1,Data!E7,0)</f>
        <v>1</v>
      </c>
      <c r="L8" s="10">
        <f>IF($G8=1,Data!F7,0)</f>
        <v>30</v>
      </c>
      <c r="M8" s="11">
        <f>IF($G8=2,Data!D7,0)</f>
        <v>0</v>
      </c>
      <c r="N8" s="11">
        <f>IF($G8=2,Data!E7,0)</f>
        <v>0</v>
      </c>
      <c r="O8" s="10">
        <f>IF($G8=2,Data!F7,0)</f>
        <v>0</v>
      </c>
      <c r="P8" s="11">
        <f>IF($G8=3,Data!D7,0)</f>
        <v>0</v>
      </c>
      <c r="Q8" s="11">
        <f>IF($G8=3,Data!E7,0)</f>
        <v>0</v>
      </c>
      <c r="R8" s="10">
        <f>IF($G8=3,Data!F7,0)</f>
        <v>0</v>
      </c>
      <c r="S8" s="11">
        <f>IF($G8=4,Data!D7,0)</f>
        <v>0</v>
      </c>
      <c r="T8" s="11">
        <f>IF($G8=4,Data!E7,0)</f>
        <v>0</v>
      </c>
      <c r="U8" s="10">
        <f>IF($G8=4,Data!F7,0)</f>
        <v>0</v>
      </c>
    </row>
    <row r="9" spans="2:21">
      <c r="B9" s="5">
        <v>6</v>
      </c>
      <c r="C9" s="11">
        <f>SQRT((Data!D8-'Literasi 2'!$J$46)^2+(Data!E8-'Literasi 2'!$K$46)^2+(Data!F8-'Literasi 2'!$L$46)^2)</f>
        <v>25.009249462502588</v>
      </c>
      <c r="D9" s="11">
        <f>SQRT((Data!D8-'Literasi 2'!$M$46)^2+(Data!E8-'Literasi 2'!$N$46)^2+(Data!F8-'Literasi 2'!$O$46)^2)</f>
        <v>5.017275779743426</v>
      </c>
      <c r="E9" s="11">
        <f>SQRT((Data!D8-'Literasi 2'!$P$46)^2+(Data!E8-'Literasi 2'!$Q$46)^2+(Data!F8-'Literasi 2'!$R$46)^2)</f>
        <v>15.021332401325493</v>
      </c>
      <c r="F9" s="11">
        <f>SQRT((Data!D8-'Literasi 2'!$S$46)^2+(Data!E8-'Literasi 2'!$T$46)^2+(Data!F8-'Literasi 2'!$U$46)^2)</f>
        <v>0.86404893122759874</v>
      </c>
      <c r="G9" s="5">
        <f t="shared" si="0"/>
        <v>4</v>
      </c>
      <c r="I9" s="13">
        <v>6</v>
      </c>
      <c r="J9" s="11">
        <f>IF($G9=1,Data!D8,0)</f>
        <v>0</v>
      </c>
      <c r="K9" s="12">
        <f>IF($G9=1,Data!E8,0)</f>
        <v>0</v>
      </c>
      <c r="L9" s="10">
        <f>IF($G9=1,Data!F8,0)</f>
        <v>0</v>
      </c>
      <c r="M9" s="11">
        <f>IF($G9=2,Data!D8,0)</f>
        <v>0</v>
      </c>
      <c r="N9" s="11">
        <f>IF($G9=2,Data!E8,0)</f>
        <v>0</v>
      </c>
      <c r="O9" s="10">
        <f>IF($G9=2,Data!F8,0)</f>
        <v>0</v>
      </c>
      <c r="P9" s="11">
        <f>IF($G9=3,Data!D8,0)</f>
        <v>0</v>
      </c>
      <c r="Q9" s="11">
        <f>IF($G9=3,Data!E8,0)</f>
        <v>0</v>
      </c>
      <c r="R9" s="10">
        <f>IF($G9=3,Data!F8,0)</f>
        <v>0</v>
      </c>
      <c r="S9" s="11">
        <f>IF($G9=4,Data!D8,0)</f>
        <v>3.18</v>
      </c>
      <c r="T9" s="11">
        <f>IF($G9=4,Data!E8,0)</f>
        <v>2</v>
      </c>
      <c r="U9" s="10">
        <f>IF($G9=4,Data!F8,0)</f>
        <v>5</v>
      </c>
    </row>
    <row r="10" spans="2:21">
      <c r="B10" s="5">
        <v>7</v>
      </c>
      <c r="C10" s="11">
        <f>SQRT((Data!D9-'Literasi 2'!$J$46)^2+(Data!E9-'Literasi 2'!$K$46)^2+(Data!F9-'Literasi 2'!$L$46)^2)</f>
        <v>10.02599414909494</v>
      </c>
      <c r="D10" s="11">
        <f>SQRT((Data!D9-'Literasi 2'!$M$46)^2+(Data!E9-'Literasi 2'!$N$46)^2+(Data!F9-'Literasi 2'!$O$46)^2)</f>
        <v>10.012470037408352</v>
      </c>
      <c r="E10" s="11">
        <f>SQRT((Data!D9-'Literasi 2'!$P$46)^2+(Data!E9-'Literasi 2'!$Q$46)^2+(Data!F9-'Literasi 2'!$R$46)^2)</f>
        <v>0.80904909890836918</v>
      </c>
      <c r="F10" s="11">
        <f>SQRT((Data!D9-'Literasi 2'!$S$46)^2+(Data!E9-'Literasi 2'!$T$46)^2+(Data!F9-'Literasi 2'!$U$46)^2)</f>
        <v>15.023678440677864</v>
      </c>
      <c r="G10" s="5">
        <f t="shared" si="0"/>
        <v>3</v>
      </c>
      <c r="I10" s="13">
        <v>7</v>
      </c>
      <c r="J10" s="11">
        <f>IF($G10=1,Data!D9,0)</f>
        <v>0</v>
      </c>
      <c r="K10" s="12">
        <f>IF($G10=1,Data!E9,0)</f>
        <v>0</v>
      </c>
      <c r="L10" s="10">
        <f>IF($G10=1,Data!F9,0)</f>
        <v>0</v>
      </c>
      <c r="M10" s="11">
        <f>IF($G10=2,Data!D9,0)</f>
        <v>0</v>
      </c>
      <c r="N10" s="11">
        <f>IF($G10=2,Data!E9,0)</f>
        <v>0</v>
      </c>
      <c r="O10" s="10">
        <f>IF($G10=2,Data!F9,0)</f>
        <v>0</v>
      </c>
      <c r="P10" s="11">
        <f>IF($G10=3,Data!D9,0)</f>
        <v>3.28</v>
      </c>
      <c r="Q10" s="11">
        <f>IF($G10=3,Data!E9,0)</f>
        <v>2</v>
      </c>
      <c r="R10" s="10">
        <f>IF($G10=3,Data!F9,0)</f>
        <v>20</v>
      </c>
      <c r="S10" s="11">
        <f>IF($G10=4,Data!D9,0)</f>
        <v>0</v>
      </c>
      <c r="T10" s="11">
        <f>IF($G10=4,Data!E9,0)</f>
        <v>0</v>
      </c>
      <c r="U10" s="10">
        <f>IF($G10=4,Data!F9,0)</f>
        <v>0</v>
      </c>
    </row>
    <row r="11" spans="2:21">
      <c r="B11" s="5">
        <v>8</v>
      </c>
      <c r="C11" s="11">
        <f>SQRT((Data!D10-'Literasi 2'!$J$46)^2+(Data!E10-'Literasi 2'!$K$46)^2+(Data!F10-'Literasi 2'!$L$46)^2)</f>
        <v>20.011560625740461</v>
      </c>
      <c r="D11" s="11">
        <f>SQRT((Data!D10-'Literasi 2'!$M$46)^2+(Data!E10-'Literasi 2'!$N$46)^2+(Data!F10-'Literasi 2'!$O$46)^2)</f>
        <v>0.41600030048066106</v>
      </c>
      <c r="E11" s="11">
        <f>SQRT((Data!D10-'Literasi 2'!$P$46)^2+(Data!E10-'Literasi 2'!$Q$46)^2+(Data!F10-'Literasi 2'!$R$46)^2)</f>
        <v>10.031970250709035</v>
      </c>
      <c r="F11" s="11">
        <f>SQRT((Data!D10-'Literasi 2'!$S$46)^2+(Data!E10-'Literasi 2'!$T$46)^2+(Data!F10-'Literasi 2'!$U$46)^2)</f>
        <v>5.0741088434872541</v>
      </c>
      <c r="G11" s="5">
        <f t="shared" si="0"/>
        <v>2</v>
      </c>
      <c r="I11" s="13">
        <v>8</v>
      </c>
      <c r="J11" s="11">
        <f>IF($G11=1,Data!D10,0)</f>
        <v>0</v>
      </c>
      <c r="K11" s="12">
        <f>IF($G11=1,Data!E10,0)</f>
        <v>0</v>
      </c>
      <c r="L11" s="10">
        <f>IF($G11=1,Data!F10,0)</f>
        <v>0</v>
      </c>
      <c r="M11" s="11">
        <f>IF($G11=2,Data!D10,0)</f>
        <v>3.18</v>
      </c>
      <c r="N11" s="11">
        <f>IF($G11=2,Data!E10,0)</f>
        <v>2</v>
      </c>
      <c r="O11" s="10">
        <f>IF($G11=2,Data!F10,0)</f>
        <v>10</v>
      </c>
      <c r="P11" s="11">
        <f>IF($G11=3,Data!D10,0)</f>
        <v>0</v>
      </c>
      <c r="Q11" s="11">
        <f>IF($G11=3,Data!E10,0)</f>
        <v>0</v>
      </c>
      <c r="R11" s="10">
        <f>IF($G11=3,Data!F10,0)</f>
        <v>0</v>
      </c>
      <c r="S11" s="11">
        <f>IF($G11=4,Data!D10,0)</f>
        <v>0</v>
      </c>
      <c r="T11" s="11">
        <f>IF($G11=4,Data!E10,0)</f>
        <v>0</v>
      </c>
      <c r="U11" s="10">
        <f>IF($G11=4,Data!F10,0)</f>
        <v>0</v>
      </c>
    </row>
    <row r="12" spans="2:21">
      <c r="B12" s="5">
        <v>9</v>
      </c>
      <c r="C12" s="11">
        <f>SQRT((Data!D11-'Literasi 2'!$J$46)^2+(Data!E11-'Literasi 2'!$K$46)^2+(Data!F11-'Literasi 2'!$L$46)^2)</f>
        <v>25.010834280466508</v>
      </c>
      <c r="D12" s="11">
        <f>SQRT((Data!D11-'Literasi 2'!$M$46)^2+(Data!E11-'Literasi 2'!$N$46)^2+(Data!F11-'Literasi 2'!$O$46)^2)</f>
        <v>5.1087235440959224</v>
      </c>
      <c r="E12" s="11">
        <f>SQRT((Data!D11-'Literasi 2'!$P$46)^2+(Data!E11-'Literasi 2'!$Q$46)^2+(Data!F11-'Literasi 2'!$R$46)^2)</f>
        <v>15.007230272253587</v>
      </c>
      <c r="F12" s="11">
        <f>SQRT((Data!D11-'Literasi 2'!$S$46)^2+(Data!E11-'Literasi 2'!$T$46)^2+(Data!F11-'Literasi 2'!$U$46)^2)</f>
        <v>0.23926391750997944</v>
      </c>
      <c r="G12" s="5">
        <f t="shared" si="0"/>
        <v>4</v>
      </c>
      <c r="I12" s="13">
        <v>9</v>
      </c>
      <c r="J12" s="11">
        <f>IF($G12=1,Data!D11,0)</f>
        <v>0</v>
      </c>
      <c r="K12" s="12">
        <f>IF($G12=1,Data!E11,0)</f>
        <v>0</v>
      </c>
      <c r="L12" s="10">
        <f>IF($G12=1,Data!F11,0)</f>
        <v>0</v>
      </c>
      <c r="M12" s="11">
        <f>IF($G12=2,Data!D11,0)</f>
        <v>0</v>
      </c>
      <c r="N12" s="11">
        <f>IF($G12=2,Data!E11,0)</f>
        <v>0</v>
      </c>
      <c r="O12" s="10">
        <f>IF($G12=2,Data!F11,0)</f>
        <v>0</v>
      </c>
      <c r="P12" s="11">
        <f>IF($G12=3,Data!D11,0)</f>
        <v>0</v>
      </c>
      <c r="Q12" s="11">
        <f>IF($G12=3,Data!E11,0)</f>
        <v>0</v>
      </c>
      <c r="R12" s="10">
        <f>IF($G12=3,Data!F11,0)</f>
        <v>0</v>
      </c>
      <c r="S12" s="11">
        <f>IF($G12=4,Data!D11,0)</f>
        <v>3.58</v>
      </c>
      <c r="T12" s="11">
        <f>IF($G12=4,Data!E11,0)</f>
        <v>3</v>
      </c>
      <c r="U12" s="10">
        <f>IF($G12=4,Data!F11,0)</f>
        <v>5</v>
      </c>
    </row>
    <row r="13" spans="2:21">
      <c r="B13" s="5">
        <v>10</v>
      </c>
      <c r="C13" s="11">
        <f>SQRT((Data!D12-'Literasi 2'!$J$46)^2+(Data!E12-'Literasi 2'!$K$46)^2+(Data!F12-'Literasi 2'!$L$46)^2)</f>
        <v>20.056330774402166</v>
      </c>
      <c r="D13" s="11">
        <f>SQRT((Data!D12-'Literasi 2'!$M$46)^2+(Data!E12-'Literasi 2'!$N$46)^2+(Data!F12-'Literasi 2'!$O$46)^2)</f>
        <v>1.8932792319148279</v>
      </c>
      <c r="E13" s="11">
        <f>SQRT((Data!D12-'Literasi 2'!$P$46)^2+(Data!E12-'Literasi 2'!$Q$46)^2+(Data!F12-'Literasi 2'!$R$46)^2)</f>
        <v>10.080111463228524</v>
      </c>
      <c r="F13" s="11">
        <f>SQRT((Data!D12-'Literasi 2'!$S$46)^2+(Data!E12-'Literasi 2'!$T$46)^2+(Data!F12-'Literasi 2'!$U$46)^2)</f>
        <v>5.1368518785557971</v>
      </c>
      <c r="G13" s="5">
        <f t="shared" si="0"/>
        <v>2</v>
      </c>
      <c r="I13" s="13">
        <v>10</v>
      </c>
      <c r="J13" s="11">
        <f>IF($G13=1,Data!D12,0)</f>
        <v>0</v>
      </c>
      <c r="K13" s="12">
        <f>IF($G13=1,Data!E12,0)</f>
        <v>0</v>
      </c>
      <c r="L13" s="10">
        <f>IF($G13=1,Data!F12,0)</f>
        <v>0</v>
      </c>
      <c r="M13" s="11">
        <f>IF($G13=2,Data!D12,0)</f>
        <v>3.57</v>
      </c>
      <c r="N13" s="11">
        <f>IF($G13=2,Data!E12,0)</f>
        <v>4</v>
      </c>
      <c r="O13" s="10">
        <f>IF($G13=2,Data!F12,0)</f>
        <v>10</v>
      </c>
      <c r="P13" s="11">
        <f>IF($G13=3,Data!D12,0)</f>
        <v>0</v>
      </c>
      <c r="Q13" s="11">
        <f>IF($G13=3,Data!E12,0)</f>
        <v>0</v>
      </c>
      <c r="R13" s="10">
        <f>IF($G13=3,Data!F12,0)</f>
        <v>0</v>
      </c>
      <c r="S13" s="11">
        <f>IF($G13=4,Data!D12,0)</f>
        <v>0</v>
      </c>
      <c r="T13" s="11">
        <f>IF($G13=4,Data!E12,0)</f>
        <v>0</v>
      </c>
      <c r="U13" s="10">
        <f>IF($G13=4,Data!F12,0)</f>
        <v>0</v>
      </c>
    </row>
    <row r="14" spans="2:21">
      <c r="B14" s="5">
        <v>11</v>
      </c>
      <c r="C14" s="11">
        <f>SQRT((Data!D13-'Literasi 2'!$J$46)^2+(Data!E13-'Literasi 2'!$K$46)^2+(Data!F13-'Literasi 2'!$L$46)^2)</f>
        <v>10.108071236998253</v>
      </c>
      <c r="D14" s="11">
        <f>SQRT((Data!D13-'Literasi 2'!$M$46)^2+(Data!E13-'Literasi 2'!$N$46)^2+(Data!F13-'Literasi 2'!$O$46)^2)</f>
        <v>10.172917784490348</v>
      </c>
      <c r="E14" s="11">
        <f>SQRT((Data!D13-'Literasi 2'!$P$46)^2+(Data!E13-'Literasi 2'!$Q$46)^2+(Data!F13-'Literasi 2'!$R$46)^2)</f>
        <v>1.2474188461690716</v>
      </c>
      <c r="F14" s="11">
        <f>SQRT((Data!D13-'Literasi 2'!$S$46)^2+(Data!E13-'Literasi 2'!$T$46)^2+(Data!F13-'Literasi 2'!$U$46)^2)</f>
        <v>15.045581208078632</v>
      </c>
      <c r="G14" s="5">
        <f t="shared" si="0"/>
        <v>3</v>
      </c>
      <c r="I14" s="13">
        <v>11</v>
      </c>
      <c r="J14" s="11">
        <f>IF($G14=1,Data!D13,0)</f>
        <v>0</v>
      </c>
      <c r="K14" s="12">
        <f>IF($G14=1,Data!E13,0)</f>
        <v>0</v>
      </c>
      <c r="L14" s="10">
        <f>IF($G14=1,Data!F13,0)</f>
        <v>0</v>
      </c>
      <c r="M14" s="11">
        <f>IF($G14=2,Data!D13,0)</f>
        <v>0</v>
      </c>
      <c r="N14" s="11">
        <f>IF($G14=2,Data!E13,0)</f>
        <v>0</v>
      </c>
      <c r="O14" s="10">
        <f>IF($G14=2,Data!F13,0)</f>
        <v>0</v>
      </c>
      <c r="P14" s="11">
        <f>IF($G14=3,Data!D13,0)</f>
        <v>3.5</v>
      </c>
      <c r="Q14" s="11">
        <f>IF($G14=3,Data!E13,0)</f>
        <v>4</v>
      </c>
      <c r="R14" s="10">
        <f>IF($G14=3,Data!F13,0)</f>
        <v>20</v>
      </c>
      <c r="S14" s="11">
        <f>IF($G14=4,Data!D13,0)</f>
        <v>0</v>
      </c>
      <c r="T14" s="11">
        <f>IF($G14=4,Data!E13,0)</f>
        <v>0</v>
      </c>
      <c r="U14" s="10">
        <f>IF($G14=4,Data!F13,0)</f>
        <v>0</v>
      </c>
    </row>
    <row r="15" spans="2:21">
      <c r="B15" s="5">
        <v>12</v>
      </c>
      <c r="C15" s="11">
        <f>SQRT((Data!D14-'Literasi 2'!$J$46)^2+(Data!E14-'Literasi 2'!$K$46)^2+(Data!F14-'Literasi 2'!$L$46)^2)</f>
        <v>10.096712540833844</v>
      </c>
      <c r="D15" s="11">
        <f>SQRT((Data!D14-'Literasi 2'!$M$46)^2+(Data!E14-'Literasi 2'!$N$46)^2+(Data!F14-'Literasi 2'!$O$46)^2)</f>
        <v>10.159173502308148</v>
      </c>
      <c r="E15" s="11">
        <f>SQRT((Data!D14-'Literasi 2'!$P$46)^2+(Data!E14-'Literasi 2'!$Q$46)^2+(Data!F14-'Literasi 2'!$R$46)^2)</f>
        <v>1.2020789399110934</v>
      </c>
      <c r="F15" s="11">
        <f>SQRT((Data!D14-'Literasi 2'!$S$46)^2+(Data!E14-'Literasi 2'!$T$46)^2+(Data!F14-'Literasi 2'!$U$46)^2)</f>
        <v>15.046358824941299</v>
      </c>
      <c r="G15" s="5">
        <f t="shared" si="0"/>
        <v>3</v>
      </c>
      <c r="I15" s="13">
        <v>12</v>
      </c>
      <c r="J15" s="11">
        <f>IF($G15=1,Data!D14,0)</f>
        <v>0</v>
      </c>
      <c r="K15" s="12">
        <f>IF($G15=1,Data!E14,0)</f>
        <v>0</v>
      </c>
      <c r="L15" s="10">
        <f>IF($G15=1,Data!F14,0)</f>
        <v>0</v>
      </c>
      <c r="M15" s="11">
        <f>IF($G15=2,Data!D14,0)</f>
        <v>0</v>
      </c>
      <c r="N15" s="11">
        <f>IF($G15=2,Data!E14,0)</f>
        <v>0</v>
      </c>
      <c r="O15" s="10">
        <f>IF($G15=2,Data!F14,0)</f>
        <v>0</v>
      </c>
      <c r="P15" s="11">
        <f>IF($G15=3,Data!D14,0)</f>
        <v>3.23</v>
      </c>
      <c r="Q15" s="11">
        <f>IF($G15=3,Data!E14,0)</f>
        <v>4</v>
      </c>
      <c r="R15" s="10">
        <f>IF($G15=3,Data!F14,0)</f>
        <v>20</v>
      </c>
      <c r="S15" s="11">
        <f>IF($G15=4,Data!D14,0)</f>
        <v>0</v>
      </c>
      <c r="T15" s="11">
        <f>IF($G15=4,Data!E14,0)</f>
        <v>0</v>
      </c>
      <c r="U15" s="10">
        <f>IF($G15=4,Data!F14,0)</f>
        <v>0</v>
      </c>
    </row>
    <row r="16" spans="2:21">
      <c r="B16" s="5">
        <v>13</v>
      </c>
      <c r="C16" s="11">
        <f>SQRT((Data!D15-'Literasi 2'!$J$46)^2+(Data!E15-'Literasi 2'!$K$46)^2+(Data!F15-'Literasi 2'!$L$46)^2)</f>
        <v>10.014600910917952</v>
      </c>
      <c r="D16" s="11">
        <f>SQRT((Data!D15-'Literasi 2'!$M$46)^2+(Data!E15-'Literasi 2'!$N$46)^2+(Data!F15-'Literasi 2'!$O$46)^2)</f>
        <v>10.032799023702209</v>
      </c>
      <c r="E16" s="11">
        <f>SQRT((Data!D15-'Literasi 2'!$P$46)^2+(Data!E15-'Literasi 2'!$Q$46)^2+(Data!F15-'Literasi 2'!$R$46)^2)</f>
        <v>0.65082545876584919</v>
      </c>
      <c r="F16" s="11">
        <f>SQRT((Data!D15-'Literasi 2'!$S$46)^2+(Data!E15-'Literasi 2'!$T$46)^2+(Data!F15-'Literasi 2'!$U$46)^2)</f>
        <v>15.026036754765228</v>
      </c>
      <c r="G16" s="5">
        <f t="shared" si="0"/>
        <v>3</v>
      </c>
      <c r="I16" s="13">
        <v>13</v>
      </c>
      <c r="J16" s="11">
        <f>IF($G16=1,Data!D15,0)</f>
        <v>0</v>
      </c>
      <c r="K16" s="12">
        <f>IF($G16=1,Data!E15,0)</f>
        <v>0</v>
      </c>
      <c r="L16" s="10">
        <f>IF($G16=1,Data!F15,0)</f>
        <v>0</v>
      </c>
      <c r="M16" s="11">
        <f>IF($G16=2,Data!D15,0)</f>
        <v>0</v>
      </c>
      <c r="N16" s="11">
        <f>IF($G16=2,Data!E15,0)</f>
        <v>0</v>
      </c>
      <c r="O16" s="10">
        <f>IF($G16=2,Data!F15,0)</f>
        <v>0</v>
      </c>
      <c r="P16" s="11">
        <f>IF($G16=3,Data!D15,0)</f>
        <v>2.54</v>
      </c>
      <c r="Q16" s="11">
        <f>IF($G16=3,Data!E15,0)</f>
        <v>3</v>
      </c>
      <c r="R16" s="10">
        <f>IF($G16=3,Data!F15,0)</f>
        <v>20</v>
      </c>
      <c r="S16" s="11">
        <f>IF($G16=4,Data!D15,0)</f>
        <v>0</v>
      </c>
      <c r="T16" s="11">
        <f>IF($G16=4,Data!E15,0)</f>
        <v>0</v>
      </c>
      <c r="U16" s="10">
        <f>IF($G16=4,Data!F15,0)</f>
        <v>0</v>
      </c>
    </row>
    <row r="17" spans="2:21">
      <c r="B17" s="5">
        <v>14</v>
      </c>
      <c r="C17" s="11">
        <f>SQRT((Data!D16-'Literasi 2'!$J$46)^2+(Data!E16-'Literasi 2'!$K$46)^2+(Data!F16-'Literasi 2'!$L$46)^2)</f>
        <v>10.029014478250527</v>
      </c>
      <c r="D17" s="11">
        <f>SQRT((Data!D16-'Literasi 2'!$M$46)^2+(Data!E16-'Literasi 2'!$N$46)^2+(Data!F16-'Literasi 2'!$O$46)^2)</f>
        <v>10.057032676192318</v>
      </c>
      <c r="E17" s="11">
        <f>SQRT((Data!D16-'Literasi 2'!$P$46)^2+(Data!E16-'Literasi 2'!$Q$46)^2+(Data!F16-'Literasi 2'!$R$46)^2)</f>
        <v>0.49305217213236591</v>
      </c>
      <c r="F17" s="11">
        <f>SQRT((Data!D16-'Literasi 2'!$S$46)^2+(Data!E16-'Literasi 2'!$T$46)^2+(Data!F16-'Literasi 2'!$U$46)^2)</f>
        <v>15.00228140058112</v>
      </c>
      <c r="G17" s="5">
        <f t="shared" si="0"/>
        <v>3</v>
      </c>
      <c r="I17" s="13">
        <v>14</v>
      </c>
      <c r="J17" s="11">
        <f>IF($G17=1,Data!D16,0)</f>
        <v>0</v>
      </c>
      <c r="K17" s="12">
        <f>IF($G17=1,Data!E16,0)</f>
        <v>0</v>
      </c>
      <c r="L17" s="10">
        <f>IF($G17=1,Data!F16,0)</f>
        <v>0</v>
      </c>
      <c r="M17" s="11">
        <f>IF($G17=2,Data!D16,0)</f>
        <v>0</v>
      </c>
      <c r="N17" s="11">
        <f>IF($G17=2,Data!E16,0)</f>
        <v>0</v>
      </c>
      <c r="O17" s="10">
        <f>IF($G17=2,Data!F16,0)</f>
        <v>0</v>
      </c>
      <c r="P17" s="11">
        <f>IF($G17=3,Data!D16,0)</f>
        <v>3.61</v>
      </c>
      <c r="Q17" s="11">
        <f>IF($G17=3,Data!E16,0)</f>
        <v>3</v>
      </c>
      <c r="R17" s="10">
        <f>IF($G17=3,Data!F16,0)</f>
        <v>20</v>
      </c>
      <c r="S17" s="11">
        <f>IF($G17=4,Data!D16,0)</f>
        <v>0</v>
      </c>
      <c r="T17" s="11">
        <f>IF($G17=4,Data!E16,0)</f>
        <v>0</v>
      </c>
      <c r="U17" s="10">
        <f>IF($G17=4,Data!F16,0)</f>
        <v>0</v>
      </c>
    </row>
    <row r="18" spans="2:21">
      <c r="B18" s="5">
        <v>15</v>
      </c>
      <c r="C18" s="11">
        <f>SQRT((Data!D17-'Literasi 2'!$J$46)^2+(Data!E17-'Literasi 2'!$K$46)^2+(Data!F17-'Literasi 2'!$L$46)^2)</f>
        <v>0.62636363636363623</v>
      </c>
      <c r="D18" s="11">
        <f>SQRT((Data!D17-'Literasi 2'!$M$46)^2+(Data!E17-'Literasi 2'!$N$46)^2+(Data!F17-'Literasi 2'!$O$46)^2)</f>
        <v>20.023124287932692</v>
      </c>
      <c r="E18" s="11">
        <f>SQRT((Data!D17-'Literasi 2'!$P$46)^2+(Data!E17-'Literasi 2'!$Q$46)^2+(Data!F17-'Literasi 2'!$R$46)^2)</f>
        <v>10.006222419630253</v>
      </c>
      <c r="F18" s="11">
        <f>SQRT((Data!D17-'Literasi 2'!$S$46)^2+(Data!E17-'Literasi 2'!$T$46)^2+(Data!F17-'Literasi 2'!$U$46)^2)</f>
        <v>25.000590270809386</v>
      </c>
      <c r="G18" s="5">
        <f t="shared" si="0"/>
        <v>1</v>
      </c>
      <c r="I18" s="13">
        <v>15</v>
      </c>
      <c r="J18" s="11">
        <f>IF($G18=1,Data!D17,0)</f>
        <v>3.45</v>
      </c>
      <c r="K18" s="12">
        <f>IF($G18=1,Data!E17,0)</f>
        <v>3</v>
      </c>
      <c r="L18" s="10">
        <f>IF($G18=1,Data!F17,0)</f>
        <v>30</v>
      </c>
      <c r="M18" s="11">
        <f>IF($G18=2,Data!D17,0)</f>
        <v>0</v>
      </c>
      <c r="N18" s="11">
        <f>IF($G18=2,Data!E17,0)</f>
        <v>0</v>
      </c>
      <c r="O18" s="10">
        <f>IF($G18=2,Data!F17,0)</f>
        <v>0</v>
      </c>
      <c r="P18" s="11">
        <f>IF($G18=3,Data!D17,0)</f>
        <v>0</v>
      </c>
      <c r="Q18" s="11">
        <f>IF($G18=3,Data!E17,0)</f>
        <v>0</v>
      </c>
      <c r="R18" s="10">
        <f>IF($G18=3,Data!F17,0)</f>
        <v>0</v>
      </c>
      <c r="S18" s="11">
        <f>IF($G18=4,Data!D17,0)</f>
        <v>0</v>
      </c>
      <c r="T18" s="11">
        <f>IF($G18=4,Data!E17,0)</f>
        <v>0</v>
      </c>
      <c r="U18" s="10">
        <f>IF($G18=4,Data!F17,0)</f>
        <v>0</v>
      </c>
    </row>
    <row r="19" spans="2:21">
      <c r="B19" s="5">
        <v>16</v>
      </c>
      <c r="C19" s="11">
        <f>SQRT((Data!D18-'Literasi 2'!$J$46)^2+(Data!E18-'Literasi 2'!$K$46)^2+(Data!F18-'Literasi 2'!$L$46)^2)</f>
        <v>2.065256872743249</v>
      </c>
      <c r="D19" s="11">
        <f>SQRT((Data!D18-'Literasi 2'!$M$46)^2+(Data!E18-'Literasi 2'!$N$46)^2+(Data!F18-'Literasi 2'!$O$46)^2)</f>
        <v>20.073005660588052</v>
      </c>
      <c r="E19" s="11">
        <f>SQRT((Data!D18-'Literasi 2'!$P$46)^2+(Data!E18-'Literasi 2'!$Q$46)^2+(Data!F18-'Literasi 2'!$R$46)^2)</f>
        <v>10.267834587249208</v>
      </c>
      <c r="F19" s="11">
        <f>SQRT((Data!D18-'Literasi 2'!$S$46)^2+(Data!E18-'Literasi 2'!$T$46)^2+(Data!F18-'Literasi 2'!$U$46)^2)</f>
        <v>25.12664416953092</v>
      </c>
      <c r="G19" s="5">
        <f t="shared" si="0"/>
        <v>1</v>
      </c>
      <c r="I19" s="13">
        <v>16</v>
      </c>
      <c r="J19" s="11">
        <f>IF($G19=1,Data!D18,0)</f>
        <v>1.68</v>
      </c>
      <c r="K19" s="12">
        <f>IF($G19=1,Data!E18,0)</f>
        <v>1</v>
      </c>
      <c r="L19" s="10">
        <f>IF($G19=1,Data!F18,0)</f>
        <v>30</v>
      </c>
      <c r="M19" s="11">
        <f>IF($G19=2,Data!D18,0)</f>
        <v>0</v>
      </c>
      <c r="N19" s="11">
        <f>IF($G19=2,Data!E18,0)</f>
        <v>0</v>
      </c>
      <c r="O19" s="10">
        <f>IF($G19=2,Data!F18,0)</f>
        <v>0</v>
      </c>
      <c r="P19" s="11">
        <f>IF($G19=3,Data!D18,0)</f>
        <v>0</v>
      </c>
      <c r="Q19" s="11">
        <f>IF($G19=3,Data!E18,0)</f>
        <v>0</v>
      </c>
      <c r="R19" s="10">
        <f>IF($G19=3,Data!F18,0)</f>
        <v>0</v>
      </c>
      <c r="S19" s="11">
        <f>IF($G19=4,Data!D18,0)</f>
        <v>0</v>
      </c>
      <c r="T19" s="11">
        <f>IF($G19=4,Data!E18,0)</f>
        <v>0</v>
      </c>
      <c r="U19" s="10">
        <f>IF($G19=4,Data!F18,0)</f>
        <v>0</v>
      </c>
    </row>
    <row r="20" spans="2:21">
      <c r="B20" s="5">
        <v>17</v>
      </c>
      <c r="C20" s="11">
        <f>SQRT((Data!D19-'Literasi 2'!$J$46)^2+(Data!E19-'Literasi 2'!$K$46)^2+(Data!F19-'Literasi 2'!$L$46)^2)</f>
        <v>20.044297410427884</v>
      </c>
      <c r="D20" s="11">
        <f>SQRT((Data!D19-'Literasi 2'!$M$46)^2+(Data!E19-'Literasi 2'!$N$46)^2+(Data!F19-'Literasi 2'!$O$46)^2)</f>
        <v>1.1061221677554425</v>
      </c>
      <c r="E20" s="11">
        <f>SQRT((Data!D19-'Literasi 2'!$P$46)^2+(Data!E19-'Literasi 2'!$Q$46)^2+(Data!F19-'Literasi 2'!$R$46)^2)</f>
        <v>10.12769702899485</v>
      </c>
      <c r="F20" s="11">
        <f>SQRT((Data!D19-'Literasi 2'!$S$46)^2+(Data!E19-'Literasi 2'!$T$46)^2+(Data!F19-'Literasi 2'!$U$46)^2)</f>
        <v>5.3271550151610523</v>
      </c>
      <c r="G20" s="5">
        <f t="shared" si="0"/>
        <v>2</v>
      </c>
      <c r="I20" s="13">
        <v>17</v>
      </c>
      <c r="J20" s="11">
        <f>IF($G20=1,Data!D19,0)</f>
        <v>0</v>
      </c>
      <c r="K20" s="12">
        <f>IF($G20=1,Data!E19,0)</f>
        <v>0</v>
      </c>
      <c r="L20" s="10">
        <f>IF($G20=1,Data!F19,0)</f>
        <v>0</v>
      </c>
      <c r="M20" s="11">
        <f>IF($G20=2,Data!D19,0)</f>
        <v>1.77</v>
      </c>
      <c r="N20" s="11">
        <f>IF($G20=2,Data!E19,0)</f>
        <v>2</v>
      </c>
      <c r="O20" s="10">
        <f>IF($G20=2,Data!F19,0)</f>
        <v>10</v>
      </c>
      <c r="P20" s="11">
        <f>IF($G20=3,Data!D19,0)</f>
        <v>0</v>
      </c>
      <c r="Q20" s="11">
        <f>IF($G20=3,Data!E19,0)</f>
        <v>0</v>
      </c>
      <c r="R20" s="10">
        <f>IF($G20=3,Data!F19,0)</f>
        <v>0</v>
      </c>
      <c r="S20" s="11">
        <f>IF($G20=4,Data!D19,0)</f>
        <v>0</v>
      </c>
      <c r="T20" s="11">
        <f>IF($G20=4,Data!E19,0)</f>
        <v>0</v>
      </c>
      <c r="U20" s="10">
        <f>IF($G20=4,Data!F19,0)</f>
        <v>0</v>
      </c>
    </row>
    <row r="21" spans="2:21">
      <c r="B21" s="5">
        <v>18</v>
      </c>
      <c r="C21" s="11">
        <f>SQRT((Data!D20-'Literasi 2'!$J$46)^2+(Data!E20-'Literasi 2'!$K$46)^2+(Data!F20-'Literasi 2'!$L$46)^2)</f>
        <v>20.010843527389994</v>
      </c>
      <c r="D21" s="11">
        <f>SQRT((Data!D20-'Literasi 2'!$M$46)^2+(Data!E20-'Literasi 2'!$N$46)^2+(Data!F20-'Literasi 2'!$O$46)^2)</f>
        <v>0.36250000000000016</v>
      </c>
      <c r="E21" s="11">
        <f>SQRT((Data!D20-'Literasi 2'!$P$46)^2+(Data!E20-'Literasi 2'!$Q$46)^2+(Data!F20-'Literasi 2'!$R$46)^2)</f>
        <v>10.032070263797886</v>
      </c>
      <c r="F21" s="11">
        <f>SQRT((Data!D20-'Literasi 2'!$S$46)^2+(Data!E20-'Literasi 2'!$T$46)^2+(Data!F20-'Literasi 2'!$U$46)^2)</f>
        <v>5.0777403657751368</v>
      </c>
      <c r="G21" s="5">
        <f t="shared" si="0"/>
        <v>2</v>
      </c>
      <c r="I21" s="13">
        <v>18</v>
      </c>
      <c r="J21" s="11">
        <f>IF($G21=1,Data!D20,0)</f>
        <v>0</v>
      </c>
      <c r="K21" s="12">
        <f>IF($G21=1,Data!E20,0)</f>
        <v>0</v>
      </c>
      <c r="L21" s="10">
        <f>IF($G21=1,Data!F20,0)</f>
        <v>0</v>
      </c>
      <c r="M21" s="11">
        <f>IF($G21=2,Data!D20,0)</f>
        <v>3.11</v>
      </c>
      <c r="N21" s="11">
        <f>IF($G21=2,Data!E20,0)</f>
        <v>2</v>
      </c>
      <c r="O21" s="10">
        <f>IF($G21=2,Data!F20,0)</f>
        <v>10</v>
      </c>
      <c r="P21" s="11">
        <f>IF($G21=3,Data!D20,0)</f>
        <v>0</v>
      </c>
      <c r="Q21" s="11">
        <f>IF($G21=3,Data!E20,0)</f>
        <v>0</v>
      </c>
      <c r="R21" s="10">
        <f>IF($G21=3,Data!F20,0)</f>
        <v>0</v>
      </c>
      <c r="S21" s="11">
        <f>IF($G21=4,Data!D20,0)</f>
        <v>0</v>
      </c>
      <c r="T21" s="11">
        <f>IF($G21=4,Data!E20,0)</f>
        <v>0</v>
      </c>
      <c r="U21" s="10">
        <f>IF($G21=4,Data!F20,0)</f>
        <v>0</v>
      </c>
    </row>
    <row r="22" spans="2:21">
      <c r="B22" s="5">
        <v>19</v>
      </c>
      <c r="C22" s="11">
        <f>SQRT((Data!D21-'Literasi 2'!$J$46)^2+(Data!E21-'Literasi 2'!$K$46)^2+(Data!F21-'Literasi 2'!$L$46)^2)</f>
        <v>0.8155112983190056</v>
      </c>
      <c r="D22" s="11">
        <f>SQRT((Data!D21-'Literasi 2'!$M$46)^2+(Data!E21-'Literasi 2'!$N$46)^2+(Data!F21-'Literasi 2'!$O$46)^2)</f>
        <v>20.010634828760431</v>
      </c>
      <c r="E22" s="11">
        <f>SQRT((Data!D21-'Literasi 2'!$P$46)^2+(Data!E21-'Literasi 2'!$Q$46)^2+(Data!F21-'Literasi 2'!$R$46)^2)</f>
        <v>10.036158981956749</v>
      </c>
      <c r="F22" s="11">
        <f>SQRT((Data!D21-'Literasi 2'!$S$46)^2+(Data!E21-'Literasi 2'!$T$46)^2+(Data!F21-'Literasi 2'!$U$46)^2)</f>
        <v>25.013919735930145</v>
      </c>
      <c r="G22" s="5">
        <f t="shared" si="0"/>
        <v>1</v>
      </c>
      <c r="I22" s="13">
        <v>19</v>
      </c>
      <c r="J22" s="11">
        <f>IF($G22=1,Data!D21,0)</f>
        <v>3.45</v>
      </c>
      <c r="K22" s="12">
        <f>IF($G22=1,Data!E21,0)</f>
        <v>2</v>
      </c>
      <c r="L22" s="10">
        <f>IF($G22=1,Data!F21,0)</f>
        <v>30</v>
      </c>
      <c r="M22" s="11">
        <f>IF($G22=2,Data!D21,0)</f>
        <v>0</v>
      </c>
      <c r="N22" s="11">
        <f>IF($G22=2,Data!E21,0)</f>
        <v>0</v>
      </c>
      <c r="O22" s="10">
        <f>IF($G22=2,Data!F21,0)</f>
        <v>0</v>
      </c>
      <c r="P22" s="11">
        <f>IF($G22=3,Data!D21,0)</f>
        <v>0</v>
      </c>
      <c r="Q22" s="11">
        <f>IF($G22=3,Data!E21,0)</f>
        <v>0</v>
      </c>
      <c r="R22" s="10">
        <f>IF($G22=3,Data!F21,0)</f>
        <v>0</v>
      </c>
      <c r="S22" s="11">
        <f>IF($G22=4,Data!D21,0)</f>
        <v>0</v>
      </c>
      <c r="T22" s="11">
        <f>IF($G22=4,Data!E21,0)</f>
        <v>0</v>
      </c>
      <c r="U22" s="10">
        <f>IF($G22=4,Data!F21,0)</f>
        <v>0</v>
      </c>
    </row>
    <row r="23" spans="2:21">
      <c r="B23" s="5">
        <v>20</v>
      </c>
      <c r="C23" s="11">
        <f>SQRT((Data!D22-'Literasi 2'!$J$46)^2+(Data!E22-'Literasi 2'!$K$46)^2+(Data!F22-'Literasi 2'!$L$46)^2)</f>
        <v>10.014600910917952</v>
      </c>
      <c r="D23" s="11">
        <f>SQRT((Data!D22-'Literasi 2'!$M$46)^2+(Data!E22-'Literasi 2'!$N$46)^2+(Data!F22-'Literasi 2'!$O$46)^2)</f>
        <v>10.040172122528578</v>
      </c>
      <c r="E23" s="11">
        <f>SQRT((Data!D22-'Literasi 2'!$P$46)^2+(Data!E22-'Literasi 2'!$Q$46)^2+(Data!F22-'Literasi 2'!$R$46)^2)</f>
        <v>0.26951891296241975</v>
      </c>
      <c r="F23" s="11">
        <f>SQRT((Data!D22-'Literasi 2'!$S$46)^2+(Data!E22-'Literasi 2'!$T$46)^2+(Data!F22-'Literasi 2'!$U$46)^2)</f>
        <v>15.00108153508347</v>
      </c>
      <c r="G23" s="5">
        <f t="shared" si="0"/>
        <v>3</v>
      </c>
      <c r="I23" s="13">
        <v>20</v>
      </c>
      <c r="J23" s="11">
        <f>IF($G23=1,Data!D22,0)</f>
        <v>0</v>
      </c>
      <c r="K23" s="12">
        <f>IF($G23=1,Data!E22,0)</f>
        <v>0</v>
      </c>
      <c r="L23" s="10">
        <f>IF($G23=1,Data!F22,0)</f>
        <v>0</v>
      </c>
      <c r="M23" s="11">
        <f>IF($G23=2,Data!D22,0)</f>
        <v>0</v>
      </c>
      <c r="N23" s="11">
        <f>IF($G23=2,Data!E22,0)</f>
        <v>0</v>
      </c>
      <c r="O23" s="10">
        <f>IF($G23=2,Data!F22,0)</f>
        <v>0</v>
      </c>
      <c r="P23" s="11">
        <f>IF($G23=3,Data!D22,0)</f>
        <v>3.34</v>
      </c>
      <c r="Q23" s="11">
        <f>IF($G23=3,Data!E22,0)</f>
        <v>3</v>
      </c>
      <c r="R23" s="10">
        <f>IF($G23=3,Data!F22,0)</f>
        <v>20</v>
      </c>
      <c r="S23" s="11">
        <f>IF($G23=4,Data!D22,0)</f>
        <v>0</v>
      </c>
      <c r="T23" s="11">
        <f>IF($G23=4,Data!E22,0)</f>
        <v>0</v>
      </c>
      <c r="U23" s="10">
        <f>IF($G23=4,Data!F22,0)</f>
        <v>0</v>
      </c>
    </row>
    <row r="24" spans="2:21">
      <c r="B24" s="5">
        <v>21</v>
      </c>
      <c r="C24" s="11">
        <f>SQRT((Data!D23-'Literasi 2'!$J$46)^2+(Data!E23-'Literasi 2'!$K$46)^2+(Data!F23-'Literasi 2'!$L$46)^2)</f>
        <v>25.010084594118403</v>
      </c>
      <c r="D24" s="11">
        <f>SQRT((Data!D23-'Literasi 2'!$M$46)^2+(Data!E23-'Literasi 2'!$N$46)^2+(Data!F23-'Literasi 2'!$O$46)^2)</f>
        <v>5.1045084239327103</v>
      </c>
      <c r="E24" s="11">
        <f>SQRT((Data!D23-'Literasi 2'!$P$46)^2+(Data!E23-'Literasi 2'!$Q$46)^2+(Data!F23-'Literasi 2'!$R$46)^2)</f>
        <v>15.006419307897685</v>
      </c>
      <c r="F24" s="11">
        <f>SQRT((Data!D23-'Literasi 2'!$S$46)^2+(Data!E23-'Literasi 2'!$T$46)^2+(Data!F23-'Literasi 2'!$U$46)^2)</f>
        <v>0.21874007914011129</v>
      </c>
      <c r="G24" s="5">
        <f t="shared" si="0"/>
        <v>4</v>
      </c>
      <c r="I24" s="13">
        <v>21</v>
      </c>
      <c r="J24" s="11">
        <f>IF($G24=1,Data!D23,0)</f>
        <v>0</v>
      </c>
      <c r="K24" s="12">
        <f>IF($G24=1,Data!E23,0)</f>
        <v>0</v>
      </c>
      <c r="L24" s="10">
        <f>IF($G24=1,Data!F23,0)</f>
        <v>0</v>
      </c>
      <c r="M24" s="11">
        <f>IF($G24=2,Data!D23,0)</f>
        <v>0</v>
      </c>
      <c r="N24" s="11">
        <f>IF($G24=2,Data!E23,0)</f>
        <v>0</v>
      </c>
      <c r="O24" s="10">
        <f>IF($G24=2,Data!F23,0)</f>
        <v>0</v>
      </c>
      <c r="P24" s="11">
        <f>IF($G24=3,Data!D23,0)</f>
        <v>0</v>
      </c>
      <c r="Q24" s="11">
        <f>IF($G24=3,Data!E23,0)</f>
        <v>0</v>
      </c>
      <c r="R24" s="10">
        <f>IF($G24=3,Data!F23,0)</f>
        <v>0</v>
      </c>
      <c r="S24" s="11">
        <f>IF($G24=4,Data!D23,0)</f>
        <v>3.55</v>
      </c>
      <c r="T24" s="11">
        <f>IF($G24=4,Data!E23,0)</f>
        <v>3</v>
      </c>
      <c r="U24" s="10">
        <f>IF($G24=4,Data!F23,0)</f>
        <v>5</v>
      </c>
    </row>
    <row r="25" spans="2:21">
      <c r="B25" s="5">
        <v>22</v>
      </c>
      <c r="C25" s="11">
        <f>SQRT((Data!D24-'Literasi 2'!$J$46)^2+(Data!E24-'Literasi 2'!$K$46)^2+(Data!F24-'Literasi 2'!$L$46)^2)</f>
        <v>10.106982939148132</v>
      </c>
      <c r="D25" s="11">
        <f>SQRT((Data!D24-'Literasi 2'!$M$46)^2+(Data!E24-'Literasi 2'!$N$46)^2+(Data!F24-'Literasi 2'!$O$46)^2)</f>
        <v>10.171654548302357</v>
      </c>
      <c r="E25" s="11">
        <f>SQRT((Data!D24-'Literasi 2'!$P$46)^2+(Data!E24-'Literasi 2'!$Q$46)^2+(Data!F24-'Literasi 2'!$R$46)^2)</f>
        <v>1.2421059178311289</v>
      </c>
      <c r="F25" s="11">
        <f>SQRT((Data!D24-'Literasi 2'!$S$46)^2+(Data!E24-'Literasi 2'!$T$46)^2+(Data!F24-'Literasi 2'!$U$46)^2)</f>
        <v>15.045472648681471</v>
      </c>
      <c r="G25" s="5">
        <f t="shared" si="0"/>
        <v>3</v>
      </c>
      <c r="I25" s="13">
        <v>22</v>
      </c>
      <c r="J25" s="11">
        <f>IF($G25=1,Data!D24,0)</f>
        <v>0</v>
      </c>
      <c r="K25" s="12">
        <f>IF($G25=1,Data!E24,0)</f>
        <v>0</v>
      </c>
      <c r="L25" s="10">
        <f>IF($G25=1,Data!F24,0)</f>
        <v>0</v>
      </c>
      <c r="M25" s="11">
        <f>IF($G25=2,Data!D24,0)</f>
        <v>0</v>
      </c>
      <c r="N25" s="11">
        <f>IF($G25=2,Data!E24,0)</f>
        <v>0</v>
      </c>
      <c r="O25" s="10">
        <f>IF($G25=2,Data!F24,0)</f>
        <v>0</v>
      </c>
      <c r="P25" s="11">
        <f>IF($G25=3,Data!D24,0)</f>
        <v>3.48</v>
      </c>
      <c r="Q25" s="11">
        <f>IF($G25=3,Data!E24,0)</f>
        <v>4</v>
      </c>
      <c r="R25" s="10">
        <f>IF($G25=3,Data!F24,0)</f>
        <v>20</v>
      </c>
      <c r="S25" s="11">
        <f>IF($G25=4,Data!D24,0)</f>
        <v>0</v>
      </c>
      <c r="T25" s="11">
        <f>IF($G25=4,Data!E24,0)</f>
        <v>0</v>
      </c>
      <c r="U25" s="10">
        <f>IF($G25=4,Data!F24,0)</f>
        <v>0</v>
      </c>
    </row>
    <row r="26" spans="2:21">
      <c r="B26" s="5">
        <v>23</v>
      </c>
      <c r="C26" s="11">
        <f>SQRT((Data!D25-'Literasi 2'!$J$46)^2+(Data!E25-'Literasi 2'!$K$46)^2+(Data!F25-'Literasi 2'!$L$46)^2)</f>
        <v>10.095400147207211</v>
      </c>
      <c r="D26" s="11">
        <f>SQRT((Data!D25-'Literasi 2'!$M$46)^2+(Data!E25-'Literasi 2'!$N$46)^2+(Data!F25-'Literasi 2'!$O$46)^2)</f>
        <v>10.157413856390809</v>
      </c>
      <c r="E26" s="11">
        <f>SQRT((Data!D25-'Literasi 2'!$P$46)^2+(Data!E25-'Literasi 2'!$Q$46)^2+(Data!F25-'Literasi 2'!$R$46)^2)</f>
        <v>1.2001779497687464</v>
      </c>
      <c r="F26" s="11">
        <f>SQRT((Data!D25-'Literasi 2'!$S$46)^2+(Data!E25-'Literasi 2'!$T$46)^2+(Data!F25-'Literasi 2'!$U$46)^2)</f>
        <v>15.047034499270021</v>
      </c>
      <c r="G26" s="5">
        <f t="shared" si="0"/>
        <v>3</v>
      </c>
      <c r="I26" s="13">
        <v>23</v>
      </c>
      <c r="J26" s="11">
        <f>IF($G26=1,Data!D25,0)</f>
        <v>0</v>
      </c>
      <c r="K26" s="12">
        <f>IF($G26=1,Data!E25,0)</f>
        <v>0</v>
      </c>
      <c r="L26" s="10">
        <f>IF($G26=1,Data!F25,0)</f>
        <v>0</v>
      </c>
      <c r="M26" s="11">
        <f>IF($G26=2,Data!D25,0)</f>
        <v>0</v>
      </c>
      <c r="N26" s="11">
        <f>IF($G26=2,Data!E25,0)</f>
        <v>0</v>
      </c>
      <c r="O26" s="10">
        <f>IF($G26=2,Data!F25,0)</f>
        <v>0</v>
      </c>
      <c r="P26" s="11">
        <f>IF($G26=3,Data!D25,0)</f>
        <v>3.18</v>
      </c>
      <c r="Q26" s="11">
        <f>IF($G26=3,Data!E25,0)</f>
        <v>4</v>
      </c>
      <c r="R26" s="10">
        <f>IF($G26=3,Data!F25,0)</f>
        <v>20</v>
      </c>
      <c r="S26" s="11">
        <f>IF($G26=4,Data!D25,0)</f>
        <v>0</v>
      </c>
      <c r="T26" s="11">
        <f>IF($G26=4,Data!E25,0)</f>
        <v>0</v>
      </c>
      <c r="U26" s="10">
        <f>IF($G26=4,Data!F25,0)</f>
        <v>0</v>
      </c>
    </row>
    <row r="27" spans="2:21">
      <c r="B27" s="5">
        <v>24</v>
      </c>
      <c r="C27" s="11">
        <f>SQRT((Data!D26-'Literasi 2'!$J$46)^2+(Data!E26-'Literasi 2'!$K$46)^2+(Data!F26-'Literasi 2'!$L$46)^2)</f>
        <v>0.74118734317711454</v>
      </c>
      <c r="D27" s="11">
        <f>SQRT((Data!D26-'Literasi 2'!$M$46)^2+(Data!E26-'Literasi 2'!$N$46)^2+(Data!F26-'Literasi 2'!$O$46)^2)</f>
        <v>20.007142630820624</v>
      </c>
      <c r="E27" s="11">
        <f>SQRT((Data!D26-'Literasi 2'!$P$46)^2+(Data!E26-'Literasi 2'!$Q$46)^2+(Data!F26-'Literasi 2'!$R$46)^2)</f>
        <v>10.033235459101803</v>
      </c>
      <c r="F27" s="11">
        <f>SQRT((Data!D26-'Literasi 2'!$S$46)^2+(Data!E26-'Literasi 2'!$T$46)^2+(Data!F26-'Literasi 2'!$U$46)^2)</f>
        <v>25.014041001450011</v>
      </c>
      <c r="G27" s="5">
        <f t="shared" si="0"/>
        <v>1</v>
      </c>
      <c r="I27" s="13">
        <v>24</v>
      </c>
      <c r="J27" s="11">
        <f>IF($G27=1,Data!D26,0)</f>
        <v>3.32</v>
      </c>
      <c r="K27" s="12">
        <f>IF($G27=1,Data!E26,0)</f>
        <v>2</v>
      </c>
      <c r="L27" s="10">
        <f>IF($G27=1,Data!F26,0)</f>
        <v>30</v>
      </c>
      <c r="M27" s="11">
        <f>IF($G27=2,Data!D26,0)</f>
        <v>0</v>
      </c>
      <c r="N27" s="11">
        <f>IF($G27=2,Data!E26,0)</f>
        <v>0</v>
      </c>
      <c r="O27" s="10">
        <f>IF($G27=2,Data!F26,0)</f>
        <v>0</v>
      </c>
      <c r="P27" s="11">
        <f>IF($G27=3,Data!D26,0)</f>
        <v>0</v>
      </c>
      <c r="Q27" s="11">
        <f>IF($G27=3,Data!E26,0)</f>
        <v>0</v>
      </c>
      <c r="R27" s="10">
        <f>IF($G27=3,Data!F26,0)</f>
        <v>0</v>
      </c>
      <c r="S27" s="11">
        <f>IF($G27=4,Data!D26,0)</f>
        <v>0</v>
      </c>
      <c r="T27" s="11">
        <f>IF($G27=4,Data!E26,0)</f>
        <v>0</v>
      </c>
      <c r="U27" s="10">
        <f>IF($G27=4,Data!F26,0)</f>
        <v>0</v>
      </c>
    </row>
    <row r="28" spans="2:21">
      <c r="B28" s="5">
        <v>25</v>
      </c>
      <c r="C28" s="11">
        <f>SQRT((Data!D27-'Literasi 2'!$J$46)^2+(Data!E27-'Literasi 2'!$K$46)^2+(Data!F27-'Literasi 2'!$L$46)^2)</f>
        <v>20.00570747074341</v>
      </c>
      <c r="D28" s="11">
        <f>SQRT((Data!D27-'Literasi 2'!$M$46)^2+(Data!E27-'Literasi 2'!$N$46)^2+(Data!F27-'Literasi 2'!$O$46)^2)</f>
        <v>0.85117932893133641</v>
      </c>
      <c r="E28" s="11">
        <f>SQRT((Data!D27-'Literasi 2'!$P$46)^2+(Data!E27-'Literasi 2'!$Q$46)^2+(Data!F27-'Literasi 2'!$R$46)^2)</f>
        <v>10.00241073164087</v>
      </c>
      <c r="F28" s="11">
        <f>SQRT((Data!D27-'Literasi 2'!$S$46)^2+(Data!E27-'Literasi 2'!$T$46)^2+(Data!F27-'Literasi 2'!$U$46)^2)</f>
        <v>5.0052819323412967</v>
      </c>
      <c r="G28" s="5">
        <f t="shared" si="0"/>
        <v>2</v>
      </c>
      <c r="I28" s="13">
        <v>25</v>
      </c>
      <c r="J28" s="11">
        <f>IF($G28=1,Data!D27,0)</f>
        <v>0</v>
      </c>
      <c r="K28" s="12">
        <f>IF($G28=1,Data!E27,0)</f>
        <v>0</v>
      </c>
      <c r="L28" s="10">
        <f>IF($G28=1,Data!F27,0)</f>
        <v>0</v>
      </c>
      <c r="M28" s="11">
        <f>IF($G28=2,Data!D27,0)</f>
        <v>3.25</v>
      </c>
      <c r="N28" s="11">
        <f>IF($G28=2,Data!E27,0)</f>
        <v>3</v>
      </c>
      <c r="O28" s="10">
        <f>IF($G28=2,Data!F27,0)</f>
        <v>10</v>
      </c>
      <c r="P28" s="11">
        <f>IF($G28=3,Data!D27,0)</f>
        <v>0</v>
      </c>
      <c r="Q28" s="11">
        <f>IF($G28=3,Data!E27,0)</f>
        <v>0</v>
      </c>
      <c r="R28" s="10">
        <f>IF($G28=3,Data!F27,0)</f>
        <v>0</v>
      </c>
      <c r="S28" s="11">
        <f>IF($G28=4,Data!D27,0)</f>
        <v>0</v>
      </c>
      <c r="T28" s="11">
        <f>IF($G28=4,Data!E27,0)</f>
        <v>0</v>
      </c>
      <c r="U28" s="10">
        <f>IF($G28=4,Data!F27,0)</f>
        <v>0</v>
      </c>
    </row>
    <row r="29" spans="2:21">
      <c r="B29" s="5">
        <v>26</v>
      </c>
      <c r="C29" s="11">
        <f>SQRT((Data!D28-'Literasi 2'!$J$46)^2+(Data!E28-'Literasi 2'!$K$46)^2+(Data!F28-'Literasi 2'!$L$46)^2)</f>
        <v>25.004822163034046</v>
      </c>
      <c r="D29" s="11">
        <f>SQRT((Data!D28-'Literasi 2'!$M$46)^2+(Data!E28-'Literasi 2'!$N$46)^2+(Data!F28-'Literasi 2'!$O$46)^2)</f>
        <v>5.0735595246335681</v>
      </c>
      <c r="E29" s="11">
        <f>SQRT((Data!D28-'Literasi 2'!$P$46)^2+(Data!E28-'Literasi 2'!$Q$46)^2+(Data!F28-'Literasi 2'!$R$46)^2)</f>
        <v>15.001741469279862</v>
      </c>
      <c r="F29" s="11">
        <f>SQRT((Data!D28-'Literasi 2'!$S$46)^2+(Data!E28-'Literasi 2'!$T$46)^2+(Data!F28-'Literasi 2'!$U$46)^2)</f>
        <v>0.2165961423684383</v>
      </c>
      <c r="G29" s="5">
        <f t="shared" si="0"/>
        <v>4</v>
      </c>
      <c r="I29" s="13">
        <v>26</v>
      </c>
      <c r="J29" s="11">
        <f>IF($G29=1,Data!D28,0)</f>
        <v>0</v>
      </c>
      <c r="K29" s="12">
        <f>IF($G29=1,Data!E28,0)</f>
        <v>0</v>
      </c>
      <c r="L29" s="10">
        <f>IF($G29=1,Data!F28,0)</f>
        <v>0</v>
      </c>
      <c r="M29" s="11">
        <f>IF($G29=2,Data!D28,0)</f>
        <v>0</v>
      </c>
      <c r="N29" s="11">
        <f>IF($G29=2,Data!E28,0)</f>
        <v>0</v>
      </c>
      <c r="O29" s="10">
        <f>IF($G29=2,Data!F28,0)</f>
        <v>0</v>
      </c>
      <c r="P29" s="11">
        <f>IF($G29=3,Data!D28,0)</f>
        <v>0</v>
      </c>
      <c r="Q29" s="11">
        <f>IF($G29=3,Data!E28,0)</f>
        <v>0</v>
      </c>
      <c r="R29" s="10">
        <f>IF($G29=3,Data!F28,0)</f>
        <v>0</v>
      </c>
      <c r="S29" s="11">
        <f>IF($G29=4,Data!D28,0)</f>
        <v>3.27</v>
      </c>
      <c r="T29" s="11">
        <f>IF($G29=4,Data!E28,0)</f>
        <v>3</v>
      </c>
      <c r="U29" s="10">
        <f>IF($G29=4,Data!F28,0)</f>
        <v>5</v>
      </c>
    </row>
    <row r="30" spans="2:21">
      <c r="B30" s="5">
        <v>27</v>
      </c>
      <c r="C30" s="11">
        <f>SQRT((Data!D29-'Literasi 2'!$J$46)^2+(Data!E29-'Literasi 2'!$K$46)^2+(Data!F29-'Literasi 2'!$L$46)^2)</f>
        <v>0.44702506077252274</v>
      </c>
      <c r="D30" s="11">
        <f>SQRT((Data!D29-'Literasi 2'!$M$46)^2+(Data!E29-'Literasi 2'!$N$46)^2+(Data!F29-'Literasi 2'!$O$46)^2)</f>
        <v>20.017161543285802</v>
      </c>
      <c r="E30" s="11">
        <f>SQRT((Data!D29-'Literasi 2'!$P$46)^2+(Data!E29-'Literasi 2'!$Q$46)^2+(Data!F29-'Literasi 2'!$R$46)^2)</f>
        <v>10.002082472054397</v>
      </c>
      <c r="F30" s="11">
        <f>SQRT((Data!D29-'Literasi 2'!$S$46)^2+(Data!E29-'Literasi 2'!$T$46)^2+(Data!F29-'Literasi 2'!$U$46)^2)</f>
        <v>25.001423570580048</v>
      </c>
      <c r="G30" s="5">
        <f t="shared" si="0"/>
        <v>1</v>
      </c>
      <c r="I30" s="13">
        <v>27</v>
      </c>
      <c r="J30" s="11">
        <f>IF($G30=1,Data!D29,0)</f>
        <v>3.2</v>
      </c>
      <c r="K30" s="12">
        <f>IF($G30=1,Data!E29,0)</f>
        <v>3</v>
      </c>
      <c r="L30" s="10">
        <f>IF($G30=1,Data!F29,0)</f>
        <v>30</v>
      </c>
      <c r="M30" s="11">
        <f>IF($G30=2,Data!D29,0)</f>
        <v>0</v>
      </c>
      <c r="N30" s="11">
        <f>IF($G30=2,Data!E29,0)</f>
        <v>0</v>
      </c>
      <c r="O30" s="10">
        <f>IF($G30=2,Data!F29,0)</f>
        <v>0</v>
      </c>
      <c r="P30" s="11">
        <f>IF($G30=3,Data!D29,0)</f>
        <v>0</v>
      </c>
      <c r="Q30" s="11">
        <f>IF($G30=3,Data!E29,0)</f>
        <v>0</v>
      </c>
      <c r="R30" s="10">
        <f>IF($G30=3,Data!F29,0)</f>
        <v>0</v>
      </c>
      <c r="S30" s="11">
        <f>IF($G30=4,Data!D29,0)</f>
        <v>0</v>
      </c>
      <c r="T30" s="11">
        <f>IF($G30=4,Data!E29,0)</f>
        <v>0</v>
      </c>
      <c r="U30" s="10">
        <f>IF($G30=4,Data!F29,0)</f>
        <v>0</v>
      </c>
    </row>
    <row r="31" spans="2:21">
      <c r="B31" s="5">
        <v>28</v>
      </c>
      <c r="C31" s="11">
        <f>SQRT((Data!D30-'Literasi 2'!$J$46)^2+(Data!E30-'Literasi 2'!$K$46)^2+(Data!F30-'Literasi 2'!$L$46)^2)</f>
        <v>0.74636363636363656</v>
      </c>
      <c r="D31" s="11">
        <f>SQRT((Data!D30-'Literasi 2'!$M$46)^2+(Data!E30-'Literasi 2'!$N$46)^2+(Data!F30-'Literasi 2'!$O$46)^2)</f>
        <v>20.003774800022121</v>
      </c>
      <c r="E31" s="11">
        <f>SQRT((Data!D30-'Literasi 2'!$P$46)^2+(Data!E30-'Literasi 2'!$Q$46)^2+(Data!F30-'Literasi 2'!$R$46)^2)</f>
        <v>10.050437160199108</v>
      </c>
      <c r="F31" s="11">
        <f>SQRT((Data!D30-'Literasi 2'!$S$46)^2+(Data!E30-'Literasi 2'!$T$46)^2+(Data!F30-'Literasi 2'!$U$46)^2)</f>
        <v>25.028607243623355</v>
      </c>
      <c r="G31" s="5">
        <f t="shared" si="0"/>
        <v>1</v>
      </c>
      <c r="I31" s="13">
        <v>28</v>
      </c>
      <c r="J31" s="11">
        <f>IF($G31=1,Data!D30,0)</f>
        <v>2.5499999999999998</v>
      </c>
      <c r="K31" s="12">
        <f>IF($G31=1,Data!E30,0)</f>
        <v>2</v>
      </c>
      <c r="L31" s="10">
        <f>IF($G31=1,Data!F30,0)</f>
        <v>30</v>
      </c>
      <c r="M31" s="11">
        <f>IF($G31=2,Data!D30,0)</f>
        <v>0</v>
      </c>
      <c r="N31" s="11">
        <f>IF($G31=2,Data!E30,0)</f>
        <v>0</v>
      </c>
      <c r="O31" s="10">
        <f>IF($G31=2,Data!F30,0)</f>
        <v>0</v>
      </c>
      <c r="P31" s="11">
        <f>IF($G31=3,Data!D30,0)</f>
        <v>0</v>
      </c>
      <c r="Q31" s="11">
        <f>IF($G31=3,Data!E30,0)</f>
        <v>0</v>
      </c>
      <c r="R31" s="10">
        <f>IF($G31=3,Data!F30,0)</f>
        <v>0</v>
      </c>
      <c r="S31" s="11">
        <f>IF($G31=4,Data!D30,0)</f>
        <v>0</v>
      </c>
      <c r="T31" s="11">
        <f>IF($G31=4,Data!E30,0)</f>
        <v>0</v>
      </c>
      <c r="U31" s="10">
        <f>IF($G31=4,Data!F30,0)</f>
        <v>0</v>
      </c>
    </row>
    <row r="32" spans="2:21">
      <c r="B32" s="5">
        <v>29</v>
      </c>
      <c r="C32" s="11">
        <f>SQRT((Data!D31-'Literasi 2'!$J$46)^2+(Data!E31-'Literasi 2'!$K$46)^2+(Data!F31-'Literasi 2'!$L$46)^2)</f>
        <v>0.73609198131665399</v>
      </c>
      <c r="D32" s="11">
        <f>SQRT((Data!D31-'Literasi 2'!$M$46)^2+(Data!E31-'Literasi 2'!$N$46)^2+(Data!F31-'Literasi 2'!$O$46)^2)</f>
        <v>20.027457558312289</v>
      </c>
      <c r="E32" s="11">
        <f>SQRT((Data!D31-'Literasi 2'!$P$46)^2+(Data!E31-'Literasi 2'!$Q$46)^2+(Data!F31-'Literasi 2'!$R$46)^2)</f>
        <v>10.010842144617227</v>
      </c>
      <c r="F32" s="11">
        <f>SQRT((Data!D31-'Literasi 2'!$S$46)^2+(Data!E31-'Literasi 2'!$T$46)^2+(Data!F31-'Literasi 2'!$U$46)^2)</f>
        <v>25.001144918227691</v>
      </c>
      <c r="G32" s="5">
        <f t="shared" si="0"/>
        <v>1</v>
      </c>
      <c r="I32" s="13">
        <v>29</v>
      </c>
      <c r="J32" s="11">
        <f>IF($G32=1,Data!D31,0)</f>
        <v>3.58</v>
      </c>
      <c r="K32" s="12">
        <f>IF($G32=1,Data!E31,0)</f>
        <v>3</v>
      </c>
      <c r="L32" s="10">
        <f>IF($G32=1,Data!F31,0)</f>
        <v>30</v>
      </c>
      <c r="M32" s="11">
        <f>IF($G32=2,Data!D31,0)</f>
        <v>0</v>
      </c>
      <c r="N32" s="11">
        <f>IF($G32=2,Data!E31,0)</f>
        <v>0</v>
      </c>
      <c r="O32" s="10">
        <f>IF($G32=2,Data!F31,0)</f>
        <v>0</v>
      </c>
      <c r="P32" s="11">
        <f>IF($G32=3,Data!D31,0)</f>
        <v>0</v>
      </c>
      <c r="Q32" s="11">
        <f>IF($G32=3,Data!E31,0)</f>
        <v>0</v>
      </c>
      <c r="R32" s="10">
        <f>IF($G32=3,Data!F31,0)</f>
        <v>0</v>
      </c>
      <c r="S32" s="11">
        <f>IF($G32=4,Data!D31,0)</f>
        <v>0</v>
      </c>
      <c r="T32" s="11">
        <f>IF($G32=4,Data!E31,0)</f>
        <v>0</v>
      </c>
      <c r="U32" s="10">
        <f>IF($G32=4,Data!F31,0)</f>
        <v>0</v>
      </c>
    </row>
    <row r="33" spans="2:21">
      <c r="B33" s="5">
        <v>30</v>
      </c>
      <c r="C33" s="11">
        <f>SQRT((Data!D32-'Literasi 2'!$J$46)^2+(Data!E32-'Literasi 2'!$K$46)^2+(Data!F32-'Literasi 2'!$L$46)^2)</f>
        <v>1.4741452208759505</v>
      </c>
      <c r="D33" s="11">
        <f>SQRT((Data!D32-'Literasi 2'!$M$46)^2+(Data!E32-'Literasi 2'!$N$46)^2+(Data!F32-'Literasi 2'!$O$46)^2)</f>
        <v>20.087017106827982</v>
      </c>
      <c r="E33" s="11">
        <f>SQRT((Data!D32-'Literasi 2'!$P$46)^2+(Data!E32-'Literasi 2'!$Q$46)^2+(Data!F32-'Literasi 2'!$R$46)^2)</f>
        <v>10.077502358113232</v>
      </c>
      <c r="F33" s="11">
        <f>SQRT((Data!D32-'Literasi 2'!$S$46)^2+(Data!E32-'Literasi 2'!$T$46)^2+(Data!F32-'Literasi 2'!$U$46)^2)</f>
        <v>25.027375289648109</v>
      </c>
      <c r="G33" s="5">
        <f t="shared" si="0"/>
        <v>1</v>
      </c>
      <c r="I33" s="13">
        <v>30</v>
      </c>
      <c r="J33" s="11">
        <f>IF($G33=1,Data!D32,0)</f>
        <v>3.5</v>
      </c>
      <c r="K33" s="12">
        <f>IF($G33=1,Data!E32,0)</f>
        <v>4</v>
      </c>
      <c r="L33" s="10">
        <f>IF($G33=1,Data!F32,0)</f>
        <v>30</v>
      </c>
      <c r="M33" s="11">
        <f>IF($G33=2,Data!D32,0)</f>
        <v>0</v>
      </c>
      <c r="N33" s="11">
        <f>IF($G33=2,Data!E32,0)</f>
        <v>0</v>
      </c>
      <c r="O33" s="10">
        <f>IF($G33=2,Data!F32,0)</f>
        <v>0</v>
      </c>
      <c r="P33" s="11">
        <f>IF($G33=3,Data!D32,0)</f>
        <v>0</v>
      </c>
      <c r="Q33" s="11">
        <f>IF($G33=3,Data!E32,0)</f>
        <v>0</v>
      </c>
      <c r="R33" s="10">
        <f>IF($G33=3,Data!F32,0)</f>
        <v>0</v>
      </c>
      <c r="S33" s="11">
        <f>IF($G33=4,Data!D32,0)</f>
        <v>0</v>
      </c>
      <c r="T33" s="11">
        <f>IF($G33=4,Data!E32,0)</f>
        <v>0</v>
      </c>
      <c r="U33" s="10">
        <f>IF($G33=4,Data!F32,0)</f>
        <v>0</v>
      </c>
    </row>
    <row r="34" spans="2:21">
      <c r="B34" s="5">
        <v>31</v>
      </c>
      <c r="C34" s="11">
        <f>SQRT((Data!D33-'Literasi 2'!$J$46)^2+(Data!E33-'Literasi 2'!$K$46)^2+(Data!F33-'Literasi 2'!$L$46)^2)</f>
        <v>10.027430312781334</v>
      </c>
      <c r="D34" s="11">
        <f>SQRT((Data!D33-'Literasi 2'!$M$46)^2+(Data!E33-'Literasi 2'!$N$46)^2+(Data!F33-'Literasi 2'!$O$46)^2)</f>
        <v>10.014277619978389</v>
      </c>
      <c r="E34" s="11">
        <f>SQRT((Data!D33-'Literasi 2'!$P$46)^2+(Data!E33-'Literasi 2'!$Q$46)^2+(Data!F33-'Literasi 2'!$R$46)^2)</f>
        <v>0.81597412813016157</v>
      </c>
      <c r="F34" s="11">
        <f>SQRT((Data!D33-'Literasi 2'!$S$46)^2+(Data!E33-'Literasi 2'!$T$46)^2+(Data!F33-'Literasi 2'!$U$46)^2)</f>
        <v>15.023390004330654</v>
      </c>
      <c r="G34" s="5">
        <f t="shared" si="0"/>
        <v>3</v>
      </c>
      <c r="I34" s="13">
        <v>31</v>
      </c>
      <c r="J34" s="11">
        <f>IF($G34=1,Data!D33,0)</f>
        <v>0</v>
      </c>
      <c r="K34" s="12">
        <f>IF($G34=1,Data!E33,0)</f>
        <v>0</v>
      </c>
      <c r="L34" s="10">
        <f>IF($G34=1,Data!F33,0)</f>
        <v>0</v>
      </c>
      <c r="M34" s="11">
        <f>IF($G34=2,Data!D33,0)</f>
        <v>0</v>
      </c>
      <c r="N34" s="11">
        <f>IF($G34=2,Data!E33,0)</f>
        <v>0</v>
      </c>
      <c r="O34" s="10">
        <f>IF($G34=2,Data!F33,0)</f>
        <v>0</v>
      </c>
      <c r="P34" s="11">
        <f>IF($G34=3,Data!D33,0)</f>
        <v>3.32</v>
      </c>
      <c r="Q34" s="11">
        <f>IF($G34=3,Data!E33,0)</f>
        <v>2</v>
      </c>
      <c r="R34" s="10">
        <f>IF($G34=3,Data!F33,0)</f>
        <v>20</v>
      </c>
      <c r="S34" s="11">
        <f>IF($G34=4,Data!D33,0)</f>
        <v>0</v>
      </c>
      <c r="T34" s="11">
        <f>IF($G34=4,Data!E33,0)</f>
        <v>0</v>
      </c>
      <c r="U34" s="10">
        <f>IF($G34=4,Data!F33,0)</f>
        <v>0</v>
      </c>
    </row>
    <row r="35" spans="2:21">
      <c r="B35" s="5">
        <v>32</v>
      </c>
      <c r="C35" s="11">
        <f>SQRT((Data!D34-'Literasi 2'!$J$46)^2+(Data!E34-'Literasi 2'!$K$46)^2+(Data!F34-'Literasi 2'!$L$46)^2)</f>
        <v>20.004027879528628</v>
      </c>
      <c r="D35" s="11">
        <f>SQRT((Data!D34-'Literasi 2'!$M$46)^2+(Data!E34-'Literasi 2'!$N$46)^2+(Data!F34-'Literasi 2'!$O$46)^2)</f>
        <v>0.75399353445503758</v>
      </c>
      <c r="E35" s="11">
        <f>SQRT((Data!D34-'Literasi 2'!$P$46)^2+(Data!E34-'Literasi 2'!$Q$46)^2+(Data!F34-'Literasi 2'!$R$46)^2)</f>
        <v>10.009574438728373</v>
      </c>
      <c r="F35" s="11">
        <f>SQRT((Data!D34-'Literasi 2'!$S$46)^2+(Data!E34-'Literasi 2'!$T$46)^2+(Data!F34-'Literasi 2'!$U$46)^2)</f>
        <v>5.0433369134157813</v>
      </c>
      <c r="G35" s="5">
        <f t="shared" si="0"/>
        <v>2</v>
      </c>
      <c r="I35" s="13">
        <v>32</v>
      </c>
      <c r="J35" s="11">
        <f>IF($G35=1,Data!D34,0)</f>
        <v>0</v>
      </c>
      <c r="K35" s="12">
        <f>IF($G35=1,Data!E34,0)</f>
        <v>0</v>
      </c>
      <c r="L35" s="10">
        <f>IF($G35=1,Data!F34,0)</f>
        <v>0</v>
      </c>
      <c r="M35" s="11">
        <f>IF($G35=2,Data!D34,0)</f>
        <v>2.77</v>
      </c>
      <c r="N35" s="11">
        <f>IF($G35=2,Data!E34,0)</f>
        <v>3</v>
      </c>
      <c r="O35" s="10">
        <f>IF($G35=2,Data!F34,0)</f>
        <v>10</v>
      </c>
      <c r="P35" s="11">
        <f>IF($G35=3,Data!D34,0)</f>
        <v>0</v>
      </c>
      <c r="Q35" s="11">
        <f>IF($G35=3,Data!E34,0)</f>
        <v>0</v>
      </c>
      <c r="R35" s="10">
        <f>IF($G35=3,Data!F34,0)</f>
        <v>0</v>
      </c>
      <c r="S35" s="11">
        <f>IF($G35=4,Data!D34,0)</f>
        <v>0</v>
      </c>
      <c r="T35" s="11">
        <f>IF($G35=4,Data!E34,0)</f>
        <v>0</v>
      </c>
      <c r="U35" s="10">
        <f>IF($G35=4,Data!F34,0)</f>
        <v>0</v>
      </c>
    </row>
    <row r="36" spans="2:21">
      <c r="B36" s="5">
        <v>33</v>
      </c>
      <c r="C36" s="11">
        <f>SQRT((Data!D35-'Literasi 2'!$J$46)^2+(Data!E35-'Literasi 2'!$K$46)^2+(Data!F35-'Literasi 2'!$L$46)^2)</f>
        <v>10.017641009986267</v>
      </c>
      <c r="D36" s="11">
        <f>SQRT((Data!D35-'Literasi 2'!$M$46)^2+(Data!E35-'Literasi 2'!$N$46)^2+(Data!F35-'Literasi 2'!$O$46)^2)</f>
        <v>10.043849174992623</v>
      </c>
      <c r="E36" s="11">
        <f>SQRT((Data!D35-'Literasi 2'!$P$46)^2+(Data!E35-'Literasi 2'!$Q$46)^2+(Data!F35-'Literasi 2'!$R$46)^2)</f>
        <v>0.32067706150858033</v>
      </c>
      <c r="F36" s="11">
        <f>SQRT((Data!D35-'Literasi 2'!$S$46)^2+(Data!E35-'Literasi 2'!$T$46)^2+(Data!F35-'Literasi 2'!$U$46)^2)</f>
        <v>15.000925989936606</v>
      </c>
      <c r="G36" s="5">
        <f t="shared" si="0"/>
        <v>3</v>
      </c>
      <c r="I36" s="13">
        <v>33</v>
      </c>
      <c r="J36" s="11">
        <f>IF($G36=1,Data!D35,0)</f>
        <v>0</v>
      </c>
      <c r="K36" s="12">
        <f>IF($G36=1,Data!E35,0)</f>
        <v>0</v>
      </c>
      <c r="L36" s="10">
        <f>IF($G36=1,Data!F35,0)</f>
        <v>0</v>
      </c>
      <c r="M36" s="11">
        <f>IF($G36=2,Data!D35,0)</f>
        <v>0</v>
      </c>
      <c r="N36" s="11">
        <f>IF($G36=2,Data!E35,0)</f>
        <v>0</v>
      </c>
      <c r="O36" s="10">
        <f>IF($G36=2,Data!F35,0)</f>
        <v>0</v>
      </c>
      <c r="P36" s="11">
        <f>IF($G36=3,Data!D35,0)</f>
        <v>3.41</v>
      </c>
      <c r="Q36" s="11">
        <f>IF($G36=3,Data!E35,0)</f>
        <v>3</v>
      </c>
      <c r="R36" s="10">
        <f>IF($G36=3,Data!F35,0)</f>
        <v>20</v>
      </c>
      <c r="S36" s="11">
        <f>IF($G36=4,Data!D35,0)</f>
        <v>0</v>
      </c>
      <c r="T36" s="11">
        <f>IF($G36=4,Data!E35,0)</f>
        <v>0</v>
      </c>
      <c r="U36" s="10">
        <f>IF($G36=4,Data!F35,0)</f>
        <v>0</v>
      </c>
    </row>
    <row r="37" spans="2:21">
      <c r="B37" s="5">
        <v>34</v>
      </c>
      <c r="C37" s="11">
        <f>SQRT((Data!D36-'Literasi 2'!$J$46)^2+(Data!E36-'Literasi 2'!$K$46)^2+(Data!F36-'Literasi 2'!$L$46)^2)</f>
        <v>10.020831236862836</v>
      </c>
      <c r="D37" s="11">
        <f>SQRT((Data!D36-'Literasi 2'!$M$46)^2+(Data!E36-'Literasi 2'!$N$46)^2+(Data!F36-'Literasi 2'!$O$46)^2)</f>
        <v>10.005173973999652</v>
      </c>
      <c r="E37" s="11">
        <f>SQRT((Data!D36-'Literasi 2'!$P$46)^2+(Data!E36-'Literasi 2'!$Q$46)^2+(Data!F36-'Literasi 2'!$R$46)^2)</f>
        <v>0.80743654721456437</v>
      </c>
      <c r="F37" s="11">
        <f>SQRT((Data!D36-'Literasi 2'!$S$46)^2+(Data!E36-'Literasi 2'!$T$46)^2+(Data!F36-'Literasi 2'!$U$46)^2)</f>
        <v>15.027403209544296</v>
      </c>
      <c r="G37" s="5">
        <f t="shared" si="0"/>
        <v>3</v>
      </c>
      <c r="I37" s="13">
        <v>34</v>
      </c>
      <c r="J37" s="11">
        <f>IF($G37=1,Data!D36,0)</f>
        <v>0</v>
      </c>
      <c r="K37" s="12">
        <f>IF($G37=1,Data!E36,0)</f>
        <v>0</v>
      </c>
      <c r="L37" s="10">
        <f>IF($G37=1,Data!F36,0)</f>
        <v>0</v>
      </c>
      <c r="M37" s="11">
        <f>IF($G37=2,Data!D36,0)</f>
        <v>0</v>
      </c>
      <c r="N37" s="11">
        <f>IF($G37=2,Data!E36,0)</f>
        <v>0</v>
      </c>
      <c r="O37" s="10">
        <f>IF($G37=2,Data!F36,0)</f>
        <v>0</v>
      </c>
      <c r="P37" s="11">
        <f>IF($G37=3,Data!D36,0)</f>
        <v>3.05</v>
      </c>
      <c r="Q37" s="11">
        <f>IF($G37=3,Data!E36,0)</f>
        <v>2</v>
      </c>
      <c r="R37" s="10">
        <f>IF($G37=3,Data!F36,0)</f>
        <v>20</v>
      </c>
      <c r="S37" s="11">
        <f>IF($G37=4,Data!D36,0)</f>
        <v>0</v>
      </c>
      <c r="T37" s="11">
        <f>IF($G37=4,Data!E36,0)</f>
        <v>0</v>
      </c>
      <c r="U37" s="10">
        <f>IF($G37=4,Data!F36,0)</f>
        <v>0</v>
      </c>
    </row>
    <row r="38" spans="2:21">
      <c r="B38" s="5">
        <v>35</v>
      </c>
      <c r="C38" s="11">
        <f>SQRT((Data!D37-'Literasi 2'!$J$46)^2+(Data!E37-'Literasi 2'!$K$46)^2+(Data!F37-'Literasi 2'!$L$46)^2)</f>
        <v>10.133596891055674</v>
      </c>
      <c r="D38" s="11">
        <f>SQRT((Data!D37-'Literasi 2'!$M$46)^2+(Data!E37-'Literasi 2'!$N$46)^2+(Data!F37-'Literasi 2'!$O$46)^2)</f>
        <v>10.077837379616719</v>
      </c>
      <c r="E38" s="11">
        <f>SQRT((Data!D37-'Literasi 2'!$P$46)^2+(Data!E37-'Literasi 2'!$Q$46)^2+(Data!F37-'Literasi 2'!$R$46)^2)</f>
        <v>1.8298798989126155</v>
      </c>
      <c r="F38" s="11">
        <f>SQRT((Data!D37-'Literasi 2'!$S$46)^2+(Data!E37-'Literasi 2'!$T$46)^2+(Data!F37-'Literasi 2'!$U$46)^2)</f>
        <v>15.122684303904368</v>
      </c>
      <c r="G38" s="5">
        <f t="shared" si="0"/>
        <v>3</v>
      </c>
      <c r="I38" s="13">
        <v>35</v>
      </c>
      <c r="J38" s="11">
        <f>IF($G38=1,Data!D37,0)</f>
        <v>0</v>
      </c>
      <c r="K38" s="12">
        <f>IF($G38=1,Data!E37,0)</f>
        <v>0</v>
      </c>
      <c r="L38" s="10">
        <f>IF($G38=1,Data!F37,0)</f>
        <v>0</v>
      </c>
      <c r="M38" s="11">
        <f>IF($G38=2,Data!D37,0)</f>
        <v>0</v>
      </c>
      <c r="N38" s="11">
        <f>IF($G38=2,Data!E37,0)</f>
        <v>0</v>
      </c>
      <c r="O38" s="10">
        <f>IF($G38=2,Data!F37,0)</f>
        <v>0</v>
      </c>
      <c r="P38" s="11">
        <f>IF($G38=3,Data!D37,0)</f>
        <v>2.83</v>
      </c>
      <c r="Q38" s="11">
        <f>IF($G38=3,Data!E37,0)</f>
        <v>1</v>
      </c>
      <c r="R38" s="10">
        <f>IF($G38=3,Data!F37,0)</f>
        <v>20</v>
      </c>
      <c r="S38" s="11">
        <f>IF($G38=4,Data!D37,0)</f>
        <v>0</v>
      </c>
      <c r="T38" s="11">
        <f>IF($G38=4,Data!E37,0)</f>
        <v>0</v>
      </c>
      <c r="U38" s="10">
        <f>IF($G38=4,Data!F37,0)</f>
        <v>0</v>
      </c>
    </row>
    <row r="39" spans="2:21">
      <c r="B39" s="5">
        <v>36</v>
      </c>
      <c r="C39" s="11">
        <f>SQRT((Data!D38-'Literasi 2'!$J$46)^2+(Data!E38-'Literasi 2'!$K$46)^2+(Data!F38-'Literasi 2'!$L$46)^2)</f>
        <v>20.07165379211223</v>
      </c>
      <c r="D39" s="11">
        <f>SQRT((Data!D38-'Literasi 2'!$M$46)^2+(Data!E38-'Literasi 2'!$N$46)^2+(Data!F38-'Literasi 2'!$O$46)^2)</f>
        <v>1.3586965260866755</v>
      </c>
      <c r="E39" s="11">
        <f>SQRT((Data!D38-'Literasi 2'!$P$46)^2+(Data!E38-'Literasi 2'!$Q$46)^2+(Data!F38-'Literasi 2'!$R$46)^2)</f>
        <v>10.163104534431287</v>
      </c>
      <c r="F39" s="11">
        <f>SQRT((Data!D38-'Literasi 2'!$S$46)^2+(Data!E38-'Literasi 2'!$T$46)^2+(Data!F38-'Literasi 2'!$U$46)^2)</f>
        <v>5.3255904732610535</v>
      </c>
      <c r="G39" s="5">
        <f t="shared" si="0"/>
        <v>2</v>
      </c>
      <c r="I39" s="13">
        <v>36</v>
      </c>
      <c r="J39" s="11">
        <f>IF($G39=1,Data!D38,0)</f>
        <v>0</v>
      </c>
      <c r="K39" s="12">
        <f>IF($G39=1,Data!E38,0)</f>
        <v>0</v>
      </c>
      <c r="L39" s="10">
        <f>IF($G39=1,Data!F38,0)</f>
        <v>0</v>
      </c>
      <c r="M39" s="11">
        <f>IF($G39=2,Data!D38,0)</f>
        <v>3.38</v>
      </c>
      <c r="N39" s="11">
        <f>IF($G39=2,Data!E38,0)</f>
        <v>1</v>
      </c>
      <c r="O39" s="10">
        <f>IF($G39=2,Data!F38,0)</f>
        <v>10</v>
      </c>
      <c r="P39" s="11">
        <f>IF($G39=3,Data!D38,0)</f>
        <v>0</v>
      </c>
      <c r="Q39" s="11">
        <f>IF($G39=3,Data!E38,0)</f>
        <v>0</v>
      </c>
      <c r="R39" s="10">
        <f>IF($G39=3,Data!F38,0)</f>
        <v>0</v>
      </c>
      <c r="S39" s="11">
        <f>IF($G39=4,Data!D38,0)</f>
        <v>0</v>
      </c>
      <c r="T39" s="11">
        <f>IF($G39=4,Data!E38,0)</f>
        <v>0</v>
      </c>
      <c r="U39" s="10">
        <f>IF($G39=4,Data!F38,0)</f>
        <v>0</v>
      </c>
    </row>
    <row r="40" spans="2:21">
      <c r="B40" s="5">
        <v>37</v>
      </c>
      <c r="C40" s="11">
        <f>SQRT((Data!D39-'Literasi 2'!$J$46)^2+(Data!E39-'Literasi 2'!$K$46)^2+(Data!F39-'Literasi 2'!$L$46)^2)</f>
        <v>25.042985128219666</v>
      </c>
      <c r="D40" s="11">
        <f>SQRT((Data!D39-'Literasi 2'!$M$46)^2+(Data!E39-'Literasi 2'!$N$46)^2+(Data!F39-'Literasi 2'!$O$46)^2)</f>
        <v>5.3350310448956151</v>
      </c>
      <c r="E40" s="11">
        <f>SQRT((Data!D39-'Literasi 2'!$P$46)^2+(Data!E39-'Literasi 2'!$Q$46)^2+(Data!F39-'Literasi 2'!$R$46)^2)</f>
        <v>15.051339711504458</v>
      </c>
      <c r="F40" s="11">
        <f>SQRT((Data!D39-'Literasi 2'!$S$46)^2+(Data!E39-'Literasi 2'!$T$46)^2+(Data!F39-'Literasi 2'!$U$46)^2)</f>
        <v>1.1688657845202852</v>
      </c>
      <c r="G40" s="5">
        <f t="shared" si="0"/>
        <v>4</v>
      </c>
      <c r="I40" s="13">
        <v>37</v>
      </c>
      <c r="J40" s="11">
        <f>IF($G40=1,Data!D39,0)</f>
        <v>0</v>
      </c>
      <c r="K40" s="12">
        <f>IF($G40=1,Data!E39,0)</f>
        <v>0</v>
      </c>
      <c r="L40" s="10">
        <f>IF($G40=1,Data!F39,0)</f>
        <v>0</v>
      </c>
      <c r="M40" s="11">
        <f>IF($G40=2,Data!D39,0)</f>
        <v>0</v>
      </c>
      <c r="N40" s="11">
        <f>IF($G40=2,Data!E39,0)</f>
        <v>0</v>
      </c>
      <c r="O40" s="10">
        <f>IF($G40=2,Data!F39,0)</f>
        <v>0</v>
      </c>
      <c r="P40" s="11">
        <f>IF($G40=3,Data!D39,0)</f>
        <v>0</v>
      </c>
      <c r="Q40" s="11">
        <f>IF($G40=3,Data!E39,0)</f>
        <v>0</v>
      </c>
      <c r="R40" s="10">
        <f>IF($G40=3,Data!F39,0)</f>
        <v>0</v>
      </c>
      <c r="S40" s="11">
        <f>IF($G40=4,Data!D39,0)</f>
        <v>3.48</v>
      </c>
      <c r="T40" s="11">
        <f>IF($G40=4,Data!E39,0)</f>
        <v>4</v>
      </c>
      <c r="U40" s="10">
        <f>IF($G40=4,Data!F39,0)</f>
        <v>5</v>
      </c>
    </row>
    <row r="41" spans="2:21">
      <c r="B41" s="5">
        <v>38</v>
      </c>
      <c r="C41" s="11">
        <f>SQRT((Data!D40-'Literasi 2'!$J$46)^2+(Data!E40-'Literasi 2'!$K$46)^2+(Data!F40-'Literasi 2'!$L$46)^2)</f>
        <v>25.012146222939084</v>
      </c>
      <c r="D41" s="11">
        <f>SQRT((Data!D40-'Literasi 2'!$M$46)^2+(Data!E40-'Literasi 2'!$N$46)^2+(Data!F40-'Literasi 2'!$O$46)^2)</f>
        <v>5.0355542147811301</v>
      </c>
      <c r="E41" s="11">
        <f>SQRT((Data!D40-'Literasi 2'!$P$46)^2+(Data!E40-'Literasi 2'!$Q$46)^2+(Data!F40-'Literasi 2'!$R$46)^2)</f>
        <v>15.023089133434279</v>
      </c>
      <c r="F41" s="11">
        <f>SQRT((Data!D40-'Literasi 2'!$S$46)^2+(Data!E40-'Literasi 2'!$T$46)^2+(Data!F40-'Literasi 2'!$U$46)^2)</f>
        <v>0.83353497560423684</v>
      </c>
      <c r="G41" s="5">
        <f t="shared" si="0"/>
        <v>4</v>
      </c>
      <c r="I41" s="13">
        <v>38</v>
      </c>
      <c r="J41" s="11">
        <f>IF($G41=1,Data!D40,0)</f>
        <v>0</v>
      </c>
      <c r="K41" s="12">
        <f>IF($G41=1,Data!E40,0)</f>
        <v>0</v>
      </c>
      <c r="L41" s="10">
        <f>IF($G41=1,Data!F40,0)</f>
        <v>0</v>
      </c>
      <c r="M41" s="11">
        <f>IF($G41=2,Data!D40,0)</f>
        <v>0</v>
      </c>
      <c r="N41" s="11">
        <f>IF($G41=2,Data!E40,0)</f>
        <v>0</v>
      </c>
      <c r="O41" s="10">
        <f>IF($G41=2,Data!F40,0)</f>
        <v>0</v>
      </c>
      <c r="P41" s="11">
        <f>IF($G41=3,Data!D40,0)</f>
        <v>0</v>
      </c>
      <c r="Q41" s="11">
        <f>IF($G41=3,Data!E40,0)</f>
        <v>0</v>
      </c>
      <c r="R41" s="10">
        <f>IF($G41=3,Data!F40,0)</f>
        <v>0</v>
      </c>
      <c r="S41" s="11">
        <f>IF($G41=4,Data!D40,0)</f>
        <v>3.39</v>
      </c>
      <c r="T41" s="11">
        <f>IF($G41=4,Data!E40,0)</f>
        <v>2</v>
      </c>
      <c r="U41" s="10">
        <f>IF($G41=4,Data!F40,0)</f>
        <v>5</v>
      </c>
    </row>
    <row r="42" spans="2:21">
      <c r="B42" s="5">
        <v>39</v>
      </c>
      <c r="C42" s="11">
        <f>SQRT((Data!D41-'Literasi 2'!$J$46)^2+(Data!E41-'Literasi 2'!$K$46)^2+(Data!F41-'Literasi 2'!$L$46)^2)</f>
        <v>10.135175674373544</v>
      </c>
      <c r="D42" s="11">
        <f>SQRT((Data!D41-'Literasi 2'!$M$46)^2+(Data!E41-'Literasi 2'!$N$46)^2+(Data!F41-'Literasi 2'!$O$46)^2)</f>
        <v>10.078507143917694</v>
      </c>
      <c r="E42" s="11">
        <f>SQRT((Data!D41-'Literasi 2'!$P$46)^2+(Data!E41-'Literasi 2'!$Q$46)^2+(Data!F41-'Literasi 2'!$R$46)^2)</f>
        <v>1.8504937479254315</v>
      </c>
      <c r="F42" s="11">
        <f>SQRT((Data!D41-'Literasi 2'!$S$46)^2+(Data!E41-'Literasi 2'!$T$46)^2+(Data!F41-'Literasi 2'!$U$46)^2)</f>
        <v>15.126838639392641</v>
      </c>
      <c r="G42" s="5">
        <f t="shared" si="0"/>
        <v>3</v>
      </c>
      <c r="I42" s="13">
        <v>39</v>
      </c>
      <c r="J42" s="11">
        <f>IF($G42=1,Data!D41,0)</f>
        <v>0</v>
      </c>
      <c r="K42" s="12">
        <f>IF($G42=1,Data!E41,0)</f>
        <v>0</v>
      </c>
      <c r="L42" s="10">
        <f>IF($G42=1,Data!F41,0)</f>
        <v>0</v>
      </c>
      <c r="M42" s="11">
        <f>IF($G42=2,Data!D41,0)</f>
        <v>0</v>
      </c>
      <c r="N42" s="11">
        <f>IF($G42=2,Data!E41,0)</f>
        <v>0</v>
      </c>
      <c r="O42" s="10">
        <f>IF($G42=2,Data!F41,0)</f>
        <v>0</v>
      </c>
      <c r="P42" s="11">
        <f>IF($G42=3,Data!D41,0)</f>
        <v>2.73</v>
      </c>
      <c r="Q42" s="11">
        <f>IF($G42=3,Data!E41,0)</f>
        <v>1</v>
      </c>
      <c r="R42" s="10">
        <f>IF($G42=3,Data!F41,0)</f>
        <v>20</v>
      </c>
      <c r="S42" s="11">
        <f>IF($G42=4,Data!D41,0)</f>
        <v>0</v>
      </c>
      <c r="T42" s="11">
        <f>IF($G42=4,Data!E41,0)</f>
        <v>0</v>
      </c>
      <c r="U42" s="10">
        <f>IF($G42=4,Data!F41,0)</f>
        <v>0</v>
      </c>
    </row>
    <row r="43" spans="2:21">
      <c r="B43" s="5">
        <v>40</v>
      </c>
      <c r="C43" s="11">
        <f>SQRT((Data!D42-'Literasi 2'!$J$46)^2+(Data!E42-'Literasi 2'!$K$46)^2+(Data!F42-'Literasi 2'!$L$46)^2)</f>
        <v>10.009027495464215</v>
      </c>
      <c r="D43" s="11">
        <f>SQRT((Data!D42-'Literasi 2'!$M$46)^2+(Data!E42-'Literasi 2'!$N$46)^2+(Data!F42-'Literasi 2'!$O$46)^2)</f>
        <v>10.032953515789854</v>
      </c>
      <c r="E43" s="11">
        <f>SQRT((Data!D42-'Literasi 2'!$P$46)^2+(Data!E42-'Literasi 2'!$Q$46)^2+(Data!F42-'Literasi 2'!$R$46)^2)</f>
        <v>0.20000111110802488</v>
      </c>
      <c r="F43" s="11">
        <f>SQRT((Data!D42-'Literasi 2'!$S$46)^2+(Data!E42-'Literasi 2'!$T$46)^2+(Data!F42-'Literasi 2'!$U$46)^2)</f>
        <v>15.002981277806828</v>
      </c>
      <c r="G43" s="5">
        <f t="shared" si="0"/>
        <v>3</v>
      </c>
      <c r="I43" s="13">
        <v>40</v>
      </c>
      <c r="J43" s="11">
        <f>IF($G43=1,Data!D42,0)</f>
        <v>0</v>
      </c>
      <c r="K43" s="12">
        <f>IF($G43=1,Data!E42,0)</f>
        <v>0</v>
      </c>
      <c r="L43" s="10">
        <f>IF($G43=1,Data!F42,0)</f>
        <v>0</v>
      </c>
      <c r="M43" s="11">
        <f>IF($G43=2,Data!D42,0)</f>
        <v>0</v>
      </c>
      <c r="N43" s="11">
        <f>IF($G43=2,Data!E42,0)</f>
        <v>0</v>
      </c>
      <c r="O43" s="10">
        <f>IF($G43=2,Data!F42,0)</f>
        <v>0</v>
      </c>
      <c r="P43" s="11">
        <f>IF($G43=3,Data!D42,0)</f>
        <v>3.16</v>
      </c>
      <c r="Q43" s="11">
        <f>IF($G43=3,Data!E42,0)</f>
        <v>3</v>
      </c>
      <c r="R43" s="10">
        <f>IF($G43=3,Data!F42,0)</f>
        <v>20</v>
      </c>
      <c r="S43" s="11">
        <f>IF($G43=4,Data!D42,0)</f>
        <v>0</v>
      </c>
      <c r="T43" s="11">
        <f>IF($G43=4,Data!E42,0)</f>
        <v>0</v>
      </c>
      <c r="U43" s="10">
        <f>IF($G43=4,Data!F42,0)</f>
        <v>0</v>
      </c>
    </row>
    <row r="44" spans="2:21">
      <c r="I44" s="13" t="s">
        <v>72</v>
      </c>
      <c r="J44" s="15">
        <f t="shared" ref="J44:U44" si="1">SUM(J4:J43)</f>
        <v>32.340000000000003</v>
      </c>
      <c r="K44" s="14">
        <f t="shared" si="1"/>
        <v>29</v>
      </c>
      <c r="L44" s="13">
        <f t="shared" si="1"/>
        <v>330</v>
      </c>
      <c r="M44" s="15">
        <f t="shared" si="1"/>
        <v>22.779999999999998</v>
      </c>
      <c r="N44" s="14">
        <f t="shared" si="1"/>
        <v>18</v>
      </c>
      <c r="O44" s="13">
        <f t="shared" si="1"/>
        <v>80</v>
      </c>
      <c r="P44" s="15">
        <f t="shared" si="1"/>
        <v>47.39</v>
      </c>
      <c r="Q44" s="14">
        <f t="shared" si="1"/>
        <v>42</v>
      </c>
      <c r="R44" s="13">
        <f t="shared" si="1"/>
        <v>300</v>
      </c>
      <c r="S44" s="15">
        <f t="shared" si="1"/>
        <v>20.45</v>
      </c>
      <c r="T44" s="14">
        <f t="shared" si="1"/>
        <v>17</v>
      </c>
      <c r="U44" s="13">
        <f t="shared" si="1"/>
        <v>30</v>
      </c>
    </row>
    <row r="45" spans="2:21">
      <c r="I45" s="13" t="s">
        <v>73</v>
      </c>
      <c r="J45" s="17">
        <f t="shared" ref="J45:U45" si="2">COUNTIF(J4:J43,"&lt;&gt;0")</f>
        <v>11</v>
      </c>
      <c r="K45" s="14">
        <f t="shared" si="2"/>
        <v>11</v>
      </c>
      <c r="L45" s="14">
        <f t="shared" si="2"/>
        <v>11</v>
      </c>
      <c r="M45" s="17">
        <f t="shared" si="2"/>
        <v>8</v>
      </c>
      <c r="N45" s="14">
        <f t="shared" si="2"/>
        <v>8</v>
      </c>
      <c r="O45" s="14">
        <f t="shared" si="2"/>
        <v>8</v>
      </c>
      <c r="P45" s="17">
        <f t="shared" si="2"/>
        <v>15</v>
      </c>
      <c r="Q45" s="14">
        <f t="shared" si="2"/>
        <v>15</v>
      </c>
      <c r="R45" s="14">
        <f t="shared" si="2"/>
        <v>15</v>
      </c>
      <c r="S45" s="17">
        <f t="shared" si="2"/>
        <v>6</v>
      </c>
      <c r="T45" s="14">
        <f t="shared" si="2"/>
        <v>6</v>
      </c>
      <c r="U45" s="14">
        <f t="shared" si="2"/>
        <v>6</v>
      </c>
    </row>
    <row r="46" spans="2:21">
      <c r="I46" s="13" t="s">
        <v>74</v>
      </c>
      <c r="J46" s="16">
        <f t="shared" ref="J46:U46" si="3">J44/J45</f>
        <v>2.9400000000000004</v>
      </c>
      <c r="K46" s="18">
        <f t="shared" si="3"/>
        <v>2.6363636363636362</v>
      </c>
      <c r="L46" s="16">
        <f t="shared" si="3"/>
        <v>30</v>
      </c>
      <c r="M46" s="16">
        <f t="shared" si="3"/>
        <v>2.8474999999999997</v>
      </c>
      <c r="N46" s="18">
        <f t="shared" si="3"/>
        <v>2.25</v>
      </c>
      <c r="O46" s="16">
        <f t="shared" si="3"/>
        <v>10</v>
      </c>
      <c r="P46" s="16">
        <f t="shared" si="3"/>
        <v>3.1593333333333335</v>
      </c>
      <c r="Q46" s="18">
        <f t="shared" si="3"/>
        <v>2.8</v>
      </c>
      <c r="R46" s="16">
        <f t="shared" si="3"/>
        <v>20</v>
      </c>
      <c r="S46" s="16">
        <f t="shared" si="3"/>
        <v>3.4083333333333332</v>
      </c>
      <c r="T46" s="18">
        <f t="shared" si="3"/>
        <v>2.8333333333333335</v>
      </c>
      <c r="U46" s="16">
        <f t="shared" si="3"/>
        <v>5</v>
      </c>
    </row>
  </sheetData>
  <mergeCells count="5">
    <mergeCell ref="B2:G2"/>
    <mergeCell ref="I2:I3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U44"/>
  <sheetViews>
    <sheetView zoomScale="85" zoomScaleNormal="85" workbookViewId="0">
      <selection activeCell="I14" sqref="I14:I15"/>
    </sheetView>
  </sheetViews>
  <sheetFormatPr defaultRowHeight="15"/>
  <cols>
    <col min="1" max="1" width="9.140625" customWidth="1"/>
    <col min="3" max="3" width="3.7109375" bestFit="1" customWidth="1"/>
  </cols>
  <sheetData>
    <row r="4" spans="3:21">
      <c r="C4" t="s">
        <v>41</v>
      </c>
      <c r="D4" t="s">
        <v>76</v>
      </c>
      <c r="E4" t="s">
        <v>77</v>
      </c>
      <c r="F4" t="s">
        <v>78</v>
      </c>
      <c r="G4" t="s">
        <v>79</v>
      </c>
      <c r="J4" s="35" t="s">
        <v>82</v>
      </c>
      <c r="K4" s="35"/>
      <c r="L4" s="35"/>
      <c r="M4" s="35"/>
      <c r="N4" s="35"/>
      <c r="O4" s="35"/>
      <c r="P4" s="3"/>
      <c r="Q4" s="3"/>
    </row>
    <row r="5" spans="3:21">
      <c r="C5">
        <v>1</v>
      </c>
      <c r="D5">
        <f>'Literasi 1'!G4</f>
        <v>1</v>
      </c>
      <c r="E5">
        <f>'Literasi 2'!G4</f>
        <v>1</v>
      </c>
      <c r="F5" s="26">
        <f>'Literasi 3'!G4</f>
        <v>1</v>
      </c>
      <c r="G5" s="1"/>
      <c r="J5" s="35"/>
      <c r="K5" s="35"/>
      <c r="L5" s="35"/>
      <c r="M5" s="35"/>
      <c r="N5" s="35"/>
      <c r="O5" s="35"/>
      <c r="P5" s="3"/>
      <c r="Q5" s="3"/>
    </row>
    <row r="6" spans="3:21">
      <c r="C6">
        <v>2</v>
      </c>
      <c r="D6">
        <f>'Literasi 1'!G5</f>
        <v>3</v>
      </c>
      <c r="E6">
        <f>'Literasi 2'!G5</f>
        <v>3</v>
      </c>
      <c r="F6" s="26">
        <f>'Literasi 3'!G5</f>
        <v>3</v>
      </c>
      <c r="G6" s="1"/>
      <c r="J6" s="35"/>
      <c r="K6" s="35"/>
      <c r="L6" s="35"/>
      <c r="M6" s="35"/>
      <c r="N6" s="35"/>
      <c r="O6" s="35"/>
      <c r="P6" s="3"/>
      <c r="Q6" s="3"/>
    </row>
    <row r="7" spans="3:21">
      <c r="C7">
        <v>3</v>
      </c>
      <c r="D7">
        <f>'Literasi 1'!G6</f>
        <v>2</v>
      </c>
      <c r="E7">
        <f>'Literasi 2'!G6</f>
        <v>2</v>
      </c>
      <c r="F7" s="26">
        <f>'Literasi 3'!G6</f>
        <v>2</v>
      </c>
      <c r="G7" s="1"/>
      <c r="J7" s="35"/>
      <c r="K7" s="35"/>
      <c r="L7" s="35"/>
      <c r="M7" s="35"/>
      <c r="N7" s="35"/>
      <c r="O7" s="35"/>
      <c r="P7" s="3"/>
      <c r="Q7" s="3"/>
    </row>
    <row r="8" spans="3:21">
      <c r="C8">
        <v>4</v>
      </c>
      <c r="D8">
        <f>'Literasi 1'!G7</f>
        <v>1</v>
      </c>
      <c r="E8">
        <f>'Literasi 2'!G7</f>
        <v>1</v>
      </c>
      <c r="F8" s="26">
        <f>'Literasi 3'!G7</f>
        <v>1</v>
      </c>
      <c r="G8" s="1"/>
      <c r="J8" s="35"/>
      <c r="K8" s="35"/>
      <c r="L8" s="35"/>
      <c r="M8" s="35"/>
      <c r="N8" s="35"/>
      <c r="O8" s="35"/>
      <c r="P8" s="3"/>
      <c r="Q8" s="3"/>
    </row>
    <row r="9" spans="3:21">
      <c r="C9">
        <v>5</v>
      </c>
      <c r="D9">
        <f>'Literasi 1'!G8</f>
        <v>3</v>
      </c>
      <c r="E9">
        <f>'Literasi 2'!G8</f>
        <v>1</v>
      </c>
      <c r="F9" s="26">
        <f>'Literasi 3'!G8</f>
        <v>1</v>
      </c>
      <c r="G9" s="1"/>
      <c r="J9" s="35"/>
      <c r="K9" s="35"/>
      <c r="L9" s="35"/>
      <c r="M9" s="35"/>
      <c r="N9" s="35"/>
      <c r="O9" s="35"/>
      <c r="P9" s="3"/>
      <c r="Q9" s="3"/>
    </row>
    <row r="10" spans="3:21">
      <c r="C10">
        <v>6</v>
      </c>
      <c r="D10">
        <f>'Literasi 1'!G9</f>
        <v>4</v>
      </c>
      <c r="E10">
        <f>'Literasi 2'!G9</f>
        <v>4</v>
      </c>
      <c r="F10" s="26">
        <f>'Literasi 3'!G9</f>
        <v>4</v>
      </c>
      <c r="G10" s="1"/>
      <c r="J10" s="35"/>
      <c r="K10" s="35"/>
      <c r="L10" s="35"/>
      <c r="M10" s="35"/>
      <c r="N10" s="35"/>
      <c r="O10" s="35"/>
      <c r="P10" s="3"/>
      <c r="Q10" s="3"/>
    </row>
    <row r="11" spans="3:21">
      <c r="C11">
        <v>7</v>
      </c>
      <c r="D11">
        <f>'Literasi 1'!G10</f>
        <v>3</v>
      </c>
      <c r="E11">
        <f>'Literasi 2'!G10</f>
        <v>3</v>
      </c>
      <c r="F11" s="26">
        <f>'Literasi 3'!G10</f>
        <v>3</v>
      </c>
      <c r="G11" s="1"/>
      <c r="J11" s="35"/>
      <c r="K11" s="35"/>
      <c r="L11" s="35"/>
      <c r="M11" s="35"/>
      <c r="N11" s="35"/>
      <c r="O11" s="35"/>
      <c r="P11" s="3"/>
      <c r="Q11" s="3"/>
    </row>
    <row r="12" spans="3:21">
      <c r="C12">
        <v>8</v>
      </c>
      <c r="D12">
        <f>'Literasi 1'!G11</f>
        <v>2</v>
      </c>
      <c r="E12">
        <f>'Literasi 2'!G11</f>
        <v>2</v>
      </c>
      <c r="F12" s="26">
        <f>'Literasi 3'!G11</f>
        <v>2</v>
      </c>
      <c r="G12" s="1"/>
      <c r="J12" s="3"/>
      <c r="K12" s="3"/>
      <c r="L12" s="3"/>
      <c r="M12" s="3"/>
      <c r="N12" s="3"/>
      <c r="O12" s="3"/>
      <c r="P12" s="3"/>
      <c r="Q12" s="3"/>
    </row>
    <row r="13" spans="3:21">
      <c r="C13">
        <v>9</v>
      </c>
      <c r="D13">
        <f>'Literasi 1'!G12</f>
        <v>4</v>
      </c>
      <c r="E13">
        <f>'Literasi 2'!G12</f>
        <v>4</v>
      </c>
      <c r="F13" s="26">
        <f>'Literasi 3'!G12</f>
        <v>4</v>
      </c>
      <c r="G13" s="1"/>
      <c r="J13" s="3"/>
      <c r="K13" s="3"/>
      <c r="L13" s="3"/>
      <c r="M13" s="3"/>
      <c r="N13" s="3"/>
      <c r="O13" s="3"/>
      <c r="P13" s="3"/>
      <c r="Q13" s="3"/>
    </row>
    <row r="14" spans="3:21" ht="15" customHeight="1">
      <c r="C14">
        <v>10</v>
      </c>
      <c r="D14">
        <f>'Literasi 1'!G13</f>
        <v>2</v>
      </c>
      <c r="E14">
        <f>'Literasi 2'!G13</f>
        <v>2</v>
      </c>
      <c r="F14" s="26">
        <f>'Literasi 3'!G13</f>
        <v>2</v>
      </c>
      <c r="G14" s="1"/>
      <c r="J14" s="3"/>
      <c r="K14" s="3"/>
      <c r="L14" s="3"/>
      <c r="M14" s="3"/>
      <c r="N14" s="3"/>
      <c r="O14" s="3"/>
      <c r="P14" s="3"/>
      <c r="Q14" s="3"/>
      <c r="S14" s="34"/>
      <c r="T14" s="34"/>
      <c r="U14" s="34"/>
    </row>
    <row r="15" spans="3:21">
      <c r="C15">
        <v>11</v>
      </c>
      <c r="D15">
        <f>'Literasi 1'!G14</f>
        <v>3</v>
      </c>
      <c r="E15">
        <f>'Literasi 2'!G14</f>
        <v>3</v>
      </c>
      <c r="F15" s="26">
        <f>'Literasi 3'!G14</f>
        <v>3</v>
      </c>
      <c r="G15" s="1"/>
      <c r="J15" s="3"/>
      <c r="K15" s="3"/>
      <c r="L15" s="3"/>
      <c r="M15" s="3"/>
      <c r="N15" s="3"/>
      <c r="O15" s="3"/>
      <c r="P15" s="3"/>
      <c r="Q15" s="3"/>
      <c r="S15" s="34"/>
      <c r="T15" s="34"/>
      <c r="U15" s="34"/>
    </row>
    <row r="16" spans="3:21">
      <c r="C16">
        <v>12</v>
      </c>
      <c r="D16">
        <f>'Literasi 1'!G15</f>
        <v>3</v>
      </c>
      <c r="E16">
        <f>'Literasi 2'!G15</f>
        <v>3</v>
      </c>
      <c r="F16" s="26">
        <f>'Literasi 3'!G15</f>
        <v>3</v>
      </c>
      <c r="G16" s="1"/>
      <c r="J16" s="3"/>
      <c r="K16" s="3"/>
      <c r="L16" s="3"/>
      <c r="M16" s="3"/>
      <c r="N16" s="3"/>
      <c r="O16" s="3"/>
      <c r="P16" s="3"/>
      <c r="Q16" s="3"/>
      <c r="S16" s="34"/>
      <c r="T16" s="34"/>
      <c r="U16" s="34"/>
    </row>
    <row r="17" spans="3:21">
      <c r="C17">
        <v>13</v>
      </c>
      <c r="D17">
        <f>'Literasi 1'!G16</f>
        <v>1</v>
      </c>
      <c r="E17">
        <f>'Literasi 2'!G16</f>
        <v>3</v>
      </c>
      <c r="F17" s="26">
        <f>'Literasi 3'!G16</f>
        <v>3</v>
      </c>
      <c r="G17" s="1"/>
      <c r="J17" s="3"/>
      <c r="K17" s="3"/>
      <c r="L17" s="3"/>
      <c r="M17" s="3"/>
      <c r="N17" s="3"/>
      <c r="O17" s="3"/>
      <c r="P17" s="3"/>
      <c r="Q17" s="3"/>
      <c r="S17" s="34"/>
      <c r="T17" s="34"/>
      <c r="U17" s="34"/>
    </row>
    <row r="18" spans="3:21">
      <c r="C18">
        <v>14</v>
      </c>
      <c r="D18">
        <f>'Literasi 1'!G17</f>
        <v>3</v>
      </c>
      <c r="E18">
        <f>'Literasi 2'!G17</f>
        <v>3</v>
      </c>
      <c r="F18" s="26">
        <f>'Literasi 3'!G17</f>
        <v>3</v>
      </c>
      <c r="G18" s="1"/>
      <c r="J18" s="3"/>
      <c r="K18" s="3"/>
      <c r="L18" s="3"/>
      <c r="M18" s="3"/>
      <c r="N18" s="3"/>
      <c r="O18" s="3"/>
      <c r="P18" s="3"/>
      <c r="Q18" s="3"/>
      <c r="S18" s="34"/>
      <c r="T18" s="34"/>
      <c r="U18" s="34"/>
    </row>
    <row r="19" spans="3:21">
      <c r="C19">
        <v>15</v>
      </c>
      <c r="D19">
        <f>'Literasi 1'!G18</f>
        <v>1</v>
      </c>
      <c r="E19">
        <f>'Literasi 2'!G18</f>
        <v>1</v>
      </c>
      <c r="F19" s="26">
        <f>'Literasi 3'!G18</f>
        <v>1</v>
      </c>
      <c r="G19" s="1"/>
      <c r="J19" s="3"/>
      <c r="K19" s="3"/>
      <c r="L19" s="3"/>
      <c r="M19" s="3"/>
      <c r="N19" s="3"/>
      <c r="O19" s="3"/>
      <c r="P19" s="3"/>
      <c r="Q19" s="3"/>
      <c r="S19" s="34"/>
      <c r="T19" s="34"/>
      <c r="U19" s="34"/>
    </row>
    <row r="20" spans="3:21">
      <c r="C20">
        <v>16</v>
      </c>
      <c r="D20">
        <f>'Literasi 1'!G19</f>
        <v>3</v>
      </c>
      <c r="E20">
        <f>'Literasi 2'!G19</f>
        <v>1</v>
      </c>
      <c r="F20" s="26">
        <f>'Literasi 3'!G19</f>
        <v>1</v>
      </c>
      <c r="G20" s="1"/>
      <c r="J20" s="3"/>
      <c r="K20" s="3"/>
      <c r="L20" s="3"/>
      <c r="M20" s="3"/>
      <c r="N20" s="3"/>
      <c r="O20" s="3"/>
      <c r="P20" s="3"/>
      <c r="Q20" s="3"/>
    </row>
    <row r="21" spans="3:21">
      <c r="C21">
        <v>17</v>
      </c>
      <c r="D21">
        <f>'Literasi 1'!G20</f>
        <v>1</v>
      </c>
      <c r="E21">
        <f>'Literasi 2'!G20</f>
        <v>2</v>
      </c>
      <c r="F21" s="26">
        <f>'Literasi 3'!G20</f>
        <v>2</v>
      </c>
      <c r="G21" s="1"/>
      <c r="J21" s="3"/>
      <c r="K21" s="3"/>
      <c r="L21" s="3"/>
      <c r="M21" s="3"/>
      <c r="N21" s="3"/>
      <c r="O21" s="3"/>
      <c r="P21" s="3"/>
      <c r="Q21" s="3"/>
    </row>
    <row r="22" spans="3:21">
      <c r="C22">
        <v>18</v>
      </c>
      <c r="D22">
        <f>'Literasi 1'!G21</f>
        <v>2</v>
      </c>
      <c r="E22">
        <f>'Literasi 2'!G21</f>
        <v>2</v>
      </c>
      <c r="F22" s="26">
        <f>'Literasi 3'!G21</f>
        <v>2</v>
      </c>
      <c r="G22" s="1"/>
      <c r="J22" s="3"/>
      <c r="K22" s="3"/>
      <c r="L22" s="3"/>
      <c r="M22" s="3"/>
      <c r="N22" s="3"/>
      <c r="O22" s="3"/>
      <c r="P22" s="3"/>
      <c r="Q22" s="3"/>
    </row>
    <row r="23" spans="3:21">
      <c r="C23">
        <v>19</v>
      </c>
      <c r="D23">
        <f>'Literasi 1'!G22</f>
        <v>3</v>
      </c>
      <c r="E23">
        <f>'Literasi 2'!G22</f>
        <v>1</v>
      </c>
      <c r="F23" s="26">
        <f>'Literasi 3'!G22</f>
        <v>1</v>
      </c>
      <c r="G23" s="1"/>
      <c r="J23" s="3"/>
      <c r="K23" s="3"/>
      <c r="L23" s="3"/>
      <c r="M23" s="3"/>
      <c r="N23" s="3"/>
      <c r="O23" s="3"/>
      <c r="P23" s="3"/>
      <c r="Q23" s="3"/>
    </row>
    <row r="24" spans="3:21">
      <c r="C24">
        <v>20</v>
      </c>
      <c r="D24">
        <f>'Literasi 1'!G23</f>
        <v>3</v>
      </c>
      <c r="E24">
        <f>'Literasi 2'!G23</f>
        <v>3</v>
      </c>
      <c r="F24" s="26">
        <f>'Literasi 3'!G23</f>
        <v>3</v>
      </c>
      <c r="G24" s="1"/>
      <c r="J24" s="3"/>
      <c r="K24" s="3"/>
      <c r="L24" s="3"/>
      <c r="M24" s="3"/>
      <c r="N24" s="3"/>
      <c r="O24" s="3"/>
      <c r="P24" s="3"/>
      <c r="Q24" s="3"/>
    </row>
    <row r="25" spans="3:21">
      <c r="C25">
        <v>21</v>
      </c>
      <c r="D25">
        <f>'Literasi 1'!G24</f>
        <v>4</v>
      </c>
      <c r="E25">
        <f>'Literasi 2'!G24</f>
        <v>4</v>
      </c>
      <c r="F25" s="26">
        <f>'Literasi 3'!G24</f>
        <v>4</v>
      </c>
      <c r="G25" s="1"/>
      <c r="J25" s="3"/>
      <c r="K25" s="3"/>
      <c r="L25" s="3"/>
      <c r="M25" s="3"/>
      <c r="N25" s="3"/>
      <c r="O25" s="3"/>
      <c r="P25" s="3"/>
      <c r="Q25" s="3"/>
    </row>
    <row r="26" spans="3:21">
      <c r="C26">
        <v>22</v>
      </c>
      <c r="D26">
        <f>'Literasi 1'!G25</f>
        <v>3</v>
      </c>
      <c r="E26">
        <f>'Literasi 2'!G25</f>
        <v>3</v>
      </c>
      <c r="F26" s="26">
        <f>'Literasi 3'!G25</f>
        <v>3</v>
      </c>
      <c r="G26" s="1"/>
      <c r="J26" s="3"/>
      <c r="K26" s="3"/>
      <c r="L26" s="3"/>
      <c r="M26" s="3"/>
      <c r="N26" s="3"/>
      <c r="O26" s="3"/>
      <c r="P26" s="3"/>
      <c r="Q26" s="3"/>
    </row>
    <row r="27" spans="3:21">
      <c r="C27">
        <v>23</v>
      </c>
      <c r="D27">
        <f>'Literasi 1'!G26</f>
        <v>3</v>
      </c>
      <c r="E27">
        <f>'Literasi 2'!G26</f>
        <v>3</v>
      </c>
      <c r="F27" s="26">
        <f>'Literasi 3'!G26</f>
        <v>3</v>
      </c>
      <c r="G27" s="1"/>
      <c r="J27" s="3"/>
      <c r="K27" s="3"/>
      <c r="L27" s="3"/>
      <c r="M27" s="3"/>
      <c r="N27" s="3"/>
      <c r="O27" s="3"/>
      <c r="P27" s="3"/>
      <c r="Q27" s="3"/>
    </row>
    <row r="28" spans="3:21">
      <c r="C28">
        <v>24</v>
      </c>
      <c r="D28">
        <f>'Literasi 1'!G27</f>
        <v>3</v>
      </c>
      <c r="E28">
        <f>'Literasi 2'!G27</f>
        <v>1</v>
      </c>
      <c r="F28" s="26">
        <f>'Literasi 3'!G27</f>
        <v>1</v>
      </c>
      <c r="G28" s="1"/>
      <c r="J28" s="3"/>
      <c r="K28" s="3"/>
      <c r="L28" s="3"/>
      <c r="M28" s="3"/>
      <c r="N28" s="3"/>
      <c r="O28" s="3"/>
      <c r="P28" s="3"/>
      <c r="Q28" s="3"/>
    </row>
    <row r="29" spans="3:21">
      <c r="C29">
        <v>25</v>
      </c>
      <c r="D29">
        <f>'Literasi 1'!G28</f>
        <v>2</v>
      </c>
      <c r="E29">
        <f>'Literasi 2'!G28</f>
        <v>2</v>
      </c>
      <c r="F29" s="26">
        <f>'Literasi 3'!G28</f>
        <v>2</v>
      </c>
      <c r="G29" s="1"/>
      <c r="J29" s="3"/>
      <c r="K29" s="3"/>
      <c r="L29" s="3"/>
      <c r="M29" s="3"/>
      <c r="N29" s="3"/>
      <c r="O29" s="3"/>
      <c r="P29" s="3"/>
      <c r="Q29" s="3"/>
    </row>
    <row r="30" spans="3:21">
      <c r="C30">
        <v>26</v>
      </c>
      <c r="D30">
        <f>'Literasi 1'!G29</f>
        <v>4</v>
      </c>
      <c r="E30">
        <f>'Literasi 2'!G29</f>
        <v>4</v>
      </c>
      <c r="F30" s="26">
        <f>'Literasi 3'!G29</f>
        <v>4</v>
      </c>
      <c r="G30" s="1"/>
      <c r="J30" s="3"/>
      <c r="K30" s="3"/>
      <c r="L30" s="3"/>
      <c r="M30" s="3"/>
      <c r="N30" s="3"/>
      <c r="O30" s="3"/>
      <c r="P30" s="3"/>
      <c r="Q30" s="3"/>
    </row>
    <row r="31" spans="3:21">
      <c r="C31">
        <v>27</v>
      </c>
      <c r="D31">
        <f>'Literasi 1'!G30</f>
        <v>1</v>
      </c>
      <c r="E31">
        <f>'Literasi 2'!G30</f>
        <v>1</v>
      </c>
      <c r="F31" s="26">
        <f>'Literasi 3'!G30</f>
        <v>1</v>
      </c>
      <c r="G31" s="1"/>
      <c r="J31" s="3"/>
      <c r="K31" s="3"/>
      <c r="L31" s="3"/>
      <c r="M31" s="3"/>
      <c r="N31" s="3"/>
      <c r="O31" s="3"/>
      <c r="P31" s="3"/>
      <c r="Q31" s="3"/>
    </row>
    <row r="32" spans="3:21">
      <c r="C32">
        <v>28</v>
      </c>
      <c r="D32">
        <f>'Literasi 1'!G31</f>
        <v>1</v>
      </c>
      <c r="E32">
        <f>'Literasi 2'!G31</f>
        <v>1</v>
      </c>
      <c r="F32" s="26">
        <f>'Literasi 3'!G31</f>
        <v>1</v>
      </c>
      <c r="G32" s="1"/>
      <c r="J32" s="3"/>
      <c r="K32" s="3"/>
      <c r="L32" s="3"/>
      <c r="M32" s="3"/>
      <c r="N32" s="3"/>
      <c r="O32" s="3"/>
      <c r="P32" s="3"/>
      <c r="Q32" s="3"/>
    </row>
    <row r="33" spans="3:17">
      <c r="C33">
        <v>29</v>
      </c>
      <c r="D33">
        <f>'Literasi 1'!G32</f>
        <v>1</v>
      </c>
      <c r="E33">
        <f>'Literasi 2'!G32</f>
        <v>1</v>
      </c>
      <c r="F33" s="26">
        <f>'Literasi 3'!G32</f>
        <v>1</v>
      </c>
      <c r="G33" s="1"/>
      <c r="J33" s="3"/>
      <c r="K33" s="3"/>
      <c r="L33" s="3"/>
      <c r="M33" s="3"/>
      <c r="N33" s="3"/>
      <c r="O33" s="3"/>
      <c r="P33" s="3"/>
      <c r="Q33" s="3"/>
    </row>
    <row r="34" spans="3:17">
      <c r="C34">
        <v>30</v>
      </c>
      <c r="D34">
        <f>'Literasi 1'!G33</f>
        <v>3</v>
      </c>
      <c r="E34">
        <f>'Literasi 2'!G33</f>
        <v>1</v>
      </c>
      <c r="F34" s="26">
        <f>'Literasi 3'!G33</f>
        <v>1</v>
      </c>
      <c r="G34" s="1"/>
      <c r="J34" s="3"/>
      <c r="K34" s="3"/>
      <c r="L34" s="3"/>
      <c r="M34" s="3"/>
      <c r="N34" s="3"/>
      <c r="O34" s="3"/>
      <c r="P34" s="3"/>
      <c r="Q34" s="3"/>
    </row>
    <row r="35" spans="3:17">
      <c r="C35">
        <v>31</v>
      </c>
      <c r="D35">
        <f>'Literasi 1'!G34</f>
        <v>3</v>
      </c>
      <c r="E35">
        <f>'Literasi 2'!G34</f>
        <v>3</v>
      </c>
      <c r="F35" s="26">
        <f>'Literasi 3'!G34</f>
        <v>3</v>
      </c>
      <c r="G35" s="1"/>
      <c r="J35" s="3"/>
      <c r="K35" s="3"/>
      <c r="L35" s="3"/>
      <c r="M35" s="3"/>
      <c r="N35" s="3"/>
      <c r="O35" s="3"/>
      <c r="P35" s="3"/>
      <c r="Q35" s="3"/>
    </row>
    <row r="36" spans="3:17">
      <c r="C36">
        <v>32</v>
      </c>
      <c r="D36">
        <f>'Literasi 1'!G35</f>
        <v>2</v>
      </c>
      <c r="E36">
        <f>'Literasi 2'!G35</f>
        <v>2</v>
      </c>
      <c r="F36" s="26">
        <f>'Literasi 3'!G35</f>
        <v>2</v>
      </c>
      <c r="G36" s="1"/>
      <c r="J36" s="3"/>
      <c r="K36" s="3"/>
      <c r="L36" s="3"/>
      <c r="M36" s="3"/>
      <c r="N36" s="3"/>
      <c r="O36" s="3"/>
      <c r="P36" s="3"/>
      <c r="Q36" s="3"/>
    </row>
    <row r="37" spans="3:17">
      <c r="C37">
        <v>33</v>
      </c>
      <c r="D37">
        <f>'Literasi 1'!G36</f>
        <v>3</v>
      </c>
      <c r="E37">
        <f>'Literasi 2'!G36</f>
        <v>3</v>
      </c>
      <c r="F37" s="26">
        <f>'Literasi 3'!G36</f>
        <v>3</v>
      </c>
      <c r="G37" s="1"/>
      <c r="J37" s="3"/>
      <c r="K37" s="3"/>
      <c r="L37" s="3"/>
      <c r="M37" s="3"/>
      <c r="N37" s="3"/>
      <c r="O37" s="3"/>
      <c r="P37" s="3"/>
      <c r="Q37" s="3"/>
    </row>
    <row r="38" spans="3:17">
      <c r="C38">
        <v>34</v>
      </c>
      <c r="D38">
        <f>'Literasi 1'!G37</f>
        <v>3</v>
      </c>
      <c r="E38">
        <f>'Literasi 2'!G37</f>
        <v>3</v>
      </c>
      <c r="F38" s="26">
        <f>'Literasi 3'!G37</f>
        <v>3</v>
      </c>
      <c r="G38" s="1"/>
      <c r="J38" s="3"/>
      <c r="K38" s="3"/>
      <c r="L38" s="3"/>
      <c r="M38" s="3"/>
      <c r="N38" s="3"/>
      <c r="O38" s="3"/>
      <c r="P38" s="3"/>
      <c r="Q38" s="3"/>
    </row>
    <row r="39" spans="3:17">
      <c r="C39">
        <v>35</v>
      </c>
      <c r="D39">
        <f>'Literasi 1'!G38</f>
        <v>3</v>
      </c>
      <c r="E39">
        <f>'Literasi 2'!G38</f>
        <v>3</v>
      </c>
      <c r="F39" s="26">
        <f>'Literasi 3'!G38</f>
        <v>3</v>
      </c>
      <c r="G39" s="1"/>
      <c r="J39" s="3"/>
      <c r="K39" s="3"/>
      <c r="L39" s="3"/>
      <c r="M39" s="3"/>
      <c r="N39" s="3"/>
      <c r="O39" s="3"/>
      <c r="P39" s="3"/>
      <c r="Q39" s="3"/>
    </row>
    <row r="40" spans="3:17">
      <c r="C40">
        <v>36</v>
      </c>
      <c r="D40">
        <f>'Literasi 1'!G39</f>
        <v>2</v>
      </c>
      <c r="E40">
        <f>'Literasi 2'!G39</f>
        <v>2</v>
      </c>
      <c r="F40" s="26">
        <f>'Literasi 3'!G39</f>
        <v>2</v>
      </c>
      <c r="G40" s="1"/>
      <c r="J40" s="3"/>
      <c r="K40" s="3"/>
      <c r="L40" s="3"/>
      <c r="M40" s="3"/>
      <c r="N40" s="3"/>
      <c r="O40" s="3"/>
      <c r="P40" s="3"/>
      <c r="Q40" s="3"/>
    </row>
    <row r="41" spans="3:17">
      <c r="C41">
        <v>37</v>
      </c>
      <c r="D41">
        <f>'Literasi 1'!G40</f>
        <v>4</v>
      </c>
      <c r="E41">
        <f>'Literasi 2'!G40</f>
        <v>4</v>
      </c>
      <c r="F41" s="26">
        <f>'Literasi 3'!G40</f>
        <v>4</v>
      </c>
      <c r="G41" s="1"/>
      <c r="J41" s="3"/>
      <c r="K41" s="3"/>
      <c r="L41" s="3"/>
      <c r="M41" s="3"/>
      <c r="N41" s="3"/>
      <c r="O41" s="3"/>
      <c r="P41" s="3"/>
      <c r="Q41" s="3"/>
    </row>
    <row r="42" spans="3:17">
      <c r="C42">
        <v>38</v>
      </c>
      <c r="D42">
        <f>'Literasi 1'!G41</f>
        <v>4</v>
      </c>
      <c r="E42">
        <f>'Literasi 2'!G41</f>
        <v>4</v>
      </c>
      <c r="F42" s="26">
        <f>'Literasi 3'!G41</f>
        <v>4</v>
      </c>
      <c r="G42" s="1"/>
      <c r="J42" s="3"/>
      <c r="K42" s="3"/>
      <c r="L42" s="3"/>
      <c r="M42" s="3"/>
      <c r="N42" s="3"/>
      <c r="O42" s="3"/>
      <c r="P42" s="3"/>
      <c r="Q42" s="3"/>
    </row>
    <row r="43" spans="3:17">
      <c r="C43">
        <v>39</v>
      </c>
      <c r="D43">
        <f>'Literasi 1'!G42</f>
        <v>1</v>
      </c>
      <c r="E43">
        <f>'Literasi 2'!G42</f>
        <v>3</v>
      </c>
      <c r="F43" s="26">
        <f>'Literasi 3'!G42</f>
        <v>3</v>
      </c>
      <c r="G43" s="1"/>
      <c r="J43" s="3"/>
      <c r="K43" s="3"/>
      <c r="L43" s="3"/>
      <c r="M43" s="3"/>
      <c r="N43" s="3"/>
      <c r="O43" s="3"/>
      <c r="P43" s="3"/>
      <c r="Q43" s="3"/>
    </row>
    <row r="44" spans="3:17">
      <c r="C44">
        <v>40</v>
      </c>
      <c r="D44">
        <f>'Literasi 1'!G43</f>
        <v>3</v>
      </c>
      <c r="E44">
        <f>'Literasi 2'!G43</f>
        <v>3</v>
      </c>
      <c r="F44" s="26">
        <f>'Literasi 3'!G43</f>
        <v>3</v>
      </c>
      <c r="G44" s="1"/>
      <c r="J44" s="2"/>
      <c r="K44" s="2"/>
      <c r="L44" s="2"/>
      <c r="M44" s="2"/>
      <c r="N44" s="2"/>
      <c r="O44" s="2"/>
      <c r="P44" s="2"/>
      <c r="Q44" s="2"/>
    </row>
  </sheetData>
  <mergeCells count="2">
    <mergeCell ref="S14:U19"/>
    <mergeCell ref="J4:O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J43"/>
  <sheetViews>
    <sheetView tabSelected="1" workbookViewId="0">
      <selection activeCell="G2" sqref="G2"/>
    </sheetView>
  </sheetViews>
  <sheetFormatPr defaultRowHeight="15"/>
  <cols>
    <col min="3" max="3" width="28.28515625" bestFit="1" customWidth="1"/>
    <col min="7" max="7" width="27.85546875" customWidth="1"/>
    <col min="8" max="8" width="30.28515625" customWidth="1"/>
    <col min="9" max="9" width="28.5703125" customWidth="1"/>
    <col min="10" max="10" width="24.28515625" customWidth="1"/>
  </cols>
  <sheetData>
    <row r="2" spans="2:10">
      <c r="B2" t="s">
        <v>58</v>
      </c>
    </row>
    <row r="3" spans="2:10">
      <c r="B3" s="4" t="s">
        <v>59</v>
      </c>
      <c r="C3" s="4" t="s">
        <v>60</v>
      </c>
      <c r="D3" s="7" t="s">
        <v>50</v>
      </c>
      <c r="G3" s="4" t="s">
        <v>46</v>
      </c>
      <c r="H3" s="4" t="s">
        <v>47</v>
      </c>
      <c r="I3" s="4" t="s">
        <v>48</v>
      </c>
      <c r="J3" s="4" t="s">
        <v>49</v>
      </c>
    </row>
    <row r="4" spans="2:10">
      <c r="B4" s="5">
        <v>1</v>
      </c>
      <c r="C4" s="5" t="str">
        <f>Data!$C3</f>
        <v>BOBY ALFINDO</v>
      </c>
      <c r="D4" s="27">
        <f>Clustering!F5</f>
        <v>1</v>
      </c>
      <c r="G4" s="5" t="s">
        <v>0</v>
      </c>
      <c r="H4" s="5" t="s">
        <v>2</v>
      </c>
      <c r="I4" s="5" t="s">
        <v>1</v>
      </c>
      <c r="J4" s="5" t="s">
        <v>5</v>
      </c>
    </row>
    <row r="5" spans="2:10">
      <c r="B5" s="5">
        <v>2</v>
      </c>
      <c r="C5" s="5" t="str">
        <f>Data!$C4</f>
        <v>CAHYO ALBI SOBIRIN</v>
      </c>
      <c r="D5" s="27">
        <f>Clustering!F6</f>
        <v>3</v>
      </c>
      <c r="G5" s="5" t="s">
        <v>3</v>
      </c>
      <c r="H5" s="5" t="s">
        <v>7</v>
      </c>
      <c r="I5" s="5" t="s">
        <v>6</v>
      </c>
      <c r="J5" s="5" t="s">
        <v>8</v>
      </c>
    </row>
    <row r="6" spans="2:10">
      <c r="B6" s="5">
        <v>3</v>
      </c>
      <c r="C6" s="5" t="str">
        <f>Data!$C5</f>
        <v>YAN PRAMANA</v>
      </c>
      <c r="D6" s="27">
        <f>Clustering!F7</f>
        <v>2</v>
      </c>
      <c r="G6" s="5" t="s">
        <v>4</v>
      </c>
      <c r="H6" s="5" t="s">
        <v>9</v>
      </c>
      <c r="I6" s="5" t="s">
        <v>10</v>
      </c>
      <c r="J6" s="5" t="s">
        <v>20</v>
      </c>
    </row>
    <row r="7" spans="2:10">
      <c r="B7" s="5">
        <v>4</v>
      </c>
      <c r="C7" s="5" t="str">
        <f>Data!$C6</f>
        <v>NASRUDIN</v>
      </c>
      <c r="D7" s="27">
        <f>Clustering!F8</f>
        <v>1</v>
      </c>
      <c r="G7" s="5" t="s">
        <v>14</v>
      </c>
      <c r="H7" s="5" t="s">
        <v>16</v>
      </c>
      <c r="I7" s="5" t="s">
        <v>11</v>
      </c>
      <c r="J7" s="5" t="s">
        <v>25</v>
      </c>
    </row>
    <row r="8" spans="2:10">
      <c r="B8" s="5">
        <v>5</v>
      </c>
      <c r="C8" s="5" t="str">
        <f>Data!$C7</f>
        <v>NOPRI MEDYA PUTRA</v>
      </c>
      <c r="D8" s="27">
        <f>Clustering!F9</f>
        <v>1</v>
      </c>
      <c r="G8" s="5" t="s">
        <v>15</v>
      </c>
      <c r="H8" s="5" t="s">
        <v>17</v>
      </c>
      <c r="I8" s="5" t="s">
        <v>12</v>
      </c>
      <c r="J8" s="5" t="s">
        <v>36</v>
      </c>
    </row>
    <row r="9" spans="2:10">
      <c r="B9" s="5">
        <v>6</v>
      </c>
      <c r="C9" s="5" t="str">
        <f>Data!$C8</f>
        <v>NURAINI</v>
      </c>
      <c r="D9" s="27">
        <f>Clustering!F10</f>
        <v>4</v>
      </c>
      <c r="G9" s="5" t="s">
        <v>18</v>
      </c>
      <c r="H9" s="5" t="s">
        <v>24</v>
      </c>
      <c r="I9" s="5" t="s">
        <v>13</v>
      </c>
      <c r="J9" s="5" t="s">
        <v>37</v>
      </c>
    </row>
    <row r="10" spans="2:10">
      <c r="B10" s="5">
        <v>7</v>
      </c>
      <c r="C10" s="5" t="str">
        <f>Data!$C9</f>
        <v>ELLA TRI WULANDARI</v>
      </c>
      <c r="D10" s="27">
        <f>Clustering!F11</f>
        <v>3</v>
      </c>
      <c r="G10" s="5" t="s">
        <v>23</v>
      </c>
      <c r="H10" s="5" t="s">
        <v>31</v>
      </c>
      <c r="I10" s="5" t="s">
        <v>19</v>
      </c>
      <c r="J10" s="5"/>
    </row>
    <row r="11" spans="2:10">
      <c r="B11" s="5">
        <v>8</v>
      </c>
      <c r="C11" s="5" t="str">
        <f>Data!$C10</f>
        <v>AGUNG PRATAMA</v>
      </c>
      <c r="D11" s="27">
        <f>Clustering!F12</f>
        <v>2</v>
      </c>
      <c r="G11" s="5" t="s">
        <v>26</v>
      </c>
      <c r="H11" s="5" t="s">
        <v>35</v>
      </c>
      <c r="I11" s="5" t="s">
        <v>21</v>
      </c>
      <c r="J11" s="5"/>
    </row>
    <row r="12" spans="2:10">
      <c r="B12" s="5">
        <v>9</v>
      </c>
      <c r="C12" s="5" t="str">
        <f>Data!$C11</f>
        <v>FITRIWAHYUNI</v>
      </c>
      <c r="D12" s="27">
        <f>Clustering!F13</f>
        <v>4</v>
      </c>
      <c r="G12" s="5" t="s">
        <v>27</v>
      </c>
      <c r="H12" s="5"/>
      <c r="I12" s="5" t="s">
        <v>22</v>
      </c>
      <c r="J12" s="5"/>
    </row>
    <row r="13" spans="2:10">
      <c r="B13" s="5">
        <v>10</v>
      </c>
      <c r="C13" s="5" t="str">
        <f>Data!$C12</f>
        <v>SRI WAHYUNI</v>
      </c>
      <c r="D13" s="27">
        <f>Clustering!F14</f>
        <v>2</v>
      </c>
      <c r="G13" s="5" t="s">
        <v>28</v>
      </c>
      <c r="H13" s="5"/>
      <c r="I13" s="5" t="s">
        <v>30</v>
      </c>
      <c r="J13" s="6"/>
    </row>
    <row r="14" spans="2:10">
      <c r="B14" s="5">
        <v>11</v>
      </c>
      <c r="C14" s="5" t="str">
        <f>Data!$C13</f>
        <v>MAIMUNAH</v>
      </c>
      <c r="D14" s="27">
        <f>Clustering!F15</f>
        <v>3</v>
      </c>
      <c r="G14" s="5" t="s">
        <v>29</v>
      </c>
      <c r="H14" s="5"/>
      <c r="I14" s="5" t="s">
        <v>32</v>
      </c>
      <c r="J14" s="6"/>
    </row>
    <row r="15" spans="2:10">
      <c r="B15" s="5">
        <v>12</v>
      </c>
      <c r="C15" s="5" t="str">
        <f>Data!$C14</f>
        <v>IRPAN SIREGAR</v>
      </c>
      <c r="D15" s="27">
        <f>Clustering!F16</f>
        <v>3</v>
      </c>
      <c r="G15" s="6"/>
      <c r="H15" s="5"/>
      <c r="I15" s="5" t="s">
        <v>33</v>
      </c>
      <c r="J15" s="6"/>
    </row>
    <row r="16" spans="2:10">
      <c r="B16" s="5">
        <v>13</v>
      </c>
      <c r="C16" s="5" t="str">
        <f>Data!$C15</f>
        <v>RIZKI HADINATA</v>
      </c>
      <c r="D16" s="27">
        <f>Clustering!F17</f>
        <v>3</v>
      </c>
      <c r="G16" s="6"/>
      <c r="H16" s="5"/>
      <c r="I16" s="5" t="s">
        <v>34</v>
      </c>
      <c r="J16" s="6"/>
    </row>
    <row r="17" spans="2:10">
      <c r="B17" s="5">
        <v>14</v>
      </c>
      <c r="C17" s="5" t="str">
        <f>Data!$C16</f>
        <v>RAFFI MUSTAFA</v>
      </c>
      <c r="D17" s="27">
        <f>Clustering!F18</f>
        <v>3</v>
      </c>
      <c r="G17" s="6"/>
      <c r="H17" s="5"/>
      <c r="I17" s="5" t="s">
        <v>38</v>
      </c>
      <c r="J17" s="6"/>
    </row>
    <row r="18" spans="2:10">
      <c r="B18" s="5">
        <v>15</v>
      </c>
      <c r="C18" s="5" t="str">
        <f>Data!$C17</f>
        <v>SAID ABDUL HAKIM</v>
      </c>
      <c r="D18" s="27">
        <f>Clustering!F19</f>
        <v>1</v>
      </c>
      <c r="G18" s="6"/>
      <c r="H18" s="5"/>
      <c r="I18" s="5" t="s">
        <v>39</v>
      </c>
      <c r="J18" s="6"/>
    </row>
    <row r="19" spans="2:10">
      <c r="B19" s="5">
        <v>16</v>
      </c>
      <c r="C19" s="5" t="str">
        <f>Data!$C18</f>
        <v>RISKI RIDHO SAPUTRA</v>
      </c>
      <c r="D19" s="27">
        <f>Clustering!F20</f>
        <v>1</v>
      </c>
      <c r="G19" s="6"/>
      <c r="H19" s="5"/>
      <c r="I19" s="6"/>
      <c r="J19" s="6"/>
    </row>
    <row r="20" spans="2:10">
      <c r="B20" s="5">
        <v>17</v>
      </c>
      <c r="C20" s="5" t="str">
        <f>Data!$C19</f>
        <v>RESKY RAMADHAN</v>
      </c>
      <c r="D20" s="27">
        <f>Clustering!F21</f>
        <v>2</v>
      </c>
      <c r="G20" s="6"/>
      <c r="H20" s="5"/>
      <c r="I20" s="6"/>
      <c r="J20" s="6"/>
    </row>
    <row r="21" spans="2:10">
      <c r="B21" s="5">
        <v>18</v>
      </c>
      <c r="C21" s="5" t="str">
        <f>Data!$C20</f>
        <v>RIYAN FANDA</v>
      </c>
      <c r="D21" s="27">
        <f>Clustering!F22</f>
        <v>2</v>
      </c>
    </row>
    <row r="22" spans="2:10" ht="15" customHeight="1">
      <c r="B22" s="5">
        <v>19</v>
      </c>
      <c r="C22" s="5" t="str">
        <f>Data!$C21</f>
        <v>TULUS PARMONANGAN. S</v>
      </c>
      <c r="D22" s="27">
        <f>Clustering!F23</f>
        <v>1</v>
      </c>
      <c r="G22" t="s">
        <v>61</v>
      </c>
      <c r="I22" s="36" t="s">
        <v>81</v>
      </c>
      <c r="J22" s="36"/>
    </row>
    <row r="23" spans="2:10">
      <c r="B23" s="5">
        <v>20</v>
      </c>
      <c r="C23" s="5" t="str">
        <f>Data!$C22</f>
        <v>AZWAN</v>
      </c>
      <c r="D23" s="27">
        <f>Clustering!F24</f>
        <v>3</v>
      </c>
      <c r="I23" s="36"/>
      <c r="J23" s="36"/>
    </row>
    <row r="24" spans="2:10" ht="15" customHeight="1">
      <c r="B24" s="5">
        <v>21</v>
      </c>
      <c r="C24" s="5" t="str">
        <f>Data!$C23</f>
        <v>HARISA</v>
      </c>
      <c r="D24" s="27">
        <f>Clustering!F25</f>
        <v>4</v>
      </c>
      <c r="I24" s="36" t="s">
        <v>80</v>
      </c>
      <c r="J24" s="36"/>
    </row>
    <row r="25" spans="2:10">
      <c r="B25" s="5">
        <v>22</v>
      </c>
      <c r="C25" s="5" t="str">
        <f>Data!$C24</f>
        <v>DANI RIFALDI</v>
      </c>
      <c r="D25" s="27">
        <f>Clustering!F26</f>
        <v>3</v>
      </c>
      <c r="I25" s="37"/>
      <c r="J25" s="37"/>
    </row>
    <row r="26" spans="2:10">
      <c r="B26" s="5">
        <v>23</v>
      </c>
      <c r="C26" s="5" t="str">
        <f>Data!$C25</f>
        <v>ANSHORI</v>
      </c>
      <c r="D26" s="27">
        <f>Clustering!F27</f>
        <v>3</v>
      </c>
      <c r="G26" s="7" t="s">
        <v>62</v>
      </c>
      <c r="H26" s="7" t="s">
        <v>63</v>
      </c>
      <c r="I26" s="7" t="s">
        <v>64</v>
      </c>
      <c r="J26" s="7" t="s">
        <v>65</v>
      </c>
    </row>
    <row r="27" spans="2:10">
      <c r="B27" s="5">
        <v>24</v>
      </c>
      <c r="C27" s="5" t="str">
        <f>Data!$C26</f>
        <v>DONNA AYU SABILLA</v>
      </c>
      <c r="D27" s="27">
        <f>Clustering!F28</f>
        <v>1</v>
      </c>
      <c r="G27" s="5" t="s">
        <v>0</v>
      </c>
      <c r="H27" s="5" t="s">
        <v>3</v>
      </c>
      <c r="I27" s="5" t="s">
        <v>4</v>
      </c>
      <c r="J27" s="5" t="s">
        <v>14</v>
      </c>
    </row>
    <row r="28" spans="2:10">
      <c r="B28" s="5">
        <v>25</v>
      </c>
      <c r="C28" s="5" t="str">
        <f>Data!$C27</f>
        <v>SATRIO WAHYU NUGROHO</v>
      </c>
      <c r="D28" s="27">
        <f>Clustering!F29</f>
        <v>2</v>
      </c>
      <c r="G28" s="5" t="s">
        <v>27</v>
      </c>
      <c r="H28" s="5" t="s">
        <v>28</v>
      </c>
      <c r="I28" s="5" t="s">
        <v>29</v>
      </c>
      <c r="J28" s="5" t="s">
        <v>2</v>
      </c>
    </row>
    <row r="29" spans="2:10">
      <c r="B29" s="5">
        <v>26</v>
      </c>
      <c r="C29" s="5" t="str">
        <f>Data!$C28</f>
        <v>FELA KARELA</v>
      </c>
      <c r="D29" s="27">
        <f>Clustering!F30</f>
        <v>4</v>
      </c>
      <c r="G29" s="5" t="s">
        <v>24</v>
      </c>
      <c r="H29" s="5" t="s">
        <v>31</v>
      </c>
      <c r="I29" s="5" t="s">
        <v>35</v>
      </c>
      <c r="J29" s="5" t="s">
        <v>1</v>
      </c>
    </row>
    <row r="30" spans="2:10">
      <c r="B30" s="5">
        <v>27</v>
      </c>
      <c r="C30" s="5" t="str">
        <f>Data!$C29</f>
        <v>SOPRIAMAN ZAI</v>
      </c>
      <c r="D30" s="27">
        <f>Clustering!F31</f>
        <v>1</v>
      </c>
      <c r="G30" s="5" t="s">
        <v>13</v>
      </c>
      <c r="H30" s="5" t="s">
        <v>19</v>
      </c>
      <c r="I30" s="5" t="s">
        <v>21</v>
      </c>
      <c r="J30" s="5" t="s">
        <v>22</v>
      </c>
    </row>
    <row r="31" spans="2:10">
      <c r="B31" s="5">
        <v>28</v>
      </c>
      <c r="C31" s="5" t="str">
        <f>Data!$C30</f>
        <v>RIDHO HIDAYAT</v>
      </c>
      <c r="D31" s="27">
        <f>Clustering!F32</f>
        <v>1</v>
      </c>
      <c r="G31" s="5" t="s">
        <v>38</v>
      </c>
      <c r="H31" s="5" t="s">
        <v>39</v>
      </c>
      <c r="I31" s="5" t="s">
        <v>5</v>
      </c>
      <c r="J31" s="5" t="s">
        <v>8</v>
      </c>
    </row>
    <row r="32" spans="2:10">
      <c r="B32" s="5">
        <v>29</v>
      </c>
      <c r="C32" s="5" t="str">
        <f>Data!$C31</f>
        <v>FAHREZA KAMAL</v>
      </c>
      <c r="D32" s="27">
        <f>Clustering!F33</f>
        <v>1</v>
      </c>
      <c r="G32" s="9"/>
      <c r="H32" s="9"/>
      <c r="I32" s="9"/>
      <c r="J32" s="9"/>
    </row>
    <row r="33" spans="2:10">
      <c r="B33" s="5">
        <v>30</v>
      </c>
      <c r="C33" s="5" t="str">
        <f>Data!$C32</f>
        <v>FIRMAN HIDAYAT</v>
      </c>
      <c r="D33" s="27">
        <f>Clustering!F34</f>
        <v>1</v>
      </c>
      <c r="G33" s="8" t="s">
        <v>66</v>
      </c>
      <c r="H33" s="8" t="s">
        <v>67</v>
      </c>
      <c r="I33" s="8" t="s">
        <v>68</v>
      </c>
      <c r="J33" s="8" t="s">
        <v>69</v>
      </c>
    </row>
    <row r="34" spans="2:10">
      <c r="B34" s="5">
        <v>31</v>
      </c>
      <c r="C34" s="5" t="str">
        <f>Data!$C33</f>
        <v>DENNI SUPRAYUGO</v>
      </c>
      <c r="D34" s="27">
        <f>Clustering!F35</f>
        <v>3</v>
      </c>
      <c r="G34" s="5" t="s">
        <v>15</v>
      </c>
      <c r="H34" s="5" t="s">
        <v>18</v>
      </c>
      <c r="I34" s="5" t="s">
        <v>23</v>
      </c>
      <c r="J34" s="5" t="s">
        <v>26</v>
      </c>
    </row>
    <row r="35" spans="2:10">
      <c r="B35" s="5">
        <v>32</v>
      </c>
      <c r="C35" s="5" t="str">
        <f>Data!$C34</f>
        <v>MUHAMMAD AFRIDEL</v>
      </c>
      <c r="D35" s="27">
        <f>Clustering!F36</f>
        <v>2</v>
      </c>
      <c r="G35" s="5" t="s">
        <v>7</v>
      </c>
      <c r="H35" s="5" t="s">
        <v>9</v>
      </c>
      <c r="I35" s="5" t="s">
        <v>16</v>
      </c>
      <c r="J35" s="5" t="s">
        <v>17</v>
      </c>
    </row>
    <row r="36" spans="2:10">
      <c r="B36" s="5">
        <v>33</v>
      </c>
      <c r="C36" s="5" t="str">
        <f>Data!$C35</f>
        <v>MUHAMMAD ALDI FEBRIAN</v>
      </c>
      <c r="D36" s="27">
        <f>Clustering!F37</f>
        <v>3</v>
      </c>
      <c r="G36" s="5" t="s">
        <v>6</v>
      </c>
      <c r="H36" s="5" t="s">
        <v>10</v>
      </c>
      <c r="I36" s="5" t="s">
        <v>11</v>
      </c>
      <c r="J36" s="5" t="s">
        <v>12</v>
      </c>
    </row>
    <row r="37" spans="2:10">
      <c r="B37" s="5">
        <v>34</v>
      </c>
      <c r="C37" s="5" t="str">
        <f>Data!$C36</f>
        <v>MUHAMMAD ADE RAZIK</v>
      </c>
      <c r="D37" s="27">
        <f>Clustering!F38</f>
        <v>3</v>
      </c>
      <c r="G37" s="5" t="s">
        <v>30</v>
      </c>
      <c r="H37" s="5" t="s">
        <v>32</v>
      </c>
      <c r="I37" s="5" t="s">
        <v>33</v>
      </c>
      <c r="J37" s="5" t="s">
        <v>34</v>
      </c>
    </row>
    <row r="38" spans="2:10">
      <c r="B38" s="5">
        <v>35</v>
      </c>
      <c r="C38" s="5" t="str">
        <f>Data!$C37</f>
        <v>IKBAL RAMADANI</v>
      </c>
      <c r="D38" s="27">
        <f>Clustering!F39</f>
        <v>3</v>
      </c>
      <c r="G38" s="5" t="s">
        <v>20</v>
      </c>
      <c r="H38" s="5" t="s">
        <v>25</v>
      </c>
      <c r="I38" s="5" t="s">
        <v>36</v>
      </c>
      <c r="J38" s="5" t="s">
        <v>37</v>
      </c>
    </row>
    <row r="39" spans="2:10">
      <c r="B39" s="5">
        <v>36</v>
      </c>
      <c r="C39" s="5" t="str">
        <f>Data!$C38</f>
        <v>KERFIAN SAPTO RAHARJO</v>
      </c>
      <c r="D39" s="27">
        <f>Clustering!F40</f>
        <v>2</v>
      </c>
    </row>
    <row r="40" spans="2:10">
      <c r="B40" s="5">
        <v>37</v>
      </c>
      <c r="C40" s="5" t="str">
        <f>Data!$C39</f>
        <v>RIZQI SAPUTRI</v>
      </c>
      <c r="D40" s="27">
        <f>Clustering!F41</f>
        <v>4</v>
      </c>
    </row>
    <row r="41" spans="2:10">
      <c r="B41" s="5">
        <v>38</v>
      </c>
      <c r="C41" s="5" t="str">
        <f>Data!$C40</f>
        <v>DADANG AHMAD SHOLEH</v>
      </c>
      <c r="D41" s="27">
        <f>Clustering!F42</f>
        <v>4</v>
      </c>
    </row>
    <row r="42" spans="2:10">
      <c r="B42" s="5">
        <v>39</v>
      </c>
      <c r="C42" s="5" t="str">
        <f>Data!$C41</f>
        <v>MUHAMMAD TAUFIQ HIDAYAT</v>
      </c>
      <c r="D42" s="27">
        <f>Clustering!F43</f>
        <v>3</v>
      </c>
    </row>
    <row r="43" spans="2:10">
      <c r="B43" s="5">
        <v>40</v>
      </c>
      <c r="C43" s="5" t="str">
        <f>Data!$C42</f>
        <v>JULIUS PRATAMA. T</v>
      </c>
      <c r="D43" s="27">
        <f>Clustering!F44</f>
        <v>3</v>
      </c>
    </row>
  </sheetData>
  <mergeCells count="2">
    <mergeCell ref="I24:J25"/>
    <mergeCell ref="I22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Literasi 1</vt:lpstr>
      <vt:lpstr>Literasi 2</vt:lpstr>
      <vt:lpstr>Literasi 3</vt:lpstr>
      <vt:lpstr>Clustering</vt:lpstr>
      <vt:lpstr>Pengelompokkan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2019-04-30T21:33:04Z</dcterms:modified>
</cp:coreProperties>
</file>