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 activeTab="6"/>
  </bookViews>
  <sheets>
    <sheet name="Data" sheetId="1" r:id="rId1"/>
    <sheet name="Iterasi 1" sheetId="2" r:id="rId2"/>
    <sheet name="Iterasi 2" sheetId="3" r:id="rId3"/>
    <sheet name="Iterasi 3" sheetId="4" r:id="rId4"/>
    <sheet name="Iterasi 4" sheetId="8" r:id="rId5"/>
    <sheet name="Clustering" sheetId="6" r:id="rId6"/>
    <sheet name="Pengelompokkan" sheetId="7" r:id="rId7"/>
  </sheets>
  <calcPr calcId="162913"/>
</workbook>
</file>

<file path=xl/calcChain.xml><?xml version="1.0" encoding="utf-8"?>
<calcChain xmlns="http://schemas.openxmlformats.org/spreadsheetml/2006/main">
  <c r="J6" i="2" l="1"/>
  <c r="L4" i="2"/>
  <c r="J4" i="2"/>
  <c r="K4" i="2"/>
  <c r="C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G6" i="2" l="1"/>
  <c r="D7" i="6" s="1"/>
  <c r="G10" i="2"/>
  <c r="D11" i="6" s="1"/>
  <c r="G14" i="2"/>
  <c r="D15" i="6" s="1"/>
  <c r="G18" i="2"/>
  <c r="D19" i="6" s="1"/>
  <c r="G22" i="2"/>
  <c r="D23" i="6" s="1"/>
  <c r="G26" i="2"/>
  <c r="D27" i="6" s="1"/>
  <c r="G30" i="2"/>
  <c r="D31" i="6" s="1"/>
  <c r="G34" i="2"/>
  <c r="D35" i="6" s="1"/>
  <c r="G38" i="2"/>
  <c r="D39" i="6" s="1"/>
  <c r="G42" i="2"/>
  <c r="D43" i="6" s="1"/>
  <c r="C17" i="7"/>
  <c r="C18" i="7"/>
  <c r="C23" i="7"/>
  <c r="C24" i="7"/>
  <c r="C28" i="7"/>
  <c r="C29" i="7"/>
  <c r="C30" i="7"/>
  <c r="C32" i="7"/>
  <c r="C36" i="7"/>
  <c r="C5" i="7"/>
  <c r="C6" i="7"/>
  <c r="C7" i="7"/>
  <c r="C8" i="7"/>
  <c r="C9" i="7"/>
  <c r="C10" i="7"/>
  <c r="C11" i="7"/>
  <c r="C12" i="7"/>
  <c r="C13" i="7"/>
  <c r="C14" i="7"/>
  <c r="C15" i="7"/>
  <c r="C16" i="7"/>
  <c r="C19" i="7"/>
  <c r="C20" i="7"/>
  <c r="C21" i="7"/>
  <c r="C22" i="7"/>
  <c r="C25" i="7"/>
  <c r="C26" i="7"/>
  <c r="C27" i="7"/>
  <c r="C31" i="7"/>
  <c r="C33" i="7"/>
  <c r="C34" i="7"/>
  <c r="C35" i="7"/>
  <c r="C37" i="7"/>
  <c r="C38" i="7"/>
  <c r="C39" i="7"/>
  <c r="C40" i="7"/>
  <c r="C41" i="7"/>
  <c r="C42" i="7"/>
  <c r="C43" i="7"/>
  <c r="C4" i="7"/>
  <c r="G8" i="2"/>
  <c r="D9" i="6" s="1"/>
  <c r="G12" i="2"/>
  <c r="D13" i="6" s="1"/>
  <c r="G16" i="2"/>
  <c r="D17" i="6" s="1"/>
  <c r="G20" i="2"/>
  <c r="D21" i="6" s="1"/>
  <c r="G24" i="2"/>
  <c r="D25" i="6" s="1"/>
  <c r="G28" i="2"/>
  <c r="D29" i="6" s="1"/>
  <c r="G32" i="2"/>
  <c r="D33" i="6" s="1"/>
  <c r="G36" i="2"/>
  <c r="D37" i="6" s="1"/>
  <c r="G40" i="2"/>
  <c r="D41" i="6" s="1"/>
  <c r="G4" i="2"/>
  <c r="D5" i="6" s="1"/>
  <c r="K38" i="2" l="1"/>
  <c r="K34" i="2"/>
  <c r="K28" i="2"/>
  <c r="K22" i="2"/>
  <c r="K18" i="2"/>
  <c r="K12" i="2"/>
  <c r="K6" i="2"/>
  <c r="K42" i="2"/>
  <c r="K36" i="2"/>
  <c r="K30" i="2"/>
  <c r="K26" i="2"/>
  <c r="K20" i="2"/>
  <c r="K14" i="2"/>
  <c r="K10" i="2"/>
  <c r="K32" i="2"/>
  <c r="K16" i="2"/>
  <c r="K8" i="2"/>
  <c r="K40" i="2"/>
  <c r="K24" i="2"/>
  <c r="G43" i="2"/>
  <c r="O43" i="2" s="1"/>
  <c r="G41" i="2"/>
  <c r="G39" i="2"/>
  <c r="G37" i="2"/>
  <c r="G35" i="2"/>
  <c r="G33" i="2"/>
  <c r="G31" i="2"/>
  <c r="G29" i="2"/>
  <c r="G27" i="2"/>
  <c r="J27" i="2" s="1"/>
  <c r="G25" i="2"/>
  <c r="G23" i="2"/>
  <c r="Q23" i="2" s="1"/>
  <c r="G21" i="2"/>
  <c r="G19" i="2"/>
  <c r="P19" i="2" s="1"/>
  <c r="G17" i="2"/>
  <c r="G15" i="2"/>
  <c r="P15" i="2" s="1"/>
  <c r="G13" i="2"/>
  <c r="G11" i="2"/>
  <c r="P11" i="2" s="1"/>
  <c r="G9" i="2"/>
  <c r="G7" i="2"/>
  <c r="O7" i="2" s="1"/>
  <c r="G5" i="2"/>
  <c r="Q4" i="2"/>
  <c r="O4" i="2"/>
  <c r="M4" i="2"/>
  <c r="P4" i="2"/>
  <c r="N4" i="2"/>
  <c r="M41" i="2"/>
  <c r="N37" i="2"/>
  <c r="M37" i="2"/>
  <c r="J37" i="2"/>
  <c r="Q33" i="2"/>
  <c r="Q29" i="2"/>
  <c r="Q25" i="2"/>
  <c r="J25" i="2"/>
  <c r="N21" i="2"/>
  <c r="Q21" i="2"/>
  <c r="M21" i="2"/>
  <c r="J21" i="2"/>
  <c r="Q17" i="2"/>
  <c r="J17" i="2"/>
  <c r="N13" i="2"/>
  <c r="Q13" i="2"/>
  <c r="M13" i="2"/>
  <c r="J13" i="2"/>
  <c r="N9" i="2"/>
  <c r="Q9" i="2"/>
  <c r="M9" i="2"/>
  <c r="J9" i="2"/>
  <c r="N5" i="2"/>
  <c r="Q5" i="2"/>
  <c r="M5" i="2"/>
  <c r="J5" i="2"/>
  <c r="Q42" i="2"/>
  <c r="O42" i="2"/>
  <c r="M42" i="2"/>
  <c r="J42" i="2"/>
  <c r="P42" i="2"/>
  <c r="N42" i="2"/>
  <c r="L42" i="2"/>
  <c r="Q40" i="2"/>
  <c r="O40" i="2"/>
  <c r="M40" i="2"/>
  <c r="J40" i="2"/>
  <c r="P40" i="2"/>
  <c r="N40" i="2"/>
  <c r="L40" i="2"/>
  <c r="Q38" i="2"/>
  <c r="O38" i="2"/>
  <c r="M38" i="2"/>
  <c r="J38" i="2"/>
  <c r="P38" i="2"/>
  <c r="N38" i="2"/>
  <c r="L38" i="2"/>
  <c r="Q36" i="2"/>
  <c r="O36" i="2"/>
  <c r="M36" i="2"/>
  <c r="J36" i="2"/>
  <c r="P36" i="2"/>
  <c r="N36" i="2"/>
  <c r="L36" i="2"/>
  <c r="Q34" i="2"/>
  <c r="O34" i="2"/>
  <c r="M34" i="2"/>
  <c r="J34" i="2"/>
  <c r="P34" i="2"/>
  <c r="N34" i="2"/>
  <c r="L34" i="2"/>
  <c r="Q32" i="2"/>
  <c r="O32" i="2"/>
  <c r="M32" i="2"/>
  <c r="J32" i="2"/>
  <c r="P32" i="2"/>
  <c r="N32" i="2"/>
  <c r="L32" i="2"/>
  <c r="Q30" i="2"/>
  <c r="O30" i="2"/>
  <c r="M30" i="2"/>
  <c r="J30" i="2"/>
  <c r="P30" i="2"/>
  <c r="N30" i="2"/>
  <c r="L30" i="2"/>
  <c r="Q28" i="2"/>
  <c r="O28" i="2"/>
  <c r="M28" i="2"/>
  <c r="J28" i="2"/>
  <c r="P28" i="2"/>
  <c r="N28" i="2"/>
  <c r="L28" i="2"/>
  <c r="Q26" i="2"/>
  <c r="O26" i="2"/>
  <c r="M26" i="2"/>
  <c r="J26" i="2"/>
  <c r="P26" i="2"/>
  <c r="N26" i="2"/>
  <c r="L26" i="2"/>
  <c r="Q24" i="2"/>
  <c r="O24" i="2"/>
  <c r="M24" i="2"/>
  <c r="J24" i="2"/>
  <c r="P24" i="2"/>
  <c r="N24" i="2"/>
  <c r="L24" i="2"/>
  <c r="Q22" i="2"/>
  <c r="O22" i="2"/>
  <c r="M22" i="2"/>
  <c r="J22" i="2"/>
  <c r="P22" i="2"/>
  <c r="N22" i="2"/>
  <c r="L22" i="2"/>
  <c r="Q20" i="2"/>
  <c r="O20" i="2"/>
  <c r="M20" i="2"/>
  <c r="J20" i="2"/>
  <c r="P20" i="2"/>
  <c r="N20" i="2"/>
  <c r="L20" i="2"/>
  <c r="Q18" i="2"/>
  <c r="O18" i="2"/>
  <c r="M18" i="2"/>
  <c r="J18" i="2"/>
  <c r="P18" i="2"/>
  <c r="N18" i="2"/>
  <c r="L18" i="2"/>
  <c r="Q16" i="2"/>
  <c r="O16" i="2"/>
  <c r="M16" i="2"/>
  <c r="J16" i="2"/>
  <c r="P16" i="2"/>
  <c r="N16" i="2"/>
  <c r="L16" i="2"/>
  <c r="Q14" i="2"/>
  <c r="O14" i="2"/>
  <c r="M14" i="2"/>
  <c r="J14" i="2"/>
  <c r="P14" i="2"/>
  <c r="N14" i="2"/>
  <c r="L14" i="2"/>
  <c r="Q12" i="2"/>
  <c r="O12" i="2"/>
  <c r="M12" i="2"/>
  <c r="J12" i="2"/>
  <c r="P12" i="2"/>
  <c r="N12" i="2"/>
  <c r="L12" i="2"/>
  <c r="Q10" i="2"/>
  <c r="O10" i="2"/>
  <c r="M10" i="2"/>
  <c r="J10" i="2"/>
  <c r="P10" i="2"/>
  <c r="N10" i="2"/>
  <c r="L10" i="2"/>
  <c r="Q8" i="2"/>
  <c r="O8" i="2"/>
  <c r="M8" i="2"/>
  <c r="J8" i="2"/>
  <c r="P8" i="2"/>
  <c r="N8" i="2"/>
  <c r="L8" i="2"/>
  <c r="Q6" i="2"/>
  <c r="O6" i="2"/>
  <c r="M6" i="2"/>
  <c r="P6" i="2"/>
  <c r="N6" i="2"/>
  <c r="L6" i="2"/>
  <c r="L11" i="2" l="1"/>
  <c r="Q27" i="2"/>
  <c r="M23" i="2"/>
  <c r="J11" i="2"/>
  <c r="N23" i="2"/>
  <c r="O11" i="2"/>
  <c r="N7" i="2"/>
  <c r="K7" i="2"/>
  <c r="D8" i="6"/>
  <c r="K11" i="2"/>
  <c r="D12" i="6"/>
  <c r="N15" i="2"/>
  <c r="K15" i="2"/>
  <c r="D16" i="6"/>
  <c r="N19" i="2"/>
  <c r="K19" i="2"/>
  <c r="D20" i="6"/>
  <c r="K23" i="2"/>
  <c r="D24" i="6"/>
  <c r="P27" i="2"/>
  <c r="K27" i="2"/>
  <c r="D28" i="6"/>
  <c r="N31" i="2"/>
  <c r="K31" i="2"/>
  <c r="D32" i="6"/>
  <c r="N35" i="2"/>
  <c r="K35" i="2"/>
  <c r="D36" i="6"/>
  <c r="N39" i="2"/>
  <c r="K39" i="2"/>
  <c r="D40" i="6"/>
  <c r="P5" i="2"/>
  <c r="K5" i="2"/>
  <c r="D6" i="6"/>
  <c r="P9" i="2"/>
  <c r="K9" i="2"/>
  <c r="D10" i="6"/>
  <c r="P13" i="2"/>
  <c r="K13" i="2"/>
  <c r="D14" i="6"/>
  <c r="P17" i="2"/>
  <c r="K17" i="2"/>
  <c r="D18" i="6"/>
  <c r="P21" i="2"/>
  <c r="K21" i="2"/>
  <c r="D22" i="6"/>
  <c r="P25" i="2"/>
  <c r="K25" i="2"/>
  <c r="D26" i="6"/>
  <c r="P29" i="2"/>
  <c r="K29" i="2"/>
  <c r="D30" i="6"/>
  <c r="P33" i="2"/>
  <c r="K33" i="2"/>
  <c r="D34" i="6"/>
  <c r="P37" i="2"/>
  <c r="K37" i="2"/>
  <c r="D38" i="6"/>
  <c r="P41" i="2"/>
  <c r="K41" i="2"/>
  <c r="D42" i="6"/>
  <c r="P43" i="2"/>
  <c r="P7" i="2"/>
  <c r="M11" i="2"/>
  <c r="Q11" i="2"/>
  <c r="N11" i="2"/>
  <c r="O15" i="2"/>
  <c r="O19" i="2"/>
  <c r="J23" i="2"/>
  <c r="O23" i="2"/>
  <c r="L23" i="2"/>
  <c r="P23" i="2"/>
  <c r="M27" i="2"/>
  <c r="N27" i="2"/>
  <c r="L31" i="2"/>
  <c r="L35" i="2"/>
  <c r="L39" i="2"/>
  <c r="N43" i="2"/>
  <c r="K43" i="2"/>
  <c r="D44" i="6"/>
  <c r="K45" i="2"/>
  <c r="K44" i="2"/>
  <c r="L43" i="2"/>
  <c r="J41" i="2"/>
  <c r="Q41" i="2"/>
  <c r="O39" i="2"/>
  <c r="P39" i="2"/>
  <c r="Q37" i="2"/>
  <c r="O35" i="2"/>
  <c r="P35" i="2"/>
  <c r="J33" i="2"/>
  <c r="O31" i="2"/>
  <c r="P31" i="2"/>
  <c r="P44" i="2" s="1"/>
  <c r="J29" i="2"/>
  <c r="O27" i="2"/>
  <c r="L27" i="2"/>
  <c r="M25" i="2"/>
  <c r="L19" i="2"/>
  <c r="M17" i="2"/>
  <c r="N17" i="2"/>
  <c r="L15" i="2"/>
  <c r="L7" i="2"/>
  <c r="J43" i="2"/>
  <c r="M43" i="2"/>
  <c r="Q43" i="2"/>
  <c r="N41" i="2"/>
  <c r="J39" i="2"/>
  <c r="M39" i="2"/>
  <c r="Q39" i="2"/>
  <c r="J35" i="2"/>
  <c r="M35" i="2"/>
  <c r="Q35" i="2"/>
  <c r="M33" i="2"/>
  <c r="N33" i="2"/>
  <c r="J31" i="2"/>
  <c r="M31" i="2"/>
  <c r="Q31" i="2"/>
  <c r="M29" i="2"/>
  <c r="N29" i="2"/>
  <c r="N25" i="2"/>
  <c r="J19" i="2"/>
  <c r="M19" i="2"/>
  <c r="Q19" i="2"/>
  <c r="J15" i="2"/>
  <c r="M15" i="2"/>
  <c r="Q15" i="2"/>
  <c r="J7" i="2"/>
  <c r="M7" i="2"/>
  <c r="Q7" i="2"/>
  <c r="Q44" i="2" s="1"/>
  <c r="O5" i="2"/>
  <c r="L5" i="2"/>
  <c r="O9" i="2"/>
  <c r="L9" i="2"/>
  <c r="O13" i="2"/>
  <c r="L13" i="2"/>
  <c r="O17" i="2"/>
  <c r="L17" i="2"/>
  <c r="O21" i="2"/>
  <c r="L21" i="2"/>
  <c r="O25" i="2"/>
  <c r="L25" i="2"/>
  <c r="O29" i="2"/>
  <c r="L29" i="2"/>
  <c r="O33" i="2"/>
  <c r="L33" i="2"/>
  <c r="O37" i="2"/>
  <c r="L37" i="2"/>
  <c r="O41" i="2"/>
  <c r="L41" i="2"/>
  <c r="M45" i="2" l="1"/>
  <c r="L44" i="2"/>
  <c r="O45" i="2"/>
  <c r="N44" i="2"/>
  <c r="O44" i="2"/>
  <c r="P45" i="2"/>
  <c r="P46" i="2" s="1"/>
  <c r="L45" i="2"/>
  <c r="Q45" i="2"/>
  <c r="Q46" i="2" s="1"/>
  <c r="M44" i="2"/>
  <c r="N45" i="2"/>
  <c r="K46" i="2"/>
  <c r="J45" i="2"/>
  <c r="J44" i="2"/>
  <c r="N46" i="2" l="1"/>
  <c r="O46" i="2"/>
  <c r="E10" i="3" s="1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6" i="3"/>
  <c r="F38" i="3"/>
  <c r="F40" i="3"/>
  <c r="F42" i="3"/>
  <c r="F4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E6" i="3"/>
  <c r="E8" i="3"/>
  <c r="E12" i="3"/>
  <c r="E14" i="3"/>
  <c r="E16" i="3"/>
  <c r="E20" i="3"/>
  <c r="E22" i="3"/>
  <c r="E24" i="3"/>
  <c r="E28" i="3"/>
  <c r="E30" i="3"/>
  <c r="E32" i="3"/>
  <c r="E36" i="3"/>
  <c r="E38" i="3"/>
  <c r="E40" i="3"/>
  <c r="E4" i="3"/>
  <c r="E5" i="3"/>
  <c r="E7" i="3"/>
  <c r="E11" i="3"/>
  <c r="E13" i="3"/>
  <c r="E15" i="3"/>
  <c r="E19" i="3"/>
  <c r="E21" i="3"/>
  <c r="E23" i="3"/>
  <c r="E27" i="3"/>
  <c r="E29" i="3"/>
  <c r="E31" i="3"/>
  <c r="E35" i="3"/>
  <c r="E37" i="3"/>
  <c r="E39" i="3"/>
  <c r="E43" i="3"/>
  <c r="M46" i="2"/>
  <c r="L46" i="2"/>
  <c r="J46" i="2"/>
  <c r="E41" i="3" l="1"/>
  <c r="E33" i="3"/>
  <c r="E25" i="3"/>
  <c r="E17" i="3"/>
  <c r="E9" i="3"/>
  <c r="E42" i="3"/>
  <c r="E34" i="3"/>
  <c r="E26" i="3"/>
  <c r="E18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2" i="3"/>
  <c r="C4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G19" i="3"/>
  <c r="G35" i="3"/>
  <c r="G10" i="3"/>
  <c r="G12" i="3"/>
  <c r="G20" i="3"/>
  <c r="G36" i="3"/>
  <c r="G4" i="3"/>
  <c r="G5" i="3"/>
  <c r="G13" i="3"/>
  <c r="G37" i="3"/>
  <c r="G24" i="3"/>
  <c r="G18" i="3" l="1"/>
  <c r="G39" i="3"/>
  <c r="G31" i="3"/>
  <c r="P31" i="3" s="1"/>
  <c r="G23" i="3"/>
  <c r="J23" i="3" s="1"/>
  <c r="G15" i="3"/>
  <c r="G7" i="3"/>
  <c r="G40" i="3"/>
  <c r="E41" i="6" s="1"/>
  <c r="G32" i="3"/>
  <c r="M32" i="3" s="1"/>
  <c r="G16" i="3"/>
  <c r="G8" i="3"/>
  <c r="G29" i="3"/>
  <c r="P29" i="3" s="1"/>
  <c r="G21" i="3"/>
  <c r="P21" i="3" s="1"/>
  <c r="G38" i="3"/>
  <c r="G22" i="3"/>
  <c r="G6" i="3"/>
  <c r="O6" i="3" s="1"/>
  <c r="G9" i="3"/>
  <c r="E10" i="6" s="1"/>
  <c r="G26" i="3"/>
  <c r="G43" i="3"/>
  <c r="G27" i="3"/>
  <c r="J27" i="3" s="1"/>
  <c r="G11" i="3"/>
  <c r="P11" i="3" s="1"/>
  <c r="G28" i="3"/>
  <c r="G34" i="3"/>
  <c r="M34" i="3" s="1"/>
  <c r="G42" i="3"/>
  <c r="M42" i="3" s="1"/>
  <c r="G17" i="3"/>
  <c r="M17" i="3" s="1"/>
  <c r="G25" i="3"/>
  <c r="P25" i="3" s="1"/>
  <c r="G33" i="3"/>
  <c r="M33" i="3" s="1"/>
  <c r="G41" i="3"/>
  <c r="J41" i="3" s="1"/>
  <c r="G30" i="3"/>
  <c r="P30" i="3" s="1"/>
  <c r="G14" i="3"/>
  <c r="P14" i="3" s="1"/>
  <c r="E27" i="6"/>
  <c r="P26" i="3"/>
  <c r="K26" i="3"/>
  <c r="M26" i="3"/>
  <c r="J26" i="3"/>
  <c r="O26" i="3"/>
  <c r="L26" i="3"/>
  <c r="Q26" i="3"/>
  <c r="N26" i="3"/>
  <c r="E35" i="6"/>
  <c r="K34" i="3"/>
  <c r="J34" i="3"/>
  <c r="L34" i="3"/>
  <c r="N34" i="3"/>
  <c r="P42" i="3"/>
  <c r="K42" i="3"/>
  <c r="O42" i="3"/>
  <c r="L42" i="3"/>
  <c r="M41" i="3"/>
  <c r="Q41" i="3"/>
  <c r="E38" i="6"/>
  <c r="M37" i="3"/>
  <c r="J37" i="3"/>
  <c r="P37" i="3"/>
  <c r="K37" i="3"/>
  <c r="Q37" i="3"/>
  <c r="N37" i="3"/>
  <c r="O37" i="3"/>
  <c r="L37" i="3"/>
  <c r="M29" i="3"/>
  <c r="J29" i="3"/>
  <c r="Q29" i="3"/>
  <c r="N29" i="3"/>
  <c r="N21" i="3"/>
  <c r="E14" i="6"/>
  <c r="M13" i="3"/>
  <c r="J13" i="3"/>
  <c r="P13" i="3"/>
  <c r="K13" i="3"/>
  <c r="Q13" i="3"/>
  <c r="N13" i="3"/>
  <c r="O13" i="3"/>
  <c r="L13" i="3"/>
  <c r="E6" i="6"/>
  <c r="Q5" i="3"/>
  <c r="N5" i="3"/>
  <c r="L5" i="3"/>
  <c r="P5" i="3"/>
  <c r="K5" i="3"/>
  <c r="M5" i="3"/>
  <c r="J5" i="3"/>
  <c r="O5" i="3"/>
  <c r="E19" i="6"/>
  <c r="P18" i="3"/>
  <c r="K18" i="3"/>
  <c r="M18" i="3"/>
  <c r="J18" i="3"/>
  <c r="O18" i="3"/>
  <c r="L18" i="3"/>
  <c r="Q18" i="3"/>
  <c r="N18" i="3"/>
  <c r="E11" i="6"/>
  <c r="P10" i="3"/>
  <c r="K10" i="3"/>
  <c r="M10" i="3"/>
  <c r="J10" i="3"/>
  <c r="O10" i="3"/>
  <c r="L10" i="3"/>
  <c r="Q10" i="3"/>
  <c r="N10" i="3"/>
  <c r="E7" i="6"/>
  <c r="M6" i="3"/>
  <c r="Q6" i="3"/>
  <c r="J6" i="3"/>
  <c r="N6" i="3"/>
  <c r="E25" i="6"/>
  <c r="P24" i="3"/>
  <c r="K24" i="3"/>
  <c r="M24" i="3"/>
  <c r="J24" i="3"/>
  <c r="O24" i="3"/>
  <c r="L24" i="3"/>
  <c r="Q24" i="3"/>
  <c r="N24" i="3"/>
  <c r="K40" i="3"/>
  <c r="M40" i="3"/>
  <c r="L40" i="3"/>
  <c r="Q40" i="3"/>
  <c r="E29" i="6"/>
  <c r="P28" i="3"/>
  <c r="K28" i="3"/>
  <c r="M28" i="3"/>
  <c r="J28" i="3"/>
  <c r="O28" i="3"/>
  <c r="L28" i="3"/>
  <c r="Q28" i="3"/>
  <c r="N28" i="3"/>
  <c r="E37" i="6"/>
  <c r="P36" i="3"/>
  <c r="K36" i="3"/>
  <c r="M36" i="3"/>
  <c r="J36" i="3"/>
  <c r="O36" i="3"/>
  <c r="L36" i="3"/>
  <c r="Q36" i="3"/>
  <c r="N36" i="3"/>
  <c r="E23" i="6"/>
  <c r="P22" i="3"/>
  <c r="K22" i="3"/>
  <c r="M22" i="3"/>
  <c r="J22" i="3"/>
  <c r="O22" i="3"/>
  <c r="L22" i="3"/>
  <c r="Q22" i="3"/>
  <c r="N22" i="3"/>
  <c r="E39" i="6"/>
  <c r="P38" i="3"/>
  <c r="K38" i="3"/>
  <c r="M38" i="3"/>
  <c r="J38" i="3"/>
  <c r="O38" i="3"/>
  <c r="L38" i="3"/>
  <c r="Q38" i="3"/>
  <c r="N38" i="3"/>
  <c r="E44" i="6"/>
  <c r="M43" i="3"/>
  <c r="J43" i="3"/>
  <c r="P43" i="3"/>
  <c r="K43" i="3"/>
  <c r="Q43" i="3"/>
  <c r="N43" i="3"/>
  <c r="O43" i="3"/>
  <c r="L43" i="3"/>
  <c r="E40" i="6"/>
  <c r="M39" i="3"/>
  <c r="J39" i="3"/>
  <c r="P39" i="3"/>
  <c r="K39" i="3"/>
  <c r="Q39" i="3"/>
  <c r="N39" i="3"/>
  <c r="O39" i="3"/>
  <c r="L39" i="3"/>
  <c r="E36" i="6"/>
  <c r="M35" i="3"/>
  <c r="J35" i="3"/>
  <c r="P35" i="3"/>
  <c r="K35" i="3"/>
  <c r="Q35" i="3"/>
  <c r="N35" i="3"/>
  <c r="O35" i="3"/>
  <c r="L35" i="3"/>
  <c r="M31" i="3"/>
  <c r="J31" i="3"/>
  <c r="Q31" i="3"/>
  <c r="N31" i="3"/>
  <c r="E28" i="6"/>
  <c r="M27" i="3"/>
  <c r="K27" i="3"/>
  <c r="Q27" i="3"/>
  <c r="L27" i="3"/>
  <c r="M23" i="3"/>
  <c r="E20" i="6"/>
  <c r="M19" i="3"/>
  <c r="J19" i="3"/>
  <c r="P19" i="3"/>
  <c r="K19" i="3"/>
  <c r="Q19" i="3"/>
  <c r="N19" i="3"/>
  <c r="O19" i="3"/>
  <c r="L19" i="3"/>
  <c r="E16" i="6"/>
  <c r="M15" i="3"/>
  <c r="J15" i="3"/>
  <c r="P15" i="3"/>
  <c r="K15" i="3"/>
  <c r="Q15" i="3"/>
  <c r="N15" i="3"/>
  <c r="O15" i="3"/>
  <c r="L15" i="3"/>
  <c r="J11" i="3"/>
  <c r="E8" i="6"/>
  <c r="P7" i="3"/>
  <c r="L7" i="3"/>
  <c r="M7" i="3"/>
  <c r="J7" i="3"/>
  <c r="K7" i="3"/>
  <c r="O7" i="3"/>
  <c r="Q7" i="3"/>
  <c r="N7" i="3"/>
  <c r="E5" i="6"/>
  <c r="M4" i="3"/>
  <c r="O4" i="3"/>
  <c r="L4" i="3"/>
  <c r="Q4" i="3"/>
  <c r="J4" i="3"/>
  <c r="P4" i="3"/>
  <c r="K4" i="3"/>
  <c r="N4" i="3"/>
  <c r="E21" i="6"/>
  <c r="P20" i="3"/>
  <c r="K20" i="3"/>
  <c r="M20" i="3"/>
  <c r="J20" i="3"/>
  <c r="O20" i="3"/>
  <c r="L20" i="3"/>
  <c r="Q20" i="3"/>
  <c r="N20" i="3"/>
  <c r="E17" i="6"/>
  <c r="P16" i="3"/>
  <c r="K16" i="3"/>
  <c r="M16" i="3"/>
  <c r="J16" i="3"/>
  <c r="O16" i="3"/>
  <c r="L16" i="3"/>
  <c r="Q16" i="3"/>
  <c r="N16" i="3"/>
  <c r="E13" i="6"/>
  <c r="P12" i="3"/>
  <c r="K12" i="3"/>
  <c r="M12" i="3"/>
  <c r="J12" i="3"/>
  <c r="O12" i="3"/>
  <c r="L12" i="3"/>
  <c r="Q12" i="3"/>
  <c r="N12" i="3"/>
  <c r="E9" i="6"/>
  <c r="M8" i="3"/>
  <c r="J8" i="3"/>
  <c r="L8" i="3"/>
  <c r="Q8" i="3"/>
  <c r="N8" i="3"/>
  <c r="P8" i="3"/>
  <c r="K8" i="3"/>
  <c r="O8" i="3"/>
  <c r="J21" i="3" l="1"/>
  <c r="L32" i="3"/>
  <c r="O27" i="3"/>
  <c r="P27" i="3"/>
  <c r="L31" i="3"/>
  <c r="K31" i="3"/>
  <c r="E32" i="6"/>
  <c r="O40" i="3"/>
  <c r="P40" i="3"/>
  <c r="K6" i="3"/>
  <c r="L6" i="3"/>
  <c r="M9" i="3"/>
  <c r="L29" i="3"/>
  <c r="K29" i="3"/>
  <c r="E30" i="6"/>
  <c r="N42" i="3"/>
  <c r="J42" i="3"/>
  <c r="E43" i="6"/>
  <c r="K32" i="3"/>
  <c r="J9" i="3"/>
  <c r="J44" i="3" s="1"/>
  <c r="N11" i="3"/>
  <c r="Q23" i="3"/>
  <c r="N27" i="3"/>
  <c r="O31" i="3"/>
  <c r="J30" i="3"/>
  <c r="N40" i="3"/>
  <c r="J40" i="3"/>
  <c r="P6" i="3"/>
  <c r="O29" i="3"/>
  <c r="Q42" i="3"/>
  <c r="L9" i="3"/>
  <c r="K9" i="3"/>
  <c r="E18" i="6"/>
  <c r="Q21" i="3"/>
  <c r="M21" i="3"/>
  <c r="O32" i="3"/>
  <c r="P32" i="3"/>
  <c r="Q11" i="3"/>
  <c r="L23" i="3"/>
  <c r="E24" i="6"/>
  <c r="E31" i="6"/>
  <c r="L11" i="3"/>
  <c r="K11" i="3"/>
  <c r="E12" i="6"/>
  <c r="O23" i="3"/>
  <c r="P23" i="3"/>
  <c r="O9" i="3"/>
  <c r="P9" i="3"/>
  <c r="L21" i="3"/>
  <c r="K21" i="3"/>
  <c r="E22" i="6"/>
  <c r="N32" i="3"/>
  <c r="J32" i="3"/>
  <c r="E33" i="6"/>
  <c r="M11" i="3"/>
  <c r="K23" i="3"/>
  <c r="O11" i="3"/>
  <c r="N23" i="3"/>
  <c r="N9" i="3"/>
  <c r="Q9" i="3"/>
  <c r="O21" i="3"/>
  <c r="Q32" i="3"/>
  <c r="J14" i="3"/>
  <c r="O17" i="3"/>
  <c r="N25" i="3"/>
  <c r="Q30" i="3"/>
  <c r="K17" i="3"/>
  <c r="J25" i="3"/>
  <c r="O33" i="3"/>
  <c r="O34" i="3"/>
  <c r="P34" i="3"/>
  <c r="Q34" i="3"/>
  <c r="E15" i="6"/>
  <c r="Q25" i="3"/>
  <c r="M25" i="3"/>
  <c r="Q14" i="3"/>
  <c r="L25" i="3"/>
  <c r="K25" i="3"/>
  <c r="E26" i="6"/>
  <c r="O14" i="3"/>
  <c r="O25" i="3"/>
  <c r="K41" i="3"/>
  <c r="K33" i="3"/>
  <c r="O41" i="3"/>
  <c r="P41" i="3"/>
  <c r="L41" i="3"/>
  <c r="E42" i="6"/>
  <c r="E34" i="6"/>
  <c r="N41" i="3"/>
  <c r="O30" i="3"/>
  <c r="K30" i="3"/>
  <c r="N17" i="3"/>
  <c r="J17" i="3"/>
  <c r="N33" i="3"/>
  <c r="J33" i="3"/>
  <c r="N30" i="3"/>
  <c r="L30" i="3"/>
  <c r="M30" i="3"/>
  <c r="L17" i="3"/>
  <c r="Q17" i="3"/>
  <c r="P17" i="3"/>
  <c r="L33" i="3"/>
  <c r="Q33" i="3"/>
  <c r="P33" i="3"/>
  <c r="N14" i="3"/>
  <c r="L14" i="3"/>
  <c r="M14" i="3"/>
  <c r="K14" i="3"/>
  <c r="Q45" i="3" l="1"/>
  <c r="K44" i="3"/>
  <c r="O44" i="3"/>
  <c r="Q44" i="3"/>
  <c r="M44" i="3"/>
  <c r="O45" i="3"/>
  <c r="N45" i="3"/>
  <c r="J45" i="3"/>
  <c r="J46" i="3" s="1"/>
  <c r="P45" i="3"/>
  <c r="L45" i="3"/>
  <c r="P44" i="3"/>
  <c r="N44" i="3"/>
  <c r="L44" i="3"/>
  <c r="K45" i="3"/>
  <c r="K46" i="3" s="1"/>
  <c r="M45" i="3"/>
  <c r="M46" i="3" s="1"/>
  <c r="Q46" i="3"/>
  <c r="P46" i="3" l="1"/>
  <c r="O46" i="3"/>
  <c r="E11" i="4" s="1"/>
  <c r="N46" i="3"/>
  <c r="L46" i="3"/>
  <c r="D9" i="4" s="1"/>
  <c r="D14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" i="4"/>
  <c r="E9" i="4"/>
  <c r="E17" i="4"/>
  <c r="E25" i="4"/>
  <c r="E33" i="4"/>
  <c r="E41" i="4"/>
  <c r="E10" i="4"/>
  <c r="E18" i="4"/>
  <c r="E26" i="4"/>
  <c r="E34" i="4"/>
  <c r="E42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9" i="4"/>
  <c r="C41" i="4"/>
  <c r="C43" i="4"/>
  <c r="C6" i="4"/>
  <c r="C8" i="4"/>
  <c r="C10" i="4"/>
  <c r="C12" i="4"/>
  <c r="C14" i="4"/>
  <c r="C16" i="4"/>
  <c r="C18" i="4"/>
  <c r="C20" i="4"/>
  <c r="C22" i="4"/>
  <c r="C24" i="4"/>
  <c r="C26" i="4"/>
  <c r="C28" i="4"/>
  <c r="C30" i="4"/>
  <c r="C32" i="4"/>
  <c r="C34" i="4"/>
  <c r="C36" i="4"/>
  <c r="C38" i="4"/>
  <c r="C40" i="4"/>
  <c r="C42" i="4"/>
  <c r="C4" i="4"/>
  <c r="D38" i="4" l="1"/>
  <c r="D6" i="4"/>
  <c r="D30" i="4"/>
  <c r="D37" i="4"/>
  <c r="G37" i="4" s="1"/>
  <c r="D22" i="4"/>
  <c r="D29" i="4"/>
  <c r="D21" i="4"/>
  <c r="D4" i="4"/>
  <c r="G4" i="4" s="1"/>
  <c r="D36" i="4"/>
  <c r="D28" i="4"/>
  <c r="D20" i="4"/>
  <c r="D12" i="4"/>
  <c r="D43" i="4"/>
  <c r="D35" i="4"/>
  <c r="D27" i="4"/>
  <c r="D19" i="4"/>
  <c r="D11" i="4"/>
  <c r="D42" i="4"/>
  <c r="G42" i="4" s="1"/>
  <c r="D34" i="4"/>
  <c r="D26" i="4"/>
  <c r="D18" i="4"/>
  <c r="D10" i="4"/>
  <c r="G10" i="4" s="1"/>
  <c r="D41" i="4"/>
  <c r="D33" i="4"/>
  <c r="D25" i="4"/>
  <c r="D17" i="4"/>
  <c r="D7" i="4"/>
  <c r="D13" i="4"/>
  <c r="D40" i="4"/>
  <c r="D32" i="4"/>
  <c r="G32" i="4" s="1"/>
  <c r="D24" i="4"/>
  <c r="D16" i="4"/>
  <c r="G16" i="4" s="1"/>
  <c r="D8" i="4"/>
  <c r="D39" i="4"/>
  <c r="D31" i="4"/>
  <c r="D23" i="4"/>
  <c r="D15" i="4"/>
  <c r="D5" i="4"/>
  <c r="G5" i="4" s="1"/>
  <c r="E32" i="4"/>
  <c r="E16" i="4"/>
  <c r="E39" i="4"/>
  <c r="E23" i="4"/>
  <c r="E15" i="4"/>
  <c r="E38" i="4"/>
  <c r="G38" i="4" s="1"/>
  <c r="E30" i="4"/>
  <c r="E22" i="4"/>
  <c r="G22" i="4" s="1"/>
  <c r="E14" i="4"/>
  <c r="E6" i="4"/>
  <c r="G6" i="4" s="1"/>
  <c r="E37" i="4"/>
  <c r="E29" i="4"/>
  <c r="G29" i="4" s="1"/>
  <c r="E21" i="4"/>
  <c r="E13" i="4"/>
  <c r="E5" i="4"/>
  <c r="E40" i="4"/>
  <c r="E24" i="4"/>
  <c r="E8" i="4"/>
  <c r="G8" i="4" s="1"/>
  <c r="E31" i="4"/>
  <c r="E7" i="4"/>
  <c r="G7" i="4" s="1"/>
  <c r="E4" i="4"/>
  <c r="E36" i="4"/>
  <c r="G36" i="4" s="1"/>
  <c r="E28" i="4"/>
  <c r="G28" i="4" s="1"/>
  <c r="E20" i="4"/>
  <c r="E12" i="4"/>
  <c r="E43" i="4"/>
  <c r="G43" i="4" s="1"/>
  <c r="E35" i="4"/>
  <c r="G35" i="4" s="1"/>
  <c r="E27" i="4"/>
  <c r="E19" i="4"/>
  <c r="G34" i="4"/>
  <c r="G30" i="4"/>
  <c r="G26" i="4"/>
  <c r="G18" i="4"/>
  <c r="G14" i="4"/>
  <c r="G41" i="4"/>
  <c r="G33" i="4"/>
  <c r="G25" i="4"/>
  <c r="G21" i="4"/>
  <c r="G17" i="4"/>
  <c r="G13" i="4"/>
  <c r="G9" i="4"/>
  <c r="G40" i="4"/>
  <c r="G24" i="4"/>
  <c r="G20" i="4"/>
  <c r="G12" i="4"/>
  <c r="G31" i="4"/>
  <c r="G27" i="4"/>
  <c r="G19" i="4"/>
  <c r="G15" i="4"/>
  <c r="G11" i="4"/>
  <c r="Q4" i="4" l="1"/>
  <c r="F5" i="6"/>
  <c r="D4" i="7" s="1"/>
  <c r="K4" i="4"/>
  <c r="P4" i="4"/>
  <c r="J4" i="4"/>
  <c r="L4" i="4"/>
  <c r="O4" i="4"/>
  <c r="G23" i="4"/>
  <c r="F24" i="6" s="1"/>
  <c r="D23" i="7" s="1"/>
  <c r="G39" i="4"/>
  <c r="N4" i="4"/>
  <c r="M4" i="4"/>
  <c r="F16" i="6"/>
  <c r="D15" i="7" s="1"/>
  <c r="M15" i="4"/>
  <c r="J15" i="4"/>
  <c r="P15" i="4"/>
  <c r="K15" i="4"/>
  <c r="Q15" i="4"/>
  <c r="N15" i="4"/>
  <c r="O15" i="4"/>
  <c r="L15" i="4"/>
  <c r="F12" i="6"/>
  <c r="D11" i="7" s="1"/>
  <c r="M11" i="4"/>
  <c r="J11" i="4"/>
  <c r="P11" i="4"/>
  <c r="K11" i="4"/>
  <c r="Q11" i="4"/>
  <c r="N11" i="4"/>
  <c r="O11" i="4"/>
  <c r="L11" i="4"/>
  <c r="F20" i="6"/>
  <c r="D19" i="7" s="1"/>
  <c r="M19" i="4"/>
  <c r="J19" i="4"/>
  <c r="P19" i="4"/>
  <c r="K19" i="4"/>
  <c r="Q19" i="4"/>
  <c r="N19" i="4"/>
  <c r="O19" i="4"/>
  <c r="L19" i="4"/>
  <c r="F28" i="6"/>
  <c r="D27" i="7" s="1"/>
  <c r="M27" i="4"/>
  <c r="J27" i="4"/>
  <c r="P27" i="4"/>
  <c r="K27" i="4"/>
  <c r="Q27" i="4"/>
  <c r="N27" i="4"/>
  <c r="O27" i="4"/>
  <c r="L27" i="4"/>
  <c r="F36" i="6"/>
  <c r="D35" i="7" s="1"/>
  <c r="M35" i="4"/>
  <c r="J35" i="4"/>
  <c r="P35" i="4"/>
  <c r="K35" i="4"/>
  <c r="Q35" i="4"/>
  <c r="N35" i="4"/>
  <c r="O35" i="4"/>
  <c r="L35" i="4"/>
  <c r="F44" i="6"/>
  <c r="D43" i="7" s="1"/>
  <c r="M43" i="4"/>
  <c r="J43" i="4"/>
  <c r="P43" i="4"/>
  <c r="K43" i="4"/>
  <c r="Q43" i="4"/>
  <c r="N43" i="4"/>
  <c r="O43" i="4"/>
  <c r="L43" i="4"/>
  <c r="F13" i="6"/>
  <c r="D12" i="7" s="1"/>
  <c r="P12" i="4"/>
  <c r="K12" i="4"/>
  <c r="M12" i="4"/>
  <c r="J12" i="4"/>
  <c r="O12" i="4"/>
  <c r="L12" i="4"/>
  <c r="Q12" i="4"/>
  <c r="N12" i="4"/>
  <c r="F21" i="6"/>
  <c r="D20" i="7" s="1"/>
  <c r="P20" i="4"/>
  <c r="K20" i="4"/>
  <c r="M20" i="4"/>
  <c r="J20" i="4"/>
  <c r="O20" i="4"/>
  <c r="L20" i="4"/>
  <c r="Q20" i="4"/>
  <c r="N20" i="4"/>
  <c r="F29" i="6"/>
  <c r="D28" i="7" s="1"/>
  <c r="P28" i="4"/>
  <c r="K28" i="4"/>
  <c r="M28" i="4"/>
  <c r="J28" i="4"/>
  <c r="O28" i="4"/>
  <c r="L28" i="4"/>
  <c r="Q28" i="4"/>
  <c r="N28" i="4"/>
  <c r="F37" i="6"/>
  <c r="D36" i="7" s="1"/>
  <c r="P36" i="4"/>
  <c r="K36" i="4"/>
  <c r="M36" i="4"/>
  <c r="J36" i="4"/>
  <c r="O36" i="4"/>
  <c r="L36" i="4"/>
  <c r="Q36" i="4"/>
  <c r="N36" i="4"/>
  <c r="F6" i="6"/>
  <c r="D5" i="7" s="1"/>
  <c r="M5" i="4"/>
  <c r="J5" i="4"/>
  <c r="P5" i="4"/>
  <c r="K5" i="4"/>
  <c r="Q5" i="4"/>
  <c r="N5" i="4"/>
  <c r="O5" i="4"/>
  <c r="L5" i="4"/>
  <c r="F14" i="6"/>
  <c r="D13" i="7" s="1"/>
  <c r="M13" i="4"/>
  <c r="J13" i="4"/>
  <c r="P13" i="4"/>
  <c r="K13" i="4"/>
  <c r="Q13" i="4"/>
  <c r="N13" i="4"/>
  <c r="O13" i="4"/>
  <c r="L13" i="4"/>
  <c r="F22" i="6"/>
  <c r="D21" i="7" s="1"/>
  <c r="M21" i="4"/>
  <c r="J21" i="4"/>
  <c r="P21" i="4"/>
  <c r="K21" i="4"/>
  <c r="Q21" i="4"/>
  <c r="N21" i="4"/>
  <c r="O21" i="4"/>
  <c r="L21" i="4"/>
  <c r="F30" i="6"/>
  <c r="D29" i="7" s="1"/>
  <c r="M29" i="4"/>
  <c r="J29" i="4"/>
  <c r="P29" i="4"/>
  <c r="K29" i="4"/>
  <c r="Q29" i="4"/>
  <c r="N29" i="4"/>
  <c r="O29" i="4"/>
  <c r="L29" i="4"/>
  <c r="F38" i="6"/>
  <c r="D37" i="7" s="1"/>
  <c r="M37" i="4"/>
  <c r="J37" i="4"/>
  <c r="P37" i="4"/>
  <c r="K37" i="4"/>
  <c r="Q37" i="4"/>
  <c r="N37" i="4"/>
  <c r="O37" i="4"/>
  <c r="L37" i="4"/>
  <c r="F7" i="6"/>
  <c r="D6" i="7" s="1"/>
  <c r="P6" i="4"/>
  <c r="O6" i="4"/>
  <c r="L6" i="4"/>
  <c r="Q6" i="4"/>
  <c r="N6" i="4"/>
  <c r="K6" i="4"/>
  <c r="M6" i="4"/>
  <c r="J6" i="4"/>
  <c r="F15" i="6"/>
  <c r="D14" i="7" s="1"/>
  <c r="P14" i="4"/>
  <c r="K14" i="4"/>
  <c r="M14" i="4"/>
  <c r="J14" i="4"/>
  <c r="O14" i="4"/>
  <c r="L14" i="4"/>
  <c r="Q14" i="4"/>
  <c r="N14" i="4"/>
  <c r="F23" i="6"/>
  <c r="D22" i="7" s="1"/>
  <c r="P22" i="4"/>
  <c r="K22" i="4"/>
  <c r="M22" i="4"/>
  <c r="J22" i="4"/>
  <c r="O22" i="4"/>
  <c r="L22" i="4"/>
  <c r="Q22" i="4"/>
  <c r="N22" i="4"/>
  <c r="F31" i="6"/>
  <c r="D30" i="7" s="1"/>
  <c r="P30" i="4"/>
  <c r="K30" i="4"/>
  <c r="M30" i="4"/>
  <c r="J30" i="4"/>
  <c r="O30" i="4"/>
  <c r="L30" i="4"/>
  <c r="Q30" i="4"/>
  <c r="N30" i="4"/>
  <c r="F39" i="6"/>
  <c r="D38" i="7" s="1"/>
  <c r="P38" i="4"/>
  <c r="K38" i="4"/>
  <c r="M38" i="4"/>
  <c r="J38" i="4"/>
  <c r="O38" i="4"/>
  <c r="L38" i="4"/>
  <c r="Q38" i="4"/>
  <c r="N38" i="4"/>
  <c r="F8" i="6"/>
  <c r="D7" i="7" s="1"/>
  <c r="Q7" i="4"/>
  <c r="N7" i="4"/>
  <c r="O7" i="4"/>
  <c r="L7" i="4"/>
  <c r="M7" i="4"/>
  <c r="P7" i="4"/>
  <c r="J7" i="4"/>
  <c r="K7" i="4"/>
  <c r="M23" i="4"/>
  <c r="P23" i="4"/>
  <c r="Q23" i="4"/>
  <c r="O23" i="4"/>
  <c r="F32" i="6"/>
  <c r="D31" i="7" s="1"/>
  <c r="M31" i="4"/>
  <c r="J31" i="4"/>
  <c r="P31" i="4"/>
  <c r="K31" i="4"/>
  <c r="Q31" i="4"/>
  <c r="N31" i="4"/>
  <c r="O31" i="4"/>
  <c r="L31" i="4"/>
  <c r="F40" i="6"/>
  <c r="D39" i="7" s="1"/>
  <c r="M39" i="4"/>
  <c r="J39" i="4"/>
  <c r="P39" i="4"/>
  <c r="K39" i="4"/>
  <c r="Q39" i="4"/>
  <c r="N39" i="4"/>
  <c r="O39" i="4"/>
  <c r="L39" i="4"/>
  <c r="F9" i="6"/>
  <c r="D8" i="7" s="1"/>
  <c r="O8" i="4"/>
  <c r="L8" i="4"/>
  <c r="Q8" i="4"/>
  <c r="N8" i="4"/>
  <c r="P8" i="4"/>
  <c r="K8" i="4"/>
  <c r="M8" i="4"/>
  <c r="J8" i="4"/>
  <c r="F17" i="6"/>
  <c r="D16" i="7" s="1"/>
  <c r="P16" i="4"/>
  <c r="K16" i="4"/>
  <c r="M16" i="4"/>
  <c r="J16" i="4"/>
  <c r="O16" i="4"/>
  <c r="L16" i="4"/>
  <c r="Q16" i="4"/>
  <c r="N16" i="4"/>
  <c r="F25" i="6"/>
  <c r="D24" i="7" s="1"/>
  <c r="P24" i="4"/>
  <c r="K24" i="4"/>
  <c r="M24" i="4"/>
  <c r="J24" i="4"/>
  <c r="O24" i="4"/>
  <c r="L24" i="4"/>
  <c r="Q24" i="4"/>
  <c r="N24" i="4"/>
  <c r="F33" i="6"/>
  <c r="D32" i="7" s="1"/>
  <c r="P32" i="4"/>
  <c r="K32" i="4"/>
  <c r="M32" i="4"/>
  <c r="J32" i="4"/>
  <c r="O32" i="4"/>
  <c r="L32" i="4"/>
  <c r="Q32" i="4"/>
  <c r="N32" i="4"/>
  <c r="F41" i="6"/>
  <c r="D40" i="7" s="1"/>
  <c r="P40" i="4"/>
  <c r="K40" i="4"/>
  <c r="M40" i="4"/>
  <c r="J40" i="4"/>
  <c r="O40" i="4"/>
  <c r="L40" i="4"/>
  <c r="Q40" i="4"/>
  <c r="N40" i="4"/>
  <c r="F10" i="6"/>
  <c r="D9" i="7" s="1"/>
  <c r="K9" i="4"/>
  <c r="Q9" i="4"/>
  <c r="N9" i="4"/>
  <c r="O9" i="4"/>
  <c r="L9" i="4"/>
  <c r="M9" i="4"/>
  <c r="J9" i="4"/>
  <c r="P9" i="4"/>
  <c r="F18" i="6"/>
  <c r="D17" i="7" s="1"/>
  <c r="M17" i="4"/>
  <c r="J17" i="4"/>
  <c r="P17" i="4"/>
  <c r="K17" i="4"/>
  <c r="Q17" i="4"/>
  <c r="N17" i="4"/>
  <c r="O17" i="4"/>
  <c r="L17" i="4"/>
  <c r="F26" i="6"/>
  <c r="D25" i="7" s="1"/>
  <c r="M25" i="4"/>
  <c r="J25" i="4"/>
  <c r="P25" i="4"/>
  <c r="K25" i="4"/>
  <c r="Q25" i="4"/>
  <c r="N25" i="4"/>
  <c r="O25" i="4"/>
  <c r="L25" i="4"/>
  <c r="F34" i="6"/>
  <c r="D33" i="7" s="1"/>
  <c r="M33" i="4"/>
  <c r="J33" i="4"/>
  <c r="P33" i="4"/>
  <c r="K33" i="4"/>
  <c r="Q33" i="4"/>
  <c r="N33" i="4"/>
  <c r="O33" i="4"/>
  <c r="L33" i="4"/>
  <c r="F42" i="6"/>
  <c r="D41" i="7" s="1"/>
  <c r="M41" i="4"/>
  <c r="J41" i="4"/>
  <c r="P41" i="4"/>
  <c r="K41" i="4"/>
  <c r="Q41" i="4"/>
  <c r="N41" i="4"/>
  <c r="O41" i="4"/>
  <c r="L41" i="4"/>
  <c r="F11" i="6"/>
  <c r="D10" i="7" s="1"/>
  <c r="P10" i="4"/>
  <c r="K10" i="4"/>
  <c r="M10" i="4"/>
  <c r="J10" i="4"/>
  <c r="O10" i="4"/>
  <c r="L10" i="4"/>
  <c r="Q10" i="4"/>
  <c r="N10" i="4"/>
  <c r="F19" i="6"/>
  <c r="D18" i="7" s="1"/>
  <c r="P18" i="4"/>
  <c r="K18" i="4"/>
  <c r="M18" i="4"/>
  <c r="J18" i="4"/>
  <c r="O18" i="4"/>
  <c r="L18" i="4"/>
  <c r="Q18" i="4"/>
  <c r="N18" i="4"/>
  <c r="F27" i="6"/>
  <c r="D26" i="7" s="1"/>
  <c r="P26" i="4"/>
  <c r="K26" i="4"/>
  <c r="M26" i="4"/>
  <c r="J26" i="4"/>
  <c r="O26" i="4"/>
  <c r="L26" i="4"/>
  <c r="Q26" i="4"/>
  <c r="N26" i="4"/>
  <c r="F35" i="6"/>
  <c r="D34" i="7" s="1"/>
  <c r="P34" i="4"/>
  <c r="K34" i="4"/>
  <c r="M34" i="4"/>
  <c r="J34" i="4"/>
  <c r="O34" i="4"/>
  <c r="L34" i="4"/>
  <c r="Q34" i="4"/>
  <c r="N34" i="4"/>
  <c r="F43" i="6"/>
  <c r="D42" i="7" s="1"/>
  <c r="P42" i="4"/>
  <c r="K42" i="4"/>
  <c r="M42" i="4"/>
  <c r="J42" i="4"/>
  <c r="O42" i="4"/>
  <c r="L42" i="4"/>
  <c r="Q42" i="4"/>
  <c r="N42" i="4"/>
  <c r="N23" i="4" l="1"/>
  <c r="J23" i="4"/>
  <c r="L23" i="4"/>
  <c r="L45" i="4" s="1"/>
  <c r="K23" i="4"/>
  <c r="K44" i="4" s="1"/>
  <c r="Q44" i="4"/>
  <c r="M44" i="4"/>
  <c r="P44" i="4"/>
  <c r="P45" i="4"/>
  <c r="Q45" i="4"/>
  <c r="Q46" i="4" s="1"/>
  <c r="O45" i="4"/>
  <c r="L44" i="4"/>
  <c r="O44" i="4"/>
  <c r="N44" i="4"/>
  <c r="M45" i="4"/>
  <c r="M46" i="4" s="1"/>
  <c r="K45" i="4"/>
  <c r="N45" i="4"/>
  <c r="J45" i="4"/>
  <c r="J44" i="4"/>
  <c r="L46" i="4" l="1"/>
  <c r="P46" i="4"/>
  <c r="F10" i="8" s="1"/>
  <c r="F8" i="8"/>
  <c r="F14" i="8"/>
  <c r="F20" i="8"/>
  <c r="F24" i="8"/>
  <c r="F30" i="8"/>
  <c r="F36" i="8"/>
  <c r="F40" i="8"/>
  <c r="F5" i="8"/>
  <c r="F7" i="8"/>
  <c r="F11" i="8"/>
  <c r="F15" i="8"/>
  <c r="F19" i="8"/>
  <c r="F21" i="8"/>
  <c r="F27" i="8"/>
  <c r="F29" i="8"/>
  <c r="F31" i="8"/>
  <c r="F35" i="8"/>
  <c r="F37" i="8"/>
  <c r="F39" i="8"/>
  <c r="F43" i="8"/>
  <c r="D5" i="8"/>
  <c r="D7" i="8"/>
  <c r="D9" i="8"/>
  <c r="D11" i="8"/>
  <c r="D13" i="8"/>
  <c r="D15" i="8"/>
  <c r="D17" i="8"/>
  <c r="D19" i="8"/>
  <c r="D21" i="8"/>
  <c r="D23" i="8"/>
  <c r="D25" i="8"/>
  <c r="D27" i="8"/>
  <c r="D29" i="8"/>
  <c r="D31" i="8"/>
  <c r="D33" i="8"/>
  <c r="D35" i="8"/>
  <c r="D37" i="8"/>
  <c r="D39" i="8"/>
  <c r="D41" i="8"/>
  <c r="D43" i="8"/>
  <c r="D6" i="8"/>
  <c r="D8" i="8"/>
  <c r="D10" i="8"/>
  <c r="D12" i="8"/>
  <c r="D14" i="8"/>
  <c r="D16" i="8"/>
  <c r="D18" i="8"/>
  <c r="D20" i="8"/>
  <c r="D22" i="8"/>
  <c r="D24" i="8"/>
  <c r="D26" i="8"/>
  <c r="D28" i="8"/>
  <c r="D30" i="8"/>
  <c r="D32" i="8"/>
  <c r="D34" i="8"/>
  <c r="D36" i="8"/>
  <c r="D38" i="8"/>
  <c r="D40" i="8"/>
  <c r="D42" i="8"/>
  <c r="D4" i="8"/>
  <c r="K46" i="4"/>
  <c r="O46" i="4"/>
  <c r="N46" i="4"/>
  <c r="J46" i="4"/>
  <c r="F38" i="8" l="1"/>
  <c r="F28" i="8"/>
  <c r="F16" i="8"/>
  <c r="F6" i="8"/>
  <c r="F23" i="8"/>
  <c r="F13" i="8"/>
  <c r="F4" i="8"/>
  <c r="F32" i="8"/>
  <c r="F22" i="8"/>
  <c r="F12" i="8"/>
  <c r="F41" i="8"/>
  <c r="F33" i="8"/>
  <c r="F25" i="8"/>
  <c r="F17" i="8"/>
  <c r="F9" i="8"/>
  <c r="F42" i="8"/>
  <c r="F34" i="8"/>
  <c r="F26" i="8"/>
  <c r="F18" i="8"/>
  <c r="E5" i="8"/>
  <c r="E7" i="8"/>
  <c r="E9" i="8"/>
  <c r="E11" i="8"/>
  <c r="E13" i="8"/>
  <c r="E15" i="8"/>
  <c r="E17" i="8"/>
  <c r="E19" i="8"/>
  <c r="E21" i="8"/>
  <c r="E23" i="8"/>
  <c r="E25" i="8"/>
  <c r="E27" i="8"/>
  <c r="E29" i="8"/>
  <c r="E31" i="8"/>
  <c r="E33" i="8"/>
  <c r="E35" i="8"/>
  <c r="E37" i="8"/>
  <c r="E39" i="8"/>
  <c r="E41" i="8"/>
  <c r="E43" i="8"/>
  <c r="E6" i="8"/>
  <c r="E8" i="8"/>
  <c r="E10" i="8"/>
  <c r="E12" i="8"/>
  <c r="E14" i="8"/>
  <c r="E16" i="8"/>
  <c r="E18" i="8"/>
  <c r="E20" i="8"/>
  <c r="E22" i="8"/>
  <c r="E24" i="8"/>
  <c r="E26" i="8"/>
  <c r="E28" i="8"/>
  <c r="E30" i="8"/>
  <c r="E32" i="8"/>
  <c r="E34" i="8"/>
  <c r="E36" i="8"/>
  <c r="E38" i="8"/>
  <c r="E40" i="8"/>
  <c r="E42" i="8"/>
  <c r="E4" i="8"/>
  <c r="C5" i="8"/>
  <c r="G5" i="8" s="1"/>
  <c r="C7" i="8"/>
  <c r="G7" i="8" s="1"/>
  <c r="C9" i="8"/>
  <c r="C11" i="8"/>
  <c r="G11" i="8" s="1"/>
  <c r="C13" i="8"/>
  <c r="G13" i="8" s="1"/>
  <c r="C15" i="8"/>
  <c r="G15" i="8" s="1"/>
  <c r="C17" i="8"/>
  <c r="G17" i="8" s="1"/>
  <c r="C19" i="8"/>
  <c r="G19" i="8" s="1"/>
  <c r="C21" i="8"/>
  <c r="G21" i="8" s="1"/>
  <c r="C23" i="8"/>
  <c r="G23" i="8" s="1"/>
  <c r="C25" i="8"/>
  <c r="C27" i="8"/>
  <c r="G27" i="8" s="1"/>
  <c r="C29" i="8"/>
  <c r="G29" i="8" s="1"/>
  <c r="C31" i="8"/>
  <c r="G31" i="8" s="1"/>
  <c r="C33" i="8"/>
  <c r="C35" i="8"/>
  <c r="G35" i="8" s="1"/>
  <c r="C37" i="8"/>
  <c r="G37" i="8" s="1"/>
  <c r="C39" i="8"/>
  <c r="G39" i="8" s="1"/>
  <c r="C41" i="8"/>
  <c r="C43" i="8"/>
  <c r="G43" i="8" s="1"/>
  <c r="C6" i="8"/>
  <c r="G6" i="8" s="1"/>
  <c r="C8" i="8"/>
  <c r="G8" i="8" s="1"/>
  <c r="C10" i="8"/>
  <c r="G10" i="8" s="1"/>
  <c r="C12" i="8"/>
  <c r="G12" i="8" s="1"/>
  <c r="C14" i="8"/>
  <c r="G14" i="8" s="1"/>
  <c r="C16" i="8"/>
  <c r="G16" i="8" s="1"/>
  <c r="C18" i="8"/>
  <c r="C20" i="8"/>
  <c r="G20" i="8" s="1"/>
  <c r="C22" i="8"/>
  <c r="G22" i="8" s="1"/>
  <c r="C24" i="8"/>
  <c r="G24" i="8" s="1"/>
  <c r="C26" i="8"/>
  <c r="G26" i="8" s="1"/>
  <c r="C28" i="8"/>
  <c r="G28" i="8" s="1"/>
  <c r="C30" i="8"/>
  <c r="G30" i="8" s="1"/>
  <c r="C32" i="8"/>
  <c r="C34" i="8"/>
  <c r="C36" i="8"/>
  <c r="G36" i="8" s="1"/>
  <c r="C38" i="8"/>
  <c r="G38" i="8" s="1"/>
  <c r="C40" i="8"/>
  <c r="G40" i="8" s="1"/>
  <c r="C42" i="8"/>
  <c r="C4" i="8"/>
  <c r="G4" i="8" s="1"/>
  <c r="G32" i="8" l="1"/>
  <c r="G42" i="8"/>
  <c r="G34" i="8"/>
  <c r="G18" i="8"/>
  <c r="N18" i="8" s="1"/>
  <c r="G41" i="8"/>
  <c r="O41" i="8" s="1"/>
  <c r="G33" i="8"/>
  <c r="G25" i="8"/>
  <c r="G9" i="8"/>
  <c r="G10" i="6" s="1"/>
  <c r="G43" i="6"/>
  <c r="O42" i="8"/>
  <c r="K42" i="8"/>
  <c r="N42" i="8"/>
  <c r="J42" i="8"/>
  <c r="M42" i="8"/>
  <c r="L42" i="8"/>
  <c r="Q42" i="8"/>
  <c r="P42" i="8"/>
  <c r="G39" i="6"/>
  <c r="O38" i="8"/>
  <c r="K38" i="8"/>
  <c r="N38" i="8"/>
  <c r="J38" i="8"/>
  <c r="M38" i="8"/>
  <c r="L38" i="8"/>
  <c r="Q38" i="8"/>
  <c r="P38" i="8"/>
  <c r="G35" i="6"/>
  <c r="O34" i="8"/>
  <c r="K34" i="8"/>
  <c r="N34" i="8"/>
  <c r="J34" i="8"/>
  <c r="M34" i="8"/>
  <c r="L34" i="8"/>
  <c r="Q34" i="8"/>
  <c r="P34" i="8"/>
  <c r="G31" i="6"/>
  <c r="O30" i="8"/>
  <c r="K30" i="8"/>
  <c r="N30" i="8"/>
  <c r="J30" i="8"/>
  <c r="M30" i="8"/>
  <c r="L30" i="8"/>
  <c r="Q30" i="8"/>
  <c r="P30" i="8"/>
  <c r="G27" i="6"/>
  <c r="O26" i="8"/>
  <c r="K26" i="8"/>
  <c r="N26" i="8"/>
  <c r="J26" i="8"/>
  <c r="M26" i="8"/>
  <c r="L26" i="8"/>
  <c r="Q26" i="8"/>
  <c r="P26" i="8"/>
  <c r="G23" i="6"/>
  <c r="O22" i="8"/>
  <c r="K22" i="8"/>
  <c r="N22" i="8"/>
  <c r="J22" i="8"/>
  <c r="M22" i="8"/>
  <c r="L22" i="8"/>
  <c r="Q22" i="8"/>
  <c r="P22" i="8"/>
  <c r="K18" i="8"/>
  <c r="G15" i="6"/>
  <c r="O14" i="8"/>
  <c r="K14" i="8"/>
  <c r="N14" i="8"/>
  <c r="J14" i="8"/>
  <c r="Q14" i="8"/>
  <c r="M14" i="8"/>
  <c r="P14" i="8"/>
  <c r="L14" i="8"/>
  <c r="G11" i="6"/>
  <c r="O10" i="8"/>
  <c r="K10" i="8"/>
  <c r="N10" i="8"/>
  <c r="J10" i="8"/>
  <c r="Q10" i="8"/>
  <c r="M10" i="8"/>
  <c r="P10" i="8"/>
  <c r="L10" i="8"/>
  <c r="G7" i="6"/>
  <c r="O6" i="8"/>
  <c r="K6" i="8"/>
  <c r="N6" i="8"/>
  <c r="J6" i="8"/>
  <c r="Q6" i="8"/>
  <c r="M6" i="8"/>
  <c r="P6" i="8"/>
  <c r="L6" i="8"/>
  <c r="G38" i="6"/>
  <c r="N37" i="8"/>
  <c r="J37" i="8"/>
  <c r="O37" i="8"/>
  <c r="K37" i="8"/>
  <c r="L37" i="8"/>
  <c r="M37" i="8"/>
  <c r="P37" i="8"/>
  <c r="Q37" i="8"/>
  <c r="G34" i="6"/>
  <c r="N33" i="8"/>
  <c r="J33" i="8"/>
  <c r="O33" i="8"/>
  <c r="K33" i="8"/>
  <c r="L33" i="8"/>
  <c r="M33" i="8"/>
  <c r="P33" i="8"/>
  <c r="Q33" i="8"/>
  <c r="G30" i="6"/>
  <c r="N29" i="8"/>
  <c r="J29" i="8"/>
  <c r="O29" i="8"/>
  <c r="K29" i="8"/>
  <c r="L29" i="8"/>
  <c r="M29" i="8"/>
  <c r="P29" i="8"/>
  <c r="Q29" i="8"/>
  <c r="G26" i="6"/>
  <c r="N25" i="8"/>
  <c r="J25" i="8"/>
  <c r="O25" i="8"/>
  <c r="K25" i="8"/>
  <c r="L25" i="8"/>
  <c r="M25" i="8"/>
  <c r="P25" i="8"/>
  <c r="Q25" i="8"/>
  <c r="G22" i="6"/>
  <c r="N21" i="8"/>
  <c r="J21" i="8"/>
  <c r="O21" i="8"/>
  <c r="K21" i="8"/>
  <c r="L21" i="8"/>
  <c r="M21" i="8"/>
  <c r="P21" i="8"/>
  <c r="Q21" i="8"/>
  <c r="G18" i="6"/>
  <c r="N17" i="8"/>
  <c r="J17" i="8"/>
  <c r="O17" i="8"/>
  <c r="K17" i="8"/>
  <c r="P17" i="8"/>
  <c r="L17" i="8"/>
  <c r="Q17" i="8"/>
  <c r="M17" i="8"/>
  <c r="G14" i="6"/>
  <c r="N13" i="8"/>
  <c r="J13" i="8"/>
  <c r="O13" i="8"/>
  <c r="K13" i="8"/>
  <c r="P13" i="8"/>
  <c r="L13" i="8"/>
  <c r="Q13" i="8"/>
  <c r="M13" i="8"/>
  <c r="P9" i="8"/>
  <c r="G6" i="6"/>
  <c r="N5" i="8"/>
  <c r="J5" i="8"/>
  <c r="O5" i="8"/>
  <c r="K5" i="8"/>
  <c r="P5" i="8"/>
  <c r="L5" i="8"/>
  <c r="Q5" i="8"/>
  <c r="M5" i="8"/>
  <c r="G5" i="6"/>
  <c r="O4" i="8"/>
  <c r="K4" i="8"/>
  <c r="N4" i="8"/>
  <c r="J4" i="8"/>
  <c r="Q4" i="8"/>
  <c r="M4" i="8"/>
  <c r="P4" i="8"/>
  <c r="L4" i="8"/>
  <c r="G41" i="6"/>
  <c r="O40" i="8"/>
  <c r="K40" i="8"/>
  <c r="N40" i="8"/>
  <c r="J40" i="8"/>
  <c r="M40" i="8"/>
  <c r="L40" i="8"/>
  <c r="Q40" i="8"/>
  <c r="P40" i="8"/>
  <c r="G37" i="6"/>
  <c r="O36" i="8"/>
  <c r="K36" i="8"/>
  <c r="N36" i="8"/>
  <c r="J36" i="8"/>
  <c r="M36" i="8"/>
  <c r="L36" i="8"/>
  <c r="Q36" i="8"/>
  <c r="P36" i="8"/>
  <c r="G33" i="6"/>
  <c r="O32" i="8"/>
  <c r="K32" i="8"/>
  <c r="N32" i="8"/>
  <c r="J32" i="8"/>
  <c r="M32" i="8"/>
  <c r="L32" i="8"/>
  <c r="Q32" i="8"/>
  <c r="P32" i="8"/>
  <c r="G29" i="6"/>
  <c r="O28" i="8"/>
  <c r="K28" i="8"/>
  <c r="N28" i="8"/>
  <c r="J28" i="8"/>
  <c r="M28" i="8"/>
  <c r="L28" i="8"/>
  <c r="Q28" i="8"/>
  <c r="P28" i="8"/>
  <c r="G25" i="6"/>
  <c r="O24" i="8"/>
  <c r="K24" i="8"/>
  <c r="N24" i="8"/>
  <c r="J24" i="8"/>
  <c r="M24" i="8"/>
  <c r="L24" i="8"/>
  <c r="Q24" i="8"/>
  <c r="P24" i="8"/>
  <c r="G21" i="6"/>
  <c r="O20" i="8"/>
  <c r="K20" i="8"/>
  <c r="N20" i="8"/>
  <c r="J20" i="8"/>
  <c r="M20" i="8"/>
  <c r="L20" i="8"/>
  <c r="Q20" i="8"/>
  <c r="P20" i="8"/>
  <c r="G17" i="6"/>
  <c r="O16" i="8"/>
  <c r="K16" i="8"/>
  <c r="N16" i="8"/>
  <c r="J16" i="8"/>
  <c r="L16" i="8"/>
  <c r="Q16" i="8"/>
  <c r="M16" i="8"/>
  <c r="P16" i="8"/>
  <c r="G13" i="6"/>
  <c r="O12" i="8"/>
  <c r="K12" i="8"/>
  <c r="N12" i="8"/>
  <c r="J12" i="8"/>
  <c r="Q12" i="8"/>
  <c r="M12" i="8"/>
  <c r="P12" i="8"/>
  <c r="L12" i="8"/>
  <c r="G9" i="6"/>
  <c r="O8" i="8"/>
  <c r="K8" i="8"/>
  <c r="N8" i="8"/>
  <c r="J8" i="8"/>
  <c r="Q8" i="8"/>
  <c r="M8" i="8"/>
  <c r="P8" i="8"/>
  <c r="L8" i="8"/>
  <c r="G44" i="6"/>
  <c r="N43" i="8"/>
  <c r="J43" i="8"/>
  <c r="O43" i="8"/>
  <c r="K43" i="8"/>
  <c r="Q43" i="8"/>
  <c r="P43" i="8"/>
  <c r="L43" i="8"/>
  <c r="M43" i="8"/>
  <c r="G40" i="6"/>
  <c r="N39" i="8"/>
  <c r="J39" i="8"/>
  <c r="O39" i="8"/>
  <c r="K39" i="8"/>
  <c r="L39" i="8"/>
  <c r="M39" i="8"/>
  <c r="P39" i="8"/>
  <c r="Q39" i="8"/>
  <c r="G36" i="6"/>
  <c r="N35" i="8"/>
  <c r="J35" i="8"/>
  <c r="O35" i="8"/>
  <c r="K35" i="8"/>
  <c r="L35" i="8"/>
  <c r="M35" i="8"/>
  <c r="P35" i="8"/>
  <c r="Q35" i="8"/>
  <c r="G32" i="6"/>
  <c r="N31" i="8"/>
  <c r="J31" i="8"/>
  <c r="O31" i="8"/>
  <c r="K31" i="8"/>
  <c r="L31" i="8"/>
  <c r="M31" i="8"/>
  <c r="P31" i="8"/>
  <c r="Q31" i="8"/>
  <c r="G28" i="6"/>
  <c r="N27" i="8"/>
  <c r="J27" i="8"/>
  <c r="O27" i="8"/>
  <c r="K27" i="8"/>
  <c r="L27" i="8"/>
  <c r="M27" i="8"/>
  <c r="P27" i="8"/>
  <c r="Q27" i="8"/>
  <c r="G24" i="6"/>
  <c r="N23" i="8"/>
  <c r="J23" i="8"/>
  <c r="O23" i="8"/>
  <c r="K23" i="8"/>
  <c r="L23" i="8"/>
  <c r="M23" i="8"/>
  <c r="P23" i="8"/>
  <c r="Q23" i="8"/>
  <c r="G20" i="6"/>
  <c r="N19" i="8"/>
  <c r="J19" i="8"/>
  <c r="O19" i="8"/>
  <c r="K19" i="8"/>
  <c r="Q19" i="8"/>
  <c r="P19" i="8"/>
  <c r="L19" i="8"/>
  <c r="M19" i="8"/>
  <c r="G16" i="6"/>
  <c r="N15" i="8"/>
  <c r="J15" i="8"/>
  <c r="O15" i="8"/>
  <c r="K15" i="8"/>
  <c r="P15" i="8"/>
  <c r="L15" i="8"/>
  <c r="Q15" i="8"/>
  <c r="M15" i="8"/>
  <c r="G12" i="6"/>
  <c r="N11" i="8"/>
  <c r="J11" i="8"/>
  <c r="O11" i="8"/>
  <c r="K11" i="8"/>
  <c r="P11" i="8"/>
  <c r="L11" i="8"/>
  <c r="Q11" i="8"/>
  <c r="M11" i="8"/>
  <c r="G8" i="6"/>
  <c r="N7" i="8"/>
  <c r="J7" i="8"/>
  <c r="O7" i="8"/>
  <c r="K7" i="8"/>
  <c r="P7" i="8"/>
  <c r="L7" i="8"/>
  <c r="Q7" i="8"/>
  <c r="M7" i="8"/>
  <c r="O9" i="8" l="1"/>
  <c r="O18" i="8"/>
  <c r="Q9" i="8"/>
  <c r="J9" i="8"/>
  <c r="J45" i="8" s="1"/>
  <c r="M18" i="8"/>
  <c r="L9" i="8"/>
  <c r="N9" i="8"/>
  <c r="Q18" i="8"/>
  <c r="Q44" i="8" s="1"/>
  <c r="M41" i="8"/>
  <c r="J41" i="8"/>
  <c r="L41" i="8"/>
  <c r="N41" i="8"/>
  <c r="N44" i="8" s="1"/>
  <c r="M9" i="8"/>
  <c r="K9" i="8"/>
  <c r="Q41" i="8"/>
  <c r="K41" i="8"/>
  <c r="K45" i="8" s="1"/>
  <c r="G42" i="6"/>
  <c r="L18" i="8"/>
  <c r="L44" i="8" s="1"/>
  <c r="J18" i="8"/>
  <c r="G19" i="6"/>
  <c r="P41" i="8"/>
  <c r="P18" i="8"/>
  <c r="P44" i="8" s="1"/>
  <c r="M44" i="8"/>
  <c r="M45" i="8"/>
  <c r="O44" i="8"/>
  <c r="O45" i="8"/>
  <c r="Q45" i="8" l="1"/>
  <c r="J44" i="8"/>
  <c r="N45" i="8"/>
  <c r="N46" i="8" s="1"/>
  <c r="K44" i="8"/>
  <c r="K46" i="8" s="1"/>
  <c r="P45" i="8"/>
  <c r="P46" i="8" s="1"/>
  <c r="L45" i="8"/>
  <c r="L46" i="8" s="1"/>
  <c r="O46" i="8"/>
  <c r="Q46" i="8"/>
  <c r="J46" i="8"/>
  <c r="M46" i="8"/>
</calcChain>
</file>

<file path=xl/sharedStrings.xml><?xml version="1.0" encoding="utf-8"?>
<sst xmlns="http://schemas.openxmlformats.org/spreadsheetml/2006/main" count="246" uniqueCount="84">
  <si>
    <t>BOBY ALFINDO</t>
  </si>
  <si>
    <t>CAHYO ALBI SOBIRIN</t>
  </si>
  <si>
    <t>YAN PRAMANA</t>
  </si>
  <si>
    <t>NASRUDIN</t>
  </si>
  <si>
    <t>NOPRI MEDYA PUTRA</t>
  </si>
  <si>
    <t>NURAINI</t>
  </si>
  <si>
    <t>ELLA TRI WULANDARI</t>
  </si>
  <si>
    <t>AGUNG PRATAMA</t>
  </si>
  <si>
    <t>FITRIWAHYUNI</t>
  </si>
  <si>
    <t>SRI WAHYUNI</t>
  </si>
  <si>
    <t>MAIMUNAH</t>
  </si>
  <si>
    <t>IRPAN SIREGAR</t>
  </si>
  <si>
    <t>RIZKI HADINATA</t>
  </si>
  <si>
    <t>RAFFI MUSTAFA</t>
  </si>
  <si>
    <t>SAID ABDUL HAKIM</t>
  </si>
  <si>
    <t>RISKI RIDHO SAPUTRA</t>
  </si>
  <si>
    <t>RESKY RAMADHAN</t>
  </si>
  <si>
    <t>RIYAN FANDA</t>
  </si>
  <si>
    <t>TULUS PARMONANGAN. S</t>
  </si>
  <si>
    <t>AZWAN</t>
  </si>
  <si>
    <t>HARISA</t>
  </si>
  <si>
    <t>DANI RIFALDI</t>
  </si>
  <si>
    <t>ANSHORI</t>
  </si>
  <si>
    <t>DONNA AYU SABILLA</t>
  </si>
  <si>
    <t>SATRIO WAHYU NUGROHO</t>
  </si>
  <si>
    <t>FELA KARELA</t>
  </si>
  <si>
    <t>SOPRIAMAN ZAI</t>
  </si>
  <si>
    <t>RIDHO HIDAYAT</t>
  </si>
  <si>
    <t>FAHREZA KAMAL</t>
  </si>
  <si>
    <t>FIRMAN HIDAYAT</t>
  </si>
  <si>
    <t>DENNI SUPRAYUGO</t>
  </si>
  <si>
    <t>MUHAMMAD AFRIDEL</t>
  </si>
  <si>
    <t>MUHAMMAD ALDI FEBRIAN</t>
  </si>
  <si>
    <t>MUHAMMAD ADE RAZIK</t>
  </si>
  <si>
    <t>IKBAL RAMADANI</t>
  </si>
  <si>
    <t>KERFIAN SAPTO RAHARJO</t>
  </si>
  <si>
    <t>RIZQI SAPUTRI</t>
  </si>
  <si>
    <t>DADANG AHMAD SHOLEH</t>
  </si>
  <si>
    <t>MUHAMMAD TAUFIQ HIDAYAT</t>
  </si>
  <si>
    <t>JULIUS PRATAMA. T</t>
  </si>
  <si>
    <t>Nama</t>
  </si>
  <si>
    <t>No</t>
  </si>
  <si>
    <t>IPK</t>
  </si>
  <si>
    <t>Data ke-i</t>
  </si>
  <si>
    <t>c1</t>
  </si>
  <si>
    <t>c2</t>
  </si>
  <si>
    <t>c3</t>
  </si>
  <si>
    <t>c4</t>
  </si>
  <si>
    <t>clustering</t>
  </si>
  <si>
    <t>cluster1</t>
  </si>
  <si>
    <t>cluster2</t>
  </si>
  <si>
    <t>cluster3</t>
  </si>
  <si>
    <t>cluster4</t>
  </si>
  <si>
    <t>data ke-i</t>
  </si>
  <si>
    <t>x</t>
  </si>
  <si>
    <t>y</t>
  </si>
  <si>
    <t>Pengelompokkan</t>
  </si>
  <si>
    <t>no</t>
  </si>
  <si>
    <t>nama</t>
  </si>
  <si>
    <t>dari 4 cluster diatas maka di bagilah menjadi 8 kelompok</t>
  </si>
  <si>
    <t>kelompok 1</t>
  </si>
  <si>
    <t>kelompok 2</t>
  </si>
  <si>
    <t>kelompok 3</t>
  </si>
  <si>
    <t>kelompok 4</t>
  </si>
  <si>
    <t>kelompok 5</t>
  </si>
  <si>
    <t>kelompok 6</t>
  </si>
  <si>
    <t>kelompok 7</t>
  </si>
  <si>
    <t>kelompok 8</t>
  </si>
  <si>
    <t>total</t>
  </si>
  <si>
    <t>jml data</t>
  </si>
  <si>
    <t>avg</t>
  </si>
  <si>
    <t>random</t>
  </si>
  <si>
    <t>Literasi 1</t>
  </si>
  <si>
    <t>Literasi 2</t>
  </si>
  <si>
    <t>Literasi 3</t>
  </si>
  <si>
    <t>Literasi 4</t>
  </si>
  <si>
    <t>maka utamakan pembagian kelompok dengan data c1 secara merata</t>
  </si>
  <si>
    <t>C1,C2,C3 &amp; C4 masing masing merupakan kriteria mahasiswa yang berbeda</t>
  </si>
  <si>
    <t>Iterasi Kedua</t>
  </si>
  <si>
    <t>Iterasi Pertama</t>
  </si>
  <si>
    <t>Iterasi Keempat</t>
  </si>
  <si>
    <t>Iterasi Ketiga</t>
  </si>
  <si>
    <t>sampai iterasi keempat posisi cluster tidak berubah lagi</t>
  </si>
  <si>
    <t>Alpro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</si>
</sst>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26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AFCFE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1" applyNumberFormat="1" applyFont="1"/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D5" sqref="D5"/>
    </sheetView>
  </sheetViews>
  <sheetFormatPr defaultRowHeight="15" x14ac:dyDescent="0.25"/>
  <cols>
    <col min="1" max="2" width="3.5703125" bestFit="1" customWidth="1"/>
    <col min="3" max="3" width="31.28515625" customWidth="1"/>
    <col min="4" max="4" width="4.5703125" style="22" bestFit="1" customWidth="1"/>
    <col min="5" max="5" width="5.85546875" style="22" bestFit="1" customWidth="1"/>
  </cols>
  <sheetData>
    <row r="2" spans="2:6" x14ac:dyDescent="0.25">
      <c r="B2" s="17" t="s">
        <v>41</v>
      </c>
      <c r="C2" s="17" t="s">
        <v>40</v>
      </c>
      <c r="D2" s="3" t="s">
        <v>42</v>
      </c>
      <c r="E2" s="3" t="s">
        <v>83</v>
      </c>
      <c r="F2" s="17" t="s">
        <v>71</v>
      </c>
    </row>
    <row r="3" spans="2:6" x14ac:dyDescent="0.25">
      <c r="B3" s="4">
        <v>1</v>
      </c>
      <c r="C3" s="19" t="s">
        <v>0</v>
      </c>
      <c r="D3" s="23">
        <v>2.89</v>
      </c>
      <c r="E3" s="4">
        <v>4</v>
      </c>
      <c r="F3" s="18"/>
    </row>
    <row r="4" spans="2:6" x14ac:dyDescent="0.25">
      <c r="B4" s="4">
        <v>2</v>
      </c>
      <c r="C4" s="20" t="s">
        <v>1</v>
      </c>
      <c r="D4" s="24">
        <v>2.73</v>
      </c>
      <c r="E4" s="4">
        <v>3</v>
      </c>
      <c r="F4" s="3" t="s">
        <v>44</v>
      </c>
    </row>
    <row r="5" spans="2:6" x14ac:dyDescent="0.25">
      <c r="B5" s="4">
        <v>3</v>
      </c>
      <c r="C5" s="19" t="s">
        <v>2</v>
      </c>
      <c r="D5" s="23">
        <v>1.75</v>
      </c>
      <c r="E5" s="4">
        <v>1</v>
      </c>
      <c r="F5" s="17"/>
    </row>
    <row r="6" spans="2:6" ht="15.75" customHeight="1" x14ac:dyDescent="0.25">
      <c r="B6" s="4">
        <v>4</v>
      </c>
      <c r="C6" s="20" t="s">
        <v>3</v>
      </c>
      <c r="D6" s="24">
        <v>3.27</v>
      </c>
      <c r="E6" s="4">
        <v>4</v>
      </c>
      <c r="F6" s="17"/>
    </row>
    <row r="7" spans="2:6" ht="15.75" customHeight="1" x14ac:dyDescent="0.25">
      <c r="B7" s="4">
        <v>5</v>
      </c>
      <c r="C7" s="19" t="s">
        <v>4</v>
      </c>
      <c r="D7" s="23">
        <v>1.45</v>
      </c>
      <c r="E7" s="4">
        <v>1</v>
      </c>
      <c r="F7" s="17"/>
    </row>
    <row r="8" spans="2:6" ht="15.75" customHeight="1" x14ac:dyDescent="0.25">
      <c r="B8" s="4">
        <v>6</v>
      </c>
      <c r="C8" s="20" t="s">
        <v>5</v>
      </c>
      <c r="D8" s="24">
        <v>3.18</v>
      </c>
      <c r="E8" s="4">
        <v>2</v>
      </c>
      <c r="F8" s="17"/>
    </row>
    <row r="9" spans="2:6" ht="15.75" customHeight="1" x14ac:dyDescent="0.25">
      <c r="B9" s="4">
        <v>7</v>
      </c>
      <c r="C9" s="19" t="s">
        <v>6</v>
      </c>
      <c r="D9" s="23">
        <v>3.28</v>
      </c>
      <c r="E9" s="4">
        <v>2</v>
      </c>
      <c r="F9" s="17"/>
    </row>
    <row r="10" spans="2:6" ht="15.75" customHeight="1" x14ac:dyDescent="0.25">
      <c r="B10" s="4">
        <v>8</v>
      </c>
      <c r="C10" s="20" t="s">
        <v>7</v>
      </c>
      <c r="D10" s="24">
        <v>3.18</v>
      </c>
      <c r="E10" s="4">
        <v>2</v>
      </c>
      <c r="F10" s="3" t="s">
        <v>45</v>
      </c>
    </row>
    <row r="11" spans="2:6" x14ac:dyDescent="0.25">
      <c r="B11" s="4">
        <v>9</v>
      </c>
      <c r="C11" s="19" t="s">
        <v>8</v>
      </c>
      <c r="D11" s="23">
        <v>3.58</v>
      </c>
      <c r="E11" s="4">
        <v>3</v>
      </c>
      <c r="F11" s="17"/>
    </row>
    <row r="12" spans="2:6" ht="15.75" customHeight="1" x14ac:dyDescent="0.25">
      <c r="B12" s="4">
        <v>10</v>
      </c>
      <c r="C12" s="20" t="s">
        <v>9</v>
      </c>
      <c r="D12" s="24">
        <v>3.57</v>
      </c>
      <c r="E12" s="4">
        <v>4</v>
      </c>
      <c r="F12" s="17"/>
    </row>
    <row r="13" spans="2:6" ht="15.75" customHeight="1" x14ac:dyDescent="0.25">
      <c r="B13" s="4">
        <v>11</v>
      </c>
      <c r="C13" s="19" t="s">
        <v>10</v>
      </c>
      <c r="D13" s="23">
        <v>3.5</v>
      </c>
      <c r="E13" s="4">
        <v>4</v>
      </c>
      <c r="F13" s="17"/>
    </row>
    <row r="14" spans="2:6" ht="15.75" customHeight="1" x14ac:dyDescent="0.25">
      <c r="B14" s="4">
        <v>12</v>
      </c>
      <c r="C14" s="20" t="s">
        <v>11</v>
      </c>
      <c r="D14" s="24">
        <v>3.23</v>
      </c>
      <c r="E14" s="4">
        <v>4</v>
      </c>
      <c r="F14" s="17"/>
    </row>
    <row r="15" spans="2:6" ht="15.75" customHeight="1" x14ac:dyDescent="0.25">
      <c r="B15" s="4">
        <v>13</v>
      </c>
      <c r="C15" s="19" t="s">
        <v>12</v>
      </c>
      <c r="D15" s="23">
        <v>2.54</v>
      </c>
      <c r="E15" s="4">
        <v>3</v>
      </c>
      <c r="F15" s="17"/>
    </row>
    <row r="16" spans="2:6" ht="15.75" customHeight="1" x14ac:dyDescent="0.25">
      <c r="B16" s="4">
        <v>14</v>
      </c>
      <c r="C16" s="20" t="s">
        <v>13</v>
      </c>
      <c r="D16" s="24">
        <v>3.61</v>
      </c>
      <c r="E16" s="4">
        <v>3</v>
      </c>
      <c r="F16" s="17"/>
    </row>
    <row r="17" spans="2:6" ht="15.75" customHeight="1" x14ac:dyDescent="0.25">
      <c r="B17" s="4">
        <v>15</v>
      </c>
      <c r="C17" s="19" t="s">
        <v>14</v>
      </c>
      <c r="D17" s="23">
        <v>3.45</v>
      </c>
      <c r="E17" s="4">
        <v>3</v>
      </c>
      <c r="F17" s="17"/>
    </row>
    <row r="18" spans="2:6" ht="15.75" customHeight="1" x14ac:dyDescent="0.25">
      <c r="B18" s="4">
        <v>16</v>
      </c>
      <c r="C18" s="20" t="s">
        <v>15</v>
      </c>
      <c r="D18" s="24">
        <v>1.68</v>
      </c>
      <c r="E18" s="4">
        <v>1</v>
      </c>
      <c r="F18" s="17"/>
    </row>
    <row r="19" spans="2:6" ht="15.75" customHeight="1" x14ac:dyDescent="0.25">
      <c r="B19" s="4">
        <v>17</v>
      </c>
      <c r="C19" s="19" t="s">
        <v>16</v>
      </c>
      <c r="D19" s="23">
        <v>1.77</v>
      </c>
      <c r="E19" s="4">
        <v>2</v>
      </c>
      <c r="F19" s="17"/>
    </row>
    <row r="20" spans="2:6" ht="15.75" customHeight="1" x14ac:dyDescent="0.25">
      <c r="B20" s="4">
        <v>18</v>
      </c>
      <c r="C20" s="20" t="s">
        <v>17</v>
      </c>
      <c r="D20" s="24">
        <v>3.11</v>
      </c>
      <c r="E20" s="4">
        <v>2</v>
      </c>
      <c r="F20" s="17"/>
    </row>
    <row r="21" spans="2:6" ht="15.75" customHeight="1" x14ac:dyDescent="0.25">
      <c r="B21" s="4">
        <v>19</v>
      </c>
      <c r="C21" s="19" t="s">
        <v>18</v>
      </c>
      <c r="D21" s="23">
        <v>3.45</v>
      </c>
      <c r="E21" s="4">
        <v>2</v>
      </c>
      <c r="F21" s="17"/>
    </row>
    <row r="22" spans="2:6" ht="15.75" customHeight="1" x14ac:dyDescent="0.25">
      <c r="B22" s="4">
        <v>20</v>
      </c>
      <c r="C22" s="20" t="s">
        <v>19</v>
      </c>
      <c r="D22" s="24">
        <v>3.34</v>
      </c>
      <c r="E22" s="4">
        <v>3</v>
      </c>
      <c r="F22" s="3" t="s">
        <v>46</v>
      </c>
    </row>
    <row r="23" spans="2:6" ht="15.75" customHeight="1" x14ac:dyDescent="0.25">
      <c r="B23" s="4">
        <v>21</v>
      </c>
      <c r="C23" s="19" t="s">
        <v>20</v>
      </c>
      <c r="D23" s="23">
        <v>3.55</v>
      </c>
      <c r="E23" s="4">
        <v>3</v>
      </c>
      <c r="F23" s="4" t="s">
        <v>47</v>
      </c>
    </row>
    <row r="24" spans="2:6" ht="15.75" customHeight="1" x14ac:dyDescent="0.25">
      <c r="B24" s="4">
        <v>22</v>
      </c>
      <c r="C24" s="20" t="s">
        <v>21</v>
      </c>
      <c r="D24" s="24">
        <v>3.48</v>
      </c>
      <c r="E24" s="4">
        <v>4</v>
      </c>
      <c r="F24" s="4"/>
    </row>
    <row r="25" spans="2:6" x14ac:dyDescent="0.25">
      <c r="B25" s="4">
        <v>23</v>
      </c>
      <c r="C25" s="19" t="s">
        <v>22</v>
      </c>
      <c r="D25" s="23">
        <v>3.18</v>
      </c>
      <c r="E25" s="4">
        <v>4</v>
      </c>
      <c r="F25" s="18"/>
    </row>
    <row r="26" spans="2:6" x14ac:dyDescent="0.25">
      <c r="B26" s="4">
        <v>24</v>
      </c>
      <c r="C26" s="20" t="s">
        <v>23</v>
      </c>
      <c r="D26" s="24">
        <v>3.32</v>
      </c>
      <c r="E26" s="4">
        <v>2</v>
      </c>
      <c r="F26" s="18"/>
    </row>
    <row r="27" spans="2:6" ht="15.75" customHeight="1" x14ac:dyDescent="0.25">
      <c r="B27" s="4">
        <v>25</v>
      </c>
      <c r="C27" s="19" t="s">
        <v>24</v>
      </c>
      <c r="D27" s="23">
        <v>3.25</v>
      </c>
      <c r="E27" s="4">
        <v>3</v>
      </c>
      <c r="F27" s="18"/>
    </row>
    <row r="28" spans="2:6" ht="15.75" customHeight="1" x14ac:dyDescent="0.25">
      <c r="B28" s="4">
        <v>26</v>
      </c>
      <c r="C28" s="20" t="s">
        <v>25</v>
      </c>
      <c r="D28" s="24">
        <v>3.27</v>
      </c>
      <c r="E28" s="4">
        <v>3</v>
      </c>
      <c r="F28" s="18"/>
    </row>
    <row r="29" spans="2:6" ht="15.75" customHeight="1" x14ac:dyDescent="0.25">
      <c r="B29" s="4">
        <v>27</v>
      </c>
      <c r="C29" s="19" t="s">
        <v>26</v>
      </c>
      <c r="D29" s="23">
        <v>3.2</v>
      </c>
      <c r="E29" s="4">
        <v>3</v>
      </c>
      <c r="F29" s="18"/>
    </row>
    <row r="30" spans="2:6" ht="15.75" customHeight="1" x14ac:dyDescent="0.25">
      <c r="B30" s="4">
        <v>28</v>
      </c>
      <c r="C30" s="20" t="s">
        <v>27</v>
      </c>
      <c r="D30" s="24">
        <v>2.5499999999999998</v>
      </c>
      <c r="E30" s="4">
        <v>2</v>
      </c>
      <c r="F30" s="18"/>
    </row>
    <row r="31" spans="2:6" ht="15.75" customHeight="1" x14ac:dyDescent="0.25">
      <c r="B31" s="4">
        <v>29</v>
      </c>
      <c r="C31" s="19" t="s">
        <v>28</v>
      </c>
      <c r="D31" s="23">
        <v>3.58</v>
      </c>
      <c r="E31" s="4">
        <v>3</v>
      </c>
      <c r="F31" s="18"/>
    </row>
    <row r="32" spans="2:6" ht="15.75" customHeight="1" x14ac:dyDescent="0.25">
      <c r="B32" s="4">
        <v>30</v>
      </c>
      <c r="C32" s="20" t="s">
        <v>29</v>
      </c>
      <c r="D32" s="24">
        <v>3.5</v>
      </c>
      <c r="E32" s="4">
        <v>4</v>
      </c>
      <c r="F32" s="18"/>
    </row>
    <row r="33" spans="2:6" ht="15.75" customHeight="1" x14ac:dyDescent="0.25">
      <c r="B33" s="4">
        <v>31</v>
      </c>
      <c r="C33" s="19" t="s">
        <v>30</v>
      </c>
      <c r="D33" s="23">
        <v>3.32</v>
      </c>
      <c r="E33" s="4">
        <v>2</v>
      </c>
      <c r="F33" s="18"/>
    </row>
    <row r="34" spans="2:6" ht="15.75" customHeight="1" x14ac:dyDescent="0.25">
      <c r="B34" s="4">
        <v>32</v>
      </c>
      <c r="C34" s="20" t="s">
        <v>31</v>
      </c>
      <c r="D34" s="24">
        <v>2.77</v>
      </c>
      <c r="E34" s="4">
        <v>3</v>
      </c>
      <c r="F34" s="18"/>
    </row>
    <row r="35" spans="2:6" ht="15.75" customHeight="1" x14ac:dyDescent="0.25">
      <c r="B35" s="4">
        <v>33</v>
      </c>
      <c r="C35" s="19" t="s">
        <v>32</v>
      </c>
      <c r="D35" s="23">
        <v>3.41</v>
      </c>
      <c r="E35" s="4">
        <v>3</v>
      </c>
      <c r="F35" s="18"/>
    </row>
    <row r="36" spans="2:6" ht="15.75" customHeight="1" x14ac:dyDescent="0.25">
      <c r="B36" s="4">
        <v>34</v>
      </c>
      <c r="C36" s="20" t="s">
        <v>33</v>
      </c>
      <c r="D36" s="24">
        <v>3.05</v>
      </c>
      <c r="E36" s="4">
        <v>2</v>
      </c>
      <c r="F36" s="18"/>
    </row>
    <row r="37" spans="2:6" ht="15.75" customHeight="1" x14ac:dyDescent="0.25">
      <c r="B37" s="4">
        <v>35</v>
      </c>
      <c r="C37" s="19" t="s">
        <v>34</v>
      </c>
      <c r="D37" s="23">
        <v>2.83</v>
      </c>
      <c r="E37" s="4">
        <v>1</v>
      </c>
      <c r="F37" s="18"/>
    </row>
    <row r="38" spans="2:6" ht="15.75" customHeight="1" x14ac:dyDescent="0.25">
      <c r="B38" s="4">
        <v>36</v>
      </c>
      <c r="C38" s="20" t="s">
        <v>35</v>
      </c>
      <c r="D38" s="24">
        <v>3.38</v>
      </c>
      <c r="E38" s="4">
        <v>1</v>
      </c>
      <c r="F38" s="18"/>
    </row>
    <row r="39" spans="2:6" ht="15.75" customHeight="1" x14ac:dyDescent="0.25">
      <c r="B39" s="4">
        <v>37</v>
      </c>
      <c r="C39" s="19" t="s">
        <v>36</v>
      </c>
      <c r="D39" s="23">
        <v>3.48</v>
      </c>
      <c r="E39" s="4">
        <v>4</v>
      </c>
      <c r="F39" s="18"/>
    </row>
    <row r="40" spans="2:6" ht="15.75" customHeight="1" x14ac:dyDescent="0.25">
      <c r="B40" s="4">
        <v>38</v>
      </c>
      <c r="C40" s="20" t="s">
        <v>37</v>
      </c>
      <c r="D40" s="24">
        <v>3.39</v>
      </c>
      <c r="E40" s="4">
        <v>2</v>
      </c>
      <c r="F40" s="18"/>
    </row>
    <row r="41" spans="2:6" ht="15.75" customHeight="1" x14ac:dyDescent="0.25">
      <c r="B41" s="4">
        <v>39</v>
      </c>
      <c r="C41" s="19" t="s">
        <v>38</v>
      </c>
      <c r="D41" s="23">
        <v>2.73</v>
      </c>
      <c r="E41" s="4">
        <v>1</v>
      </c>
      <c r="F41" s="18"/>
    </row>
    <row r="42" spans="2:6" ht="15.75" customHeight="1" x14ac:dyDescent="0.25">
      <c r="B42" s="4">
        <v>40</v>
      </c>
      <c r="C42" s="20" t="s">
        <v>39</v>
      </c>
      <c r="D42" s="24">
        <v>3.16</v>
      </c>
      <c r="E42" s="4">
        <v>3</v>
      </c>
      <c r="F42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workbookViewId="0">
      <selection activeCell="J5" sqref="J5"/>
    </sheetView>
  </sheetViews>
  <sheetFormatPr defaultRowHeight="15" x14ac:dyDescent="0.25"/>
  <cols>
    <col min="3" max="6" width="10.5703125" bestFit="1" customWidth="1"/>
    <col min="7" max="7" width="9.28515625" customWidth="1"/>
  </cols>
  <sheetData>
    <row r="2" spans="2:17" x14ac:dyDescent="0.25">
      <c r="B2" s="25" t="s">
        <v>79</v>
      </c>
      <c r="C2" s="26"/>
      <c r="D2" s="26"/>
      <c r="E2" s="26"/>
      <c r="F2" s="26"/>
      <c r="G2" s="27"/>
      <c r="I2" s="31" t="s">
        <v>53</v>
      </c>
      <c r="J2" s="30" t="s">
        <v>49</v>
      </c>
      <c r="K2" s="30"/>
      <c r="L2" s="30" t="s">
        <v>50</v>
      </c>
      <c r="M2" s="30"/>
      <c r="N2" s="30" t="s">
        <v>51</v>
      </c>
      <c r="O2" s="30"/>
      <c r="P2" s="28" t="s">
        <v>52</v>
      </c>
      <c r="Q2" s="29"/>
    </row>
    <row r="3" spans="2:17" x14ac:dyDescent="0.25">
      <c r="B3" s="4" t="s">
        <v>43</v>
      </c>
      <c r="C3" s="4" t="s">
        <v>44</v>
      </c>
      <c r="D3" s="4" t="s">
        <v>45</v>
      </c>
      <c r="E3" s="4" t="s">
        <v>46</v>
      </c>
      <c r="F3" s="4" t="s">
        <v>47</v>
      </c>
      <c r="G3" s="4" t="s">
        <v>48</v>
      </c>
      <c r="I3" s="32"/>
      <c r="J3" s="11" t="s">
        <v>54</v>
      </c>
      <c r="K3" s="11" t="s">
        <v>55</v>
      </c>
      <c r="L3" s="11" t="s">
        <v>54</v>
      </c>
      <c r="M3" s="11" t="s">
        <v>55</v>
      </c>
      <c r="N3" s="11" t="s">
        <v>54</v>
      </c>
      <c r="O3" s="11" t="s">
        <v>55</v>
      </c>
      <c r="P3" s="11" t="s">
        <v>54</v>
      </c>
      <c r="Q3" s="11" t="s">
        <v>55</v>
      </c>
    </row>
    <row r="4" spans="2:17" x14ac:dyDescent="0.25">
      <c r="B4" s="4">
        <v>1</v>
      </c>
      <c r="C4" s="9">
        <f>SQRT((Data!D3-Data!$D$4)^2+(Data!E3-Data!$E$4)^2)</f>
        <v>1.0127191120937731</v>
      </c>
      <c r="D4" s="9">
        <f>SQRT((Data!D3-Data!$D$10)^2+(Data!E3-Data!$E$10)^2)</f>
        <v>2.0209156340629364</v>
      </c>
      <c r="E4" s="9">
        <f>SQRT((Data!D3-Data!$D$22)^2+(Data!E3-Data!$E$22)^2)</f>
        <v>1.0965856099730653</v>
      </c>
      <c r="F4" s="9">
        <f>SQRT((Data!D3-Data!$D$23)^2+(Data!E3-Data!$E$23)^2)</f>
        <v>1.1981652640600124</v>
      </c>
      <c r="G4" s="4">
        <f>IF(AND(C4&lt;D4,C4&lt;E4,C4&lt;F4),1,IF(AND(D4&lt;C4,D4&lt;E4,D4&lt;F4),2,IF(AND(E4&lt;C4,E4&lt;D4,E4&lt;F4),3,4)))</f>
        <v>1</v>
      </c>
      <c r="I4" s="11">
        <v>1</v>
      </c>
      <c r="J4" s="9">
        <f>IF($G4=1,Data!D3,0)</f>
        <v>2.89</v>
      </c>
      <c r="K4" s="10">
        <f>IF($G4=1,Data!E3,0)</f>
        <v>4</v>
      </c>
      <c r="L4" s="9">
        <f>IF($G4=2,Data!D3,0)</f>
        <v>0</v>
      </c>
      <c r="M4" s="9">
        <f>IF($G4=2,Data!E3,0)</f>
        <v>0</v>
      </c>
      <c r="N4" s="9">
        <f>IF($G4=3,Data!D3,0)</f>
        <v>0</v>
      </c>
      <c r="O4" s="9">
        <f>IF($G4=3,Data!E3,0)</f>
        <v>0</v>
      </c>
      <c r="P4" s="9">
        <f>IF($G4=4,Data!D3,0)</f>
        <v>0</v>
      </c>
      <c r="Q4" s="9">
        <f>IF($G4=4,Data!E3,0)</f>
        <v>0</v>
      </c>
    </row>
    <row r="5" spans="2:17" x14ac:dyDescent="0.25">
      <c r="B5" s="4">
        <v>2</v>
      </c>
      <c r="C5" s="9">
        <f>SQRT((Data!D4-Data!$D$4)^2+(Data!E4-Data!$E$4)^2)</f>
        <v>0</v>
      </c>
      <c r="D5" s="9">
        <f>SQRT((Data!D4-Data!$D$10)^2+(Data!E4-Data!$E$10)^2)</f>
        <v>1.0965856099730655</v>
      </c>
      <c r="E5" s="9">
        <f>SQRT((Data!D4-Data!$D$22)^2+(Data!E4-Data!$E$22)^2)</f>
        <v>0.60999999999999988</v>
      </c>
      <c r="F5" s="9">
        <f>SQRT((Data!D4-Data!$D$23)^2+(Data!E4-Data!$E$23)^2)</f>
        <v>0.81999999999999984</v>
      </c>
      <c r="G5" s="4">
        <f t="shared" ref="G5:G43" si="0">IF(AND(C5&lt;D5,C5&lt;E5,C5&lt;F5),1,IF(AND(D5&lt;C5,D5&lt;E5,D5&lt;F5),2,IF(AND(E5&lt;C5,E5&lt;D5,E5&lt;F5),3,4)))</f>
        <v>1</v>
      </c>
      <c r="I5" s="11">
        <v>2</v>
      </c>
      <c r="J5" s="9">
        <f>IF($G5=1,Data!D4,0)</f>
        <v>2.73</v>
      </c>
      <c r="K5" s="10">
        <f>IF($G5=1,Data!E4,0)</f>
        <v>3</v>
      </c>
      <c r="L5" s="9">
        <f>IF($G5=2,Data!D4,0)</f>
        <v>0</v>
      </c>
      <c r="M5" s="9">
        <f>IF($G5=2,Data!E4,0)</f>
        <v>0</v>
      </c>
      <c r="N5" s="9">
        <f>IF($G5=3,Data!D4,0)</f>
        <v>0</v>
      </c>
      <c r="O5" s="9">
        <f>IF($G5=3,Data!E4,0)</f>
        <v>0</v>
      </c>
      <c r="P5" s="9">
        <f>IF($G5=4,Data!D4,0)</f>
        <v>0</v>
      </c>
      <c r="Q5" s="9">
        <f>IF($G5=4,Data!E4,0)</f>
        <v>0</v>
      </c>
    </row>
    <row r="6" spans="2:17" x14ac:dyDescent="0.25">
      <c r="B6" s="4">
        <v>3</v>
      </c>
      <c r="C6" s="9">
        <f>SQRT((Data!D5-Data!$D$4)^2+(Data!E5-Data!$E$4)^2)</f>
        <v>2.2271955459725579</v>
      </c>
      <c r="D6" s="9">
        <f>SQRT((Data!D5-Data!$D$10)^2+(Data!E5-Data!$E$10)^2)</f>
        <v>1.7449641830135083</v>
      </c>
      <c r="E6" s="9">
        <f>SQRT((Data!D5-Data!$D$22)^2+(Data!E5-Data!$E$22)^2)</f>
        <v>2.5550146770615623</v>
      </c>
      <c r="F6" s="9">
        <f>SQRT((Data!D5-Data!$D$23)^2+(Data!E5-Data!$E$23)^2)</f>
        <v>2.6907248094147418</v>
      </c>
      <c r="G6" s="4">
        <f t="shared" si="0"/>
        <v>2</v>
      </c>
      <c r="I6" s="11">
        <v>3</v>
      </c>
      <c r="J6" s="9">
        <f>IF($G6=1,Data!D5,0)</f>
        <v>0</v>
      </c>
      <c r="K6" s="10">
        <f>IF($G6=1,Data!E5,0)</f>
        <v>0</v>
      </c>
      <c r="L6" s="9">
        <f>IF($G6=2,Data!D5,0)</f>
        <v>1.75</v>
      </c>
      <c r="M6" s="9">
        <f>IF($G6=2,Data!E5,0)</f>
        <v>1</v>
      </c>
      <c r="N6" s="9">
        <f>IF($G6=3,Data!D5,0)</f>
        <v>0</v>
      </c>
      <c r="O6" s="9">
        <f>IF($G6=3,Data!E5,0)</f>
        <v>0</v>
      </c>
      <c r="P6" s="9">
        <f>IF($G6=4,Data!D5,0)</f>
        <v>0</v>
      </c>
      <c r="Q6" s="9">
        <f>IF($G6=4,Data!E5,0)</f>
        <v>0</v>
      </c>
    </row>
    <row r="7" spans="2:17" x14ac:dyDescent="0.25">
      <c r="B7" s="4">
        <v>4</v>
      </c>
      <c r="C7" s="9">
        <f>SQRT((Data!D6-Data!$D$4)^2+(Data!E6-Data!$E$4)^2)</f>
        <v>1.1364858116140297</v>
      </c>
      <c r="D7" s="9">
        <f>SQRT((Data!D6-Data!$D$10)^2+(Data!E6-Data!$E$10)^2)</f>
        <v>2.0020239758804088</v>
      </c>
      <c r="E7" s="9">
        <f>SQRT((Data!D6-Data!$D$22)^2+(Data!E6-Data!$E$22)^2)</f>
        <v>1.0024470060806208</v>
      </c>
      <c r="F7" s="9">
        <f>SQRT((Data!D6-Data!$D$23)^2+(Data!E6-Data!$E$23)^2)</f>
        <v>1.0384603988597734</v>
      </c>
      <c r="G7" s="4">
        <f t="shared" si="0"/>
        <v>3</v>
      </c>
      <c r="I7" s="11">
        <v>4</v>
      </c>
      <c r="J7" s="9">
        <f>IF($G7=1,Data!D6,0)</f>
        <v>0</v>
      </c>
      <c r="K7" s="10">
        <f>IF($G7=1,Data!E6,0)</f>
        <v>0</v>
      </c>
      <c r="L7" s="9">
        <f>IF($G7=2,Data!D6,0)</f>
        <v>0</v>
      </c>
      <c r="M7" s="9">
        <f>IF($G7=2,Data!E6,0)</f>
        <v>0</v>
      </c>
      <c r="N7" s="9">
        <f>IF($G7=3,Data!D6,0)</f>
        <v>3.27</v>
      </c>
      <c r="O7" s="9">
        <f>IF($G7=3,Data!E6,0)</f>
        <v>4</v>
      </c>
      <c r="P7" s="9">
        <f>IF($G7=4,Data!D6,0)</f>
        <v>0</v>
      </c>
      <c r="Q7" s="9">
        <f>IF($G7=4,Data!E6,0)</f>
        <v>0</v>
      </c>
    </row>
    <row r="8" spans="2:17" x14ac:dyDescent="0.25">
      <c r="B8" s="4">
        <v>5</v>
      </c>
      <c r="C8" s="9">
        <f>SQRT((Data!D7-Data!$D$4)^2+(Data!E7-Data!$E$4)^2)</f>
        <v>2.3745315327449328</v>
      </c>
      <c r="D8" s="9">
        <f>SQRT((Data!D7-Data!$D$10)^2+(Data!E7-Data!$E$10)^2)</f>
        <v>1.9982242116439288</v>
      </c>
      <c r="E8" s="9">
        <f>SQRT((Data!D7-Data!$D$22)^2+(Data!E7-Data!$E$22)^2)</f>
        <v>2.7517449009673842</v>
      </c>
      <c r="F8" s="9">
        <f>SQRT((Data!D7-Data!$D$23)^2+(Data!E7-Data!$E$23)^2)</f>
        <v>2.9</v>
      </c>
      <c r="G8" s="4">
        <f t="shared" si="0"/>
        <v>2</v>
      </c>
      <c r="I8" s="11">
        <v>5</v>
      </c>
      <c r="J8" s="9">
        <f>IF($G8=1,Data!D7,0)</f>
        <v>0</v>
      </c>
      <c r="K8" s="10">
        <f>IF($G8=1,Data!E7,0)</f>
        <v>0</v>
      </c>
      <c r="L8" s="9">
        <f>IF($G8=2,Data!D7,0)</f>
        <v>1.45</v>
      </c>
      <c r="M8" s="9">
        <f>IF($G8=2,Data!E7,0)</f>
        <v>1</v>
      </c>
      <c r="N8" s="9">
        <f>IF($G8=3,Data!D7,0)</f>
        <v>0</v>
      </c>
      <c r="O8" s="9">
        <f>IF($G8=3,Data!E7,0)</f>
        <v>0</v>
      </c>
      <c r="P8" s="9">
        <f>IF($G8=4,Data!D7,0)</f>
        <v>0</v>
      </c>
      <c r="Q8" s="9">
        <f>IF($G8=4,Data!E7,0)</f>
        <v>0</v>
      </c>
    </row>
    <row r="9" spans="2:17" x14ac:dyDescent="0.25">
      <c r="B9" s="4">
        <v>6</v>
      </c>
      <c r="C9" s="9">
        <f>SQRT((Data!D8-Data!$D$4)^2+(Data!E8-Data!$E$4)^2)</f>
        <v>1.0965856099730655</v>
      </c>
      <c r="D9" s="9">
        <f>SQRT((Data!D8-Data!$D$10)^2+(Data!E8-Data!$E$10)^2)</f>
        <v>0</v>
      </c>
      <c r="E9" s="9">
        <f>SQRT((Data!D8-Data!$D$22)^2+(Data!E8-Data!$E$22)^2)</f>
        <v>1.0127191120937729</v>
      </c>
      <c r="F9" s="9">
        <f>SQRT((Data!D8-Data!$D$23)^2+(Data!E8-Data!$E$23)^2)</f>
        <v>1.0662551289442879</v>
      </c>
      <c r="G9" s="4">
        <f t="shared" si="0"/>
        <v>2</v>
      </c>
      <c r="I9" s="11">
        <v>6</v>
      </c>
      <c r="J9" s="9">
        <f>IF($G9=1,Data!D8,0)</f>
        <v>0</v>
      </c>
      <c r="K9" s="10">
        <f>IF($G9=1,Data!E8,0)</f>
        <v>0</v>
      </c>
      <c r="L9" s="9">
        <f>IF($G9=2,Data!D8,0)</f>
        <v>3.18</v>
      </c>
      <c r="M9" s="9">
        <f>IF($G9=2,Data!E8,0)</f>
        <v>2</v>
      </c>
      <c r="N9" s="9">
        <f>IF($G9=3,Data!D8,0)</f>
        <v>0</v>
      </c>
      <c r="O9" s="9">
        <f>IF($G9=3,Data!E8,0)</f>
        <v>0</v>
      </c>
      <c r="P9" s="9">
        <f>IF($G9=4,Data!D8,0)</f>
        <v>0</v>
      </c>
      <c r="Q9" s="9">
        <f>IF($G9=4,Data!E8,0)</f>
        <v>0</v>
      </c>
    </row>
    <row r="10" spans="2:17" x14ac:dyDescent="0.25">
      <c r="B10" s="4">
        <v>7</v>
      </c>
      <c r="C10" s="9">
        <f>SQRT((Data!D9-Data!$D$4)^2+(Data!E9-Data!$E$4)^2)</f>
        <v>1.1412712210513327</v>
      </c>
      <c r="D10" s="9">
        <f>SQRT((Data!D9-Data!$D$10)^2+(Data!E9-Data!$E$10)^2)</f>
        <v>9.9999999999999645E-2</v>
      </c>
      <c r="E10" s="9">
        <f>SQRT((Data!D9-Data!$D$22)^2+(Data!E9-Data!$E$22)^2)</f>
        <v>1.0017983829094554</v>
      </c>
      <c r="F10" s="9">
        <f>SQRT((Data!D9-Data!$D$23)^2+(Data!E9-Data!$E$23)^2)</f>
        <v>1.0358088626768938</v>
      </c>
      <c r="G10" s="4">
        <f t="shared" si="0"/>
        <v>2</v>
      </c>
      <c r="I10" s="11">
        <v>7</v>
      </c>
      <c r="J10" s="9">
        <f>IF($G10=1,Data!D9,0)</f>
        <v>0</v>
      </c>
      <c r="K10" s="10">
        <f>IF($G10=1,Data!E9,0)</f>
        <v>0</v>
      </c>
      <c r="L10" s="9">
        <f>IF($G10=2,Data!D9,0)</f>
        <v>3.28</v>
      </c>
      <c r="M10" s="9">
        <f>IF($G10=2,Data!E9,0)</f>
        <v>2</v>
      </c>
      <c r="N10" s="9">
        <f>IF($G10=3,Data!D9,0)</f>
        <v>0</v>
      </c>
      <c r="O10" s="9">
        <f>IF($G10=3,Data!E9,0)</f>
        <v>0</v>
      </c>
      <c r="P10" s="9">
        <f>IF($G10=4,Data!D9,0)</f>
        <v>0</v>
      </c>
      <c r="Q10" s="9">
        <f>IF($G10=4,Data!E9,0)</f>
        <v>0</v>
      </c>
    </row>
    <row r="11" spans="2:17" x14ac:dyDescent="0.25">
      <c r="B11" s="4">
        <v>8</v>
      </c>
      <c r="C11" s="9">
        <f>SQRT((Data!D10-Data!$D$4)^2+(Data!E10-Data!$E$4)^2)</f>
        <v>1.0965856099730655</v>
      </c>
      <c r="D11" s="9">
        <f>SQRT((Data!D10-Data!$D$10)^2+(Data!E10-Data!$E$10)^2)</f>
        <v>0</v>
      </c>
      <c r="E11" s="9">
        <f>SQRT((Data!D10-Data!$D$22)^2+(Data!E10-Data!$E$22)^2)</f>
        <v>1.0127191120937729</v>
      </c>
      <c r="F11" s="9">
        <f>SQRT((Data!D10-Data!$D$23)^2+(Data!E10-Data!$E$23)^2)</f>
        <v>1.0662551289442879</v>
      </c>
      <c r="G11" s="4">
        <f t="shared" si="0"/>
        <v>2</v>
      </c>
      <c r="I11" s="11">
        <v>8</v>
      </c>
      <c r="J11" s="9">
        <f>IF($G11=1,Data!D10,0)</f>
        <v>0</v>
      </c>
      <c r="K11" s="10">
        <f>IF($G11=1,Data!E10,0)</f>
        <v>0</v>
      </c>
      <c r="L11" s="9">
        <f>IF($G11=2,Data!D10,0)</f>
        <v>3.18</v>
      </c>
      <c r="M11" s="9">
        <f>IF($G11=2,Data!E10,0)</f>
        <v>2</v>
      </c>
      <c r="N11" s="9">
        <f>IF($G11=3,Data!D10,0)</f>
        <v>0</v>
      </c>
      <c r="O11" s="9">
        <f>IF($G11=3,Data!E10,0)</f>
        <v>0</v>
      </c>
      <c r="P11" s="9">
        <f>IF($G11=4,Data!D10,0)</f>
        <v>0</v>
      </c>
      <c r="Q11" s="9">
        <f>IF($G11=4,Data!E10,0)</f>
        <v>0</v>
      </c>
    </row>
    <row r="12" spans="2:17" x14ac:dyDescent="0.25">
      <c r="B12" s="4">
        <v>9</v>
      </c>
      <c r="C12" s="9">
        <f>SQRT((Data!D11-Data!$D$4)^2+(Data!E11-Data!$E$4)^2)</f>
        <v>0.85000000000000009</v>
      </c>
      <c r="D12" s="9">
        <f>SQRT((Data!D11-Data!$D$10)^2+(Data!E11-Data!$E$10)^2)</f>
        <v>1.0770329614269007</v>
      </c>
      <c r="E12" s="9">
        <f>SQRT((Data!D11-Data!$D$22)^2+(Data!E11-Data!$E$22)^2)</f>
        <v>0.24000000000000021</v>
      </c>
      <c r="F12" s="9">
        <f>SQRT((Data!D11-Data!$D$23)^2+(Data!E11-Data!$E$23)^2)</f>
        <v>3.0000000000000249E-2</v>
      </c>
      <c r="G12" s="4">
        <f t="shared" si="0"/>
        <v>4</v>
      </c>
      <c r="I12" s="11">
        <v>9</v>
      </c>
      <c r="J12" s="9">
        <f>IF($G12=1,Data!D11,0)</f>
        <v>0</v>
      </c>
      <c r="K12" s="10">
        <f>IF($G12=1,Data!E11,0)</f>
        <v>0</v>
      </c>
      <c r="L12" s="9">
        <f>IF($G12=2,Data!D11,0)</f>
        <v>0</v>
      </c>
      <c r="M12" s="9">
        <f>IF($G12=2,Data!E11,0)</f>
        <v>0</v>
      </c>
      <c r="N12" s="9">
        <f>IF($G12=3,Data!D11,0)</f>
        <v>0</v>
      </c>
      <c r="O12" s="9">
        <f>IF($G12=3,Data!E11,0)</f>
        <v>0</v>
      </c>
      <c r="P12" s="9">
        <f>IF($G12=4,Data!D11,0)</f>
        <v>3.58</v>
      </c>
      <c r="Q12" s="9">
        <f>IF($G12=4,Data!E11,0)</f>
        <v>3</v>
      </c>
    </row>
    <row r="13" spans="2:17" x14ac:dyDescent="0.25">
      <c r="B13" s="4">
        <v>10</v>
      </c>
      <c r="C13" s="9">
        <f>SQRT((Data!D12-Data!$D$4)^2+(Data!E12-Data!$E$4)^2)</f>
        <v>1.3059862173851606</v>
      </c>
      <c r="D13" s="9">
        <f>SQRT((Data!D12-Data!$D$10)^2+(Data!E12-Data!$E$10)^2)</f>
        <v>2.0376702382868528</v>
      </c>
      <c r="E13" s="9">
        <f>SQRT((Data!D12-Data!$D$22)^2+(Data!E12-Data!$E$22)^2)</f>
        <v>1.0261091559868276</v>
      </c>
      <c r="F13" s="9">
        <f>SQRT((Data!D12-Data!$D$23)^2+(Data!E12-Data!$E$23)^2)</f>
        <v>1.0001999800039989</v>
      </c>
      <c r="G13" s="4">
        <f t="shared" si="0"/>
        <v>4</v>
      </c>
      <c r="I13" s="11">
        <v>10</v>
      </c>
      <c r="J13" s="9">
        <f>IF($G13=1,Data!D12,0)</f>
        <v>0</v>
      </c>
      <c r="K13" s="10">
        <f>IF($G13=1,Data!E12,0)</f>
        <v>0</v>
      </c>
      <c r="L13" s="9">
        <f>IF($G13=2,Data!D12,0)</f>
        <v>0</v>
      </c>
      <c r="M13" s="9">
        <f>IF($G13=2,Data!E12,0)</f>
        <v>0</v>
      </c>
      <c r="N13" s="9">
        <f>IF($G13=3,Data!D12,0)</f>
        <v>0</v>
      </c>
      <c r="O13" s="9">
        <f>IF($G13=3,Data!E12,0)</f>
        <v>0</v>
      </c>
      <c r="P13" s="9">
        <f>IF($G13=4,Data!D12,0)</f>
        <v>3.57</v>
      </c>
      <c r="Q13" s="9">
        <f>IF($G13=4,Data!E12,0)</f>
        <v>4</v>
      </c>
    </row>
    <row r="14" spans="2:17" x14ac:dyDescent="0.25">
      <c r="B14" s="4">
        <v>11</v>
      </c>
      <c r="C14" s="9">
        <f>SQRT((Data!D13-Data!$D$4)^2+(Data!E13-Data!$E$4)^2)</f>
        <v>1.2621014222319853</v>
      </c>
      <c r="D14" s="9">
        <f>SQRT((Data!D13-Data!$D$10)^2+(Data!E13-Data!$E$10)^2)</f>
        <v>2.0254382241875462</v>
      </c>
      <c r="E14" s="9">
        <f>SQRT((Data!D13-Data!$D$22)^2+(Data!E13-Data!$E$22)^2)</f>
        <v>1.0127191120937731</v>
      </c>
      <c r="F14" s="9">
        <f>SQRT((Data!D13-Data!$D$23)^2+(Data!E13-Data!$E$23)^2)</f>
        <v>1.0012492197250393</v>
      </c>
      <c r="G14" s="4">
        <f t="shared" si="0"/>
        <v>4</v>
      </c>
      <c r="I14" s="11">
        <v>11</v>
      </c>
      <c r="J14" s="9">
        <f>IF($G14=1,Data!D13,0)</f>
        <v>0</v>
      </c>
      <c r="K14" s="10">
        <f>IF($G14=1,Data!E13,0)</f>
        <v>0</v>
      </c>
      <c r="L14" s="9">
        <f>IF($G14=2,Data!D13,0)</f>
        <v>0</v>
      </c>
      <c r="M14" s="9">
        <f>IF($G14=2,Data!E13,0)</f>
        <v>0</v>
      </c>
      <c r="N14" s="9">
        <f>IF($G14=3,Data!D13,0)</f>
        <v>0</v>
      </c>
      <c r="O14" s="9">
        <f>IF($G14=3,Data!E13,0)</f>
        <v>0</v>
      </c>
      <c r="P14" s="9">
        <f>IF($G14=4,Data!D13,0)</f>
        <v>3.5</v>
      </c>
      <c r="Q14" s="9">
        <f>IF($G14=4,Data!E13,0)</f>
        <v>4</v>
      </c>
    </row>
    <row r="15" spans="2:17" x14ac:dyDescent="0.25">
      <c r="B15" s="4">
        <v>12</v>
      </c>
      <c r="C15" s="9">
        <f>SQRT((Data!D14-Data!$D$4)^2+(Data!E14-Data!$E$4)^2)</f>
        <v>1.1180339887498949</v>
      </c>
      <c r="D15" s="9">
        <f>SQRT((Data!D14-Data!$D$10)^2+(Data!E14-Data!$E$10)^2)</f>
        <v>2.0006249023742559</v>
      </c>
      <c r="E15" s="9">
        <f>SQRT((Data!D14-Data!$D$22)^2+(Data!E14-Data!$E$22)^2)</f>
        <v>1.0060318086422517</v>
      </c>
      <c r="F15" s="9">
        <f>SQRT((Data!D14-Data!$D$23)^2+(Data!E14-Data!$E$23)^2)</f>
        <v>1.049952379872535</v>
      </c>
      <c r="G15" s="4">
        <f t="shared" si="0"/>
        <v>3</v>
      </c>
      <c r="I15" s="11">
        <v>12</v>
      </c>
      <c r="J15" s="9">
        <f>IF($G15=1,Data!D14,0)</f>
        <v>0</v>
      </c>
      <c r="K15" s="10">
        <f>IF($G15=1,Data!E14,0)</f>
        <v>0</v>
      </c>
      <c r="L15" s="9">
        <f>IF($G15=2,Data!D14,0)</f>
        <v>0</v>
      </c>
      <c r="M15" s="9">
        <f>IF($G15=2,Data!E14,0)</f>
        <v>0</v>
      </c>
      <c r="N15" s="9">
        <f>IF($G15=3,Data!D14,0)</f>
        <v>3.23</v>
      </c>
      <c r="O15" s="9">
        <f>IF($G15=3,Data!E14,0)</f>
        <v>4</v>
      </c>
      <c r="P15" s="9">
        <f>IF($G15=4,Data!D14,0)</f>
        <v>0</v>
      </c>
      <c r="Q15" s="9">
        <f>IF($G15=4,Data!E14,0)</f>
        <v>0</v>
      </c>
    </row>
    <row r="16" spans="2:17" x14ac:dyDescent="0.25">
      <c r="B16" s="4">
        <v>13</v>
      </c>
      <c r="C16" s="9">
        <f>SQRT((Data!D15-Data!$D$4)^2+(Data!E15-Data!$E$4)^2)</f>
        <v>0.18999999999999995</v>
      </c>
      <c r="D16" s="9">
        <f>SQRT((Data!D15-Data!$D$10)^2+(Data!E15-Data!$E$10)^2)</f>
        <v>1.1872657663724664</v>
      </c>
      <c r="E16" s="9">
        <f>SQRT((Data!D15-Data!$D$22)^2+(Data!E15-Data!$E$22)^2)</f>
        <v>0.79999999999999982</v>
      </c>
      <c r="F16" s="9">
        <f>SQRT((Data!D15-Data!$D$23)^2+(Data!E15-Data!$E$23)^2)</f>
        <v>1.0099999999999998</v>
      </c>
      <c r="G16" s="4">
        <f t="shared" si="0"/>
        <v>1</v>
      </c>
      <c r="I16" s="11">
        <v>13</v>
      </c>
      <c r="J16" s="9">
        <f>IF($G16=1,Data!D15,0)</f>
        <v>2.54</v>
      </c>
      <c r="K16" s="10">
        <f>IF($G16=1,Data!E15,0)</f>
        <v>3</v>
      </c>
      <c r="L16" s="9">
        <f>IF($G16=2,Data!D15,0)</f>
        <v>0</v>
      </c>
      <c r="M16" s="9">
        <f>IF($G16=2,Data!E15,0)</f>
        <v>0</v>
      </c>
      <c r="N16" s="9">
        <f>IF($G16=3,Data!D15,0)</f>
        <v>0</v>
      </c>
      <c r="O16" s="9">
        <f>IF($G16=3,Data!E15,0)</f>
        <v>0</v>
      </c>
      <c r="P16" s="9">
        <f>IF($G16=4,Data!D15,0)</f>
        <v>0</v>
      </c>
      <c r="Q16" s="9">
        <f>IF($G16=4,Data!E15,0)</f>
        <v>0</v>
      </c>
    </row>
    <row r="17" spans="2:17" x14ac:dyDescent="0.25">
      <c r="B17" s="4">
        <v>14</v>
      </c>
      <c r="C17" s="9">
        <f>SQRT((Data!D16-Data!$D$4)^2+(Data!E16-Data!$E$4)^2)</f>
        <v>0.87999999999999989</v>
      </c>
      <c r="D17" s="9">
        <f>SQRT((Data!D16-Data!$D$10)^2+(Data!E16-Data!$E$10)^2)</f>
        <v>1.0885311203635841</v>
      </c>
      <c r="E17" s="9">
        <f>SQRT((Data!D16-Data!$D$22)^2+(Data!E16-Data!$E$22)^2)</f>
        <v>0.27</v>
      </c>
      <c r="F17" s="9">
        <f>SQRT((Data!D16-Data!$D$23)^2+(Data!E16-Data!$E$23)^2)</f>
        <v>6.0000000000000053E-2</v>
      </c>
      <c r="G17" s="4">
        <f t="shared" si="0"/>
        <v>4</v>
      </c>
      <c r="I17" s="11">
        <v>14</v>
      </c>
      <c r="J17" s="9">
        <f>IF($G17=1,Data!D16,0)</f>
        <v>0</v>
      </c>
      <c r="K17" s="10">
        <f>IF($G17=1,Data!E16,0)</f>
        <v>0</v>
      </c>
      <c r="L17" s="9">
        <f>IF($G17=2,Data!D16,0)</f>
        <v>0</v>
      </c>
      <c r="M17" s="9">
        <f>IF($G17=2,Data!E16,0)</f>
        <v>0</v>
      </c>
      <c r="N17" s="9">
        <f>IF($G17=3,Data!D16,0)</f>
        <v>0</v>
      </c>
      <c r="O17" s="9">
        <f>IF($G17=3,Data!E16,0)</f>
        <v>0</v>
      </c>
      <c r="P17" s="9">
        <f>IF($G17=4,Data!D16,0)</f>
        <v>3.61</v>
      </c>
      <c r="Q17" s="9">
        <f>IF($G17=4,Data!E16,0)</f>
        <v>3</v>
      </c>
    </row>
    <row r="18" spans="2:17" x14ac:dyDescent="0.25">
      <c r="B18" s="4">
        <v>15</v>
      </c>
      <c r="C18" s="9">
        <f>SQRT((Data!D17-Data!$D$4)^2+(Data!E17-Data!$E$4)^2)</f>
        <v>0.7200000000000002</v>
      </c>
      <c r="D18" s="9">
        <f>SQRT((Data!D17-Data!$D$10)^2+(Data!E17-Data!$E$10)^2)</f>
        <v>1.0358088626768938</v>
      </c>
      <c r="E18" s="9">
        <f>SQRT((Data!D17-Data!$D$22)^2+(Data!E17-Data!$E$22)^2)</f>
        <v>0.11000000000000032</v>
      </c>
      <c r="F18" s="9">
        <f>SQRT((Data!D17-Data!$D$23)^2+(Data!E17-Data!$E$23)^2)</f>
        <v>9.9999999999999645E-2</v>
      </c>
      <c r="G18" s="4">
        <f t="shared" si="0"/>
        <v>4</v>
      </c>
      <c r="I18" s="11">
        <v>15</v>
      </c>
      <c r="J18" s="9">
        <f>IF($G18=1,Data!D17,0)</f>
        <v>0</v>
      </c>
      <c r="K18" s="10">
        <f>IF($G18=1,Data!E17,0)</f>
        <v>0</v>
      </c>
      <c r="L18" s="9">
        <f>IF($G18=2,Data!D17,0)</f>
        <v>0</v>
      </c>
      <c r="M18" s="9">
        <f>IF($G18=2,Data!E17,0)</f>
        <v>0</v>
      </c>
      <c r="N18" s="9">
        <f>IF($G18=3,Data!D17,0)</f>
        <v>0</v>
      </c>
      <c r="O18" s="9">
        <f>IF($G18=3,Data!E17,0)</f>
        <v>0</v>
      </c>
      <c r="P18" s="9">
        <f>IF($G18=4,Data!D17,0)</f>
        <v>3.45</v>
      </c>
      <c r="Q18" s="9">
        <f>IF($G18=4,Data!E17,0)</f>
        <v>3</v>
      </c>
    </row>
    <row r="19" spans="2:17" x14ac:dyDescent="0.25">
      <c r="B19" s="4">
        <v>16</v>
      </c>
      <c r="C19" s="9">
        <f>SQRT((Data!D18-Data!$D$4)^2+(Data!E18-Data!$E$4)^2)</f>
        <v>2.2588713996153036</v>
      </c>
      <c r="D19" s="9">
        <f>SQRT((Data!D18-Data!$D$10)^2+(Data!E18-Data!$E$10)^2)</f>
        <v>1.8027756377319948</v>
      </c>
      <c r="E19" s="9">
        <f>SQRT((Data!D18-Data!$D$22)^2+(Data!E18-Data!$E$22)^2)</f>
        <v>2.5991537084212619</v>
      </c>
      <c r="F19" s="9">
        <f>SQRT((Data!D18-Data!$D$23)^2+(Data!E18-Data!$E$23)^2)</f>
        <v>2.7380467490530545</v>
      </c>
      <c r="G19" s="4">
        <f t="shared" si="0"/>
        <v>2</v>
      </c>
      <c r="I19" s="11">
        <v>16</v>
      </c>
      <c r="J19" s="9">
        <f>IF($G19=1,Data!D18,0)</f>
        <v>0</v>
      </c>
      <c r="K19" s="10">
        <f>IF($G19=1,Data!E18,0)</f>
        <v>0</v>
      </c>
      <c r="L19" s="9">
        <f>IF($G19=2,Data!D18,0)</f>
        <v>1.68</v>
      </c>
      <c r="M19" s="9">
        <f>IF($G19=2,Data!E18,0)</f>
        <v>1</v>
      </c>
      <c r="N19" s="9">
        <f>IF($G19=3,Data!D18,0)</f>
        <v>0</v>
      </c>
      <c r="O19" s="9">
        <f>IF($G19=3,Data!E18,0)</f>
        <v>0</v>
      </c>
      <c r="P19" s="9">
        <f>IF($G19=4,Data!D18,0)</f>
        <v>0</v>
      </c>
      <c r="Q19" s="9">
        <f>IF($G19=4,Data!E18,0)</f>
        <v>0</v>
      </c>
    </row>
    <row r="20" spans="2:17" x14ac:dyDescent="0.25">
      <c r="B20" s="4">
        <v>17</v>
      </c>
      <c r="C20" s="9">
        <f>SQRT((Data!D19-Data!$D$4)^2+(Data!E19-Data!$E$4)^2)</f>
        <v>1.3862178760930766</v>
      </c>
      <c r="D20" s="9">
        <f>SQRT((Data!D19-Data!$D$10)^2+(Data!E19-Data!$E$10)^2)</f>
        <v>1.4100000000000001</v>
      </c>
      <c r="E20" s="9">
        <f>SQRT((Data!D19-Data!$D$22)^2+(Data!E19-Data!$E$22)^2)</f>
        <v>1.8614241859393574</v>
      </c>
      <c r="F20" s="9">
        <f>SQRT((Data!D19-Data!$D$23)^2+(Data!E19-Data!$E$23)^2)</f>
        <v>2.0416659863944444</v>
      </c>
      <c r="G20" s="4">
        <f t="shared" si="0"/>
        <v>1</v>
      </c>
      <c r="I20" s="11">
        <v>17</v>
      </c>
      <c r="J20" s="9">
        <f>IF($G20=1,Data!D19,0)</f>
        <v>1.77</v>
      </c>
      <c r="K20" s="10">
        <f>IF($G20=1,Data!E19,0)</f>
        <v>2</v>
      </c>
      <c r="L20" s="9">
        <f>IF($G20=2,Data!D19,0)</f>
        <v>0</v>
      </c>
      <c r="M20" s="9">
        <f>IF($G20=2,Data!E19,0)</f>
        <v>0</v>
      </c>
      <c r="N20" s="9">
        <f>IF($G20=3,Data!D19,0)</f>
        <v>0</v>
      </c>
      <c r="O20" s="9">
        <f>IF($G20=3,Data!E19,0)</f>
        <v>0</v>
      </c>
      <c r="P20" s="9">
        <f>IF($G20=4,Data!D19,0)</f>
        <v>0</v>
      </c>
      <c r="Q20" s="9">
        <f>IF($G20=4,Data!E19,0)</f>
        <v>0</v>
      </c>
    </row>
    <row r="21" spans="2:17" x14ac:dyDescent="0.25">
      <c r="B21" s="4">
        <v>18</v>
      </c>
      <c r="C21" s="9">
        <f>SQRT((Data!D20-Data!$D$4)^2+(Data!E20-Data!$E$4)^2)</f>
        <v>1.0697663296253064</v>
      </c>
      <c r="D21" s="9">
        <f>SQRT((Data!D20-Data!$D$10)^2+(Data!E20-Data!$E$10)^2)</f>
        <v>7.0000000000000284E-2</v>
      </c>
      <c r="E21" s="9">
        <f>SQRT((Data!D20-Data!$D$22)^2+(Data!E20-Data!$E$22)^2)</f>
        <v>1.0261091559868276</v>
      </c>
      <c r="F21" s="9">
        <f>SQRT((Data!D20-Data!$D$23)^2+(Data!E20-Data!$E$23)^2)</f>
        <v>1.0925200226998131</v>
      </c>
      <c r="G21" s="4">
        <f t="shared" si="0"/>
        <v>2</v>
      </c>
      <c r="I21" s="11">
        <v>18</v>
      </c>
      <c r="J21" s="9">
        <f>IF($G21=1,Data!D20,0)</f>
        <v>0</v>
      </c>
      <c r="K21" s="10">
        <f>IF($G21=1,Data!E20,0)</f>
        <v>0</v>
      </c>
      <c r="L21" s="9">
        <f>IF($G21=2,Data!D20,0)</f>
        <v>3.11</v>
      </c>
      <c r="M21" s="9">
        <f>IF($G21=2,Data!E20,0)</f>
        <v>2</v>
      </c>
      <c r="N21" s="9">
        <f>IF($G21=3,Data!D20,0)</f>
        <v>0</v>
      </c>
      <c r="O21" s="9">
        <f>IF($G21=3,Data!E20,0)</f>
        <v>0</v>
      </c>
      <c r="P21" s="9">
        <f>IF($G21=4,Data!D20,0)</f>
        <v>0</v>
      </c>
      <c r="Q21" s="9">
        <f>IF($G21=4,Data!E20,0)</f>
        <v>0</v>
      </c>
    </row>
    <row r="22" spans="2:17" x14ac:dyDescent="0.25">
      <c r="B22" s="4">
        <v>19</v>
      </c>
      <c r="C22" s="9">
        <f>SQRT((Data!D21-Data!$D$4)^2+(Data!E21-Data!$E$4)^2)</f>
        <v>1.2322337440599491</v>
      </c>
      <c r="D22" s="9">
        <f>SQRT((Data!D21-Data!$D$10)^2+(Data!E21-Data!$E$10)^2)</f>
        <v>0.27</v>
      </c>
      <c r="E22" s="9">
        <f>SQRT((Data!D21-Data!$D$22)^2+(Data!E21-Data!$E$22)^2)</f>
        <v>1.0060318086422517</v>
      </c>
      <c r="F22" s="9">
        <f>SQRT((Data!D21-Data!$D$23)^2+(Data!E21-Data!$E$23)^2)</f>
        <v>1.004987562112089</v>
      </c>
      <c r="G22" s="4">
        <f t="shared" si="0"/>
        <v>2</v>
      </c>
      <c r="I22" s="11">
        <v>19</v>
      </c>
      <c r="J22" s="9">
        <f>IF($G22=1,Data!D21,0)</f>
        <v>0</v>
      </c>
      <c r="K22" s="10">
        <f>IF($G22=1,Data!E21,0)</f>
        <v>0</v>
      </c>
      <c r="L22" s="9">
        <f>IF($G22=2,Data!D21,0)</f>
        <v>3.45</v>
      </c>
      <c r="M22" s="9">
        <f>IF($G22=2,Data!E21,0)</f>
        <v>2</v>
      </c>
      <c r="N22" s="9">
        <f>IF($G22=3,Data!D21,0)</f>
        <v>0</v>
      </c>
      <c r="O22" s="9">
        <f>IF($G22=3,Data!E21,0)</f>
        <v>0</v>
      </c>
      <c r="P22" s="9">
        <f>IF($G22=4,Data!D21,0)</f>
        <v>0</v>
      </c>
      <c r="Q22" s="9">
        <f>IF($G22=4,Data!E21,0)</f>
        <v>0</v>
      </c>
    </row>
    <row r="23" spans="2:17" x14ac:dyDescent="0.25">
      <c r="B23" s="4">
        <v>20</v>
      </c>
      <c r="C23" s="9">
        <f>SQRT((Data!D22-Data!$D$4)^2+(Data!E22-Data!$E$4)^2)</f>
        <v>0.60999999999999988</v>
      </c>
      <c r="D23" s="9">
        <f>SQRT((Data!D22-Data!$D$10)^2+(Data!E22-Data!$E$10)^2)</f>
        <v>1.0127191120937729</v>
      </c>
      <c r="E23" s="9">
        <f>SQRT((Data!D22-Data!$D$22)^2+(Data!E22-Data!$E$22)^2)</f>
        <v>0</v>
      </c>
      <c r="F23" s="9">
        <f>SQRT((Data!D22-Data!$D$23)^2+(Data!E22-Data!$E$23)^2)</f>
        <v>0.20999999999999996</v>
      </c>
      <c r="G23" s="4">
        <f t="shared" si="0"/>
        <v>3</v>
      </c>
      <c r="I23" s="11">
        <v>20</v>
      </c>
      <c r="J23" s="9">
        <f>IF($G23=1,Data!D22,0)</f>
        <v>0</v>
      </c>
      <c r="K23" s="10">
        <f>IF($G23=1,Data!E22,0)</f>
        <v>0</v>
      </c>
      <c r="L23" s="9">
        <f>IF($G23=2,Data!D22,0)</f>
        <v>0</v>
      </c>
      <c r="M23" s="9">
        <f>IF($G23=2,Data!E22,0)</f>
        <v>0</v>
      </c>
      <c r="N23" s="9">
        <f>IF($G23=3,Data!D22,0)</f>
        <v>3.34</v>
      </c>
      <c r="O23" s="9">
        <f>IF($G23=3,Data!E22,0)</f>
        <v>3</v>
      </c>
      <c r="P23" s="9">
        <f>IF($G23=4,Data!D22,0)</f>
        <v>0</v>
      </c>
      <c r="Q23" s="9">
        <f>IF($G23=4,Data!E22,0)</f>
        <v>0</v>
      </c>
    </row>
    <row r="24" spans="2:17" x14ac:dyDescent="0.25">
      <c r="B24" s="4">
        <v>21</v>
      </c>
      <c r="C24" s="9">
        <f>SQRT((Data!D23-Data!$D$4)^2+(Data!E23-Data!$E$4)^2)</f>
        <v>0.81999999999999984</v>
      </c>
      <c r="D24" s="9">
        <f>SQRT((Data!D23-Data!$D$10)^2+(Data!E23-Data!$E$10)^2)</f>
        <v>1.0662551289442879</v>
      </c>
      <c r="E24" s="9">
        <f>SQRT((Data!D23-Data!$D$22)^2+(Data!E23-Data!$E$22)^2)</f>
        <v>0.20999999999999996</v>
      </c>
      <c r="F24" s="9">
        <f>SQRT((Data!D23-Data!$D$23)^2+(Data!E23-Data!$E$23)^2)</f>
        <v>0</v>
      </c>
      <c r="G24" s="4">
        <f t="shared" si="0"/>
        <v>4</v>
      </c>
      <c r="I24" s="11">
        <v>21</v>
      </c>
      <c r="J24" s="9">
        <f>IF($G24=1,Data!D23,0)</f>
        <v>0</v>
      </c>
      <c r="K24" s="10">
        <f>IF($G24=1,Data!E23,0)</f>
        <v>0</v>
      </c>
      <c r="L24" s="9">
        <f>IF($G24=2,Data!D23,0)</f>
        <v>0</v>
      </c>
      <c r="M24" s="9">
        <f>IF($G24=2,Data!E23,0)</f>
        <v>0</v>
      </c>
      <c r="N24" s="9">
        <f>IF($G24=3,Data!D23,0)</f>
        <v>0</v>
      </c>
      <c r="O24" s="9">
        <f>IF($G24=3,Data!E23,0)</f>
        <v>0</v>
      </c>
      <c r="P24" s="9">
        <f>IF($G24=4,Data!D23,0)</f>
        <v>3.55</v>
      </c>
      <c r="Q24" s="9">
        <f>IF($G24=4,Data!E23,0)</f>
        <v>3</v>
      </c>
    </row>
    <row r="25" spans="2:17" x14ac:dyDescent="0.25">
      <c r="B25" s="4">
        <v>22</v>
      </c>
      <c r="C25" s="9">
        <f>SQRT((Data!D24-Data!$D$4)^2+(Data!E24-Data!$E$4)^2)</f>
        <v>1.25</v>
      </c>
      <c r="D25" s="9">
        <f>SQRT((Data!D24-Data!$D$10)^2+(Data!E24-Data!$E$10)^2)</f>
        <v>2.0223748416156684</v>
      </c>
      <c r="E25" s="9">
        <f>SQRT((Data!D24-Data!$D$22)^2+(Data!E24-Data!$E$22)^2)</f>
        <v>1.0097524449091471</v>
      </c>
      <c r="F25" s="9">
        <f>SQRT((Data!D24-Data!$D$23)^2+(Data!E24-Data!$E$23)^2)</f>
        <v>1.0024470060806208</v>
      </c>
      <c r="G25" s="4">
        <f t="shared" si="0"/>
        <v>4</v>
      </c>
      <c r="I25" s="11">
        <v>22</v>
      </c>
      <c r="J25" s="9">
        <f>IF($G25=1,Data!D24,0)</f>
        <v>0</v>
      </c>
      <c r="K25" s="10">
        <f>IF($G25=1,Data!E24,0)</f>
        <v>0</v>
      </c>
      <c r="L25" s="9">
        <f>IF($G25=2,Data!D24,0)</f>
        <v>0</v>
      </c>
      <c r="M25" s="9">
        <f>IF($G25=2,Data!E24,0)</f>
        <v>0</v>
      </c>
      <c r="N25" s="9">
        <f>IF($G25=3,Data!D24,0)</f>
        <v>0</v>
      </c>
      <c r="O25" s="9">
        <f>IF($G25=3,Data!E24,0)</f>
        <v>0</v>
      </c>
      <c r="P25" s="9">
        <f>IF($G25=4,Data!D24,0)</f>
        <v>3.48</v>
      </c>
      <c r="Q25" s="9">
        <f>IF($G25=4,Data!E24,0)</f>
        <v>4</v>
      </c>
    </row>
    <row r="26" spans="2:17" x14ac:dyDescent="0.25">
      <c r="B26" s="4">
        <v>23</v>
      </c>
      <c r="C26" s="9">
        <f>SQRT((Data!D25-Data!$D$4)^2+(Data!E25-Data!$E$4)^2)</f>
        <v>1.0965856099730655</v>
      </c>
      <c r="D26" s="9">
        <f>SQRT((Data!D25-Data!$D$10)^2+(Data!E25-Data!$E$10)^2)</f>
        <v>2</v>
      </c>
      <c r="E26" s="9">
        <f>SQRT((Data!D25-Data!$D$22)^2+(Data!E25-Data!$E$22)^2)</f>
        <v>1.0127191120937729</v>
      </c>
      <c r="F26" s="9">
        <f>SQRT((Data!D25-Data!$D$23)^2+(Data!E25-Data!$E$23)^2)</f>
        <v>1.0662551289442879</v>
      </c>
      <c r="G26" s="4">
        <f t="shared" si="0"/>
        <v>3</v>
      </c>
      <c r="I26" s="11">
        <v>23</v>
      </c>
      <c r="J26" s="9">
        <f>IF($G26=1,Data!D25,0)</f>
        <v>0</v>
      </c>
      <c r="K26" s="10">
        <f>IF($G26=1,Data!E25,0)</f>
        <v>0</v>
      </c>
      <c r="L26" s="9">
        <f>IF($G26=2,Data!D25,0)</f>
        <v>0</v>
      </c>
      <c r="M26" s="9">
        <f>IF($G26=2,Data!E25,0)</f>
        <v>0</v>
      </c>
      <c r="N26" s="9">
        <f>IF($G26=3,Data!D25,0)</f>
        <v>3.18</v>
      </c>
      <c r="O26" s="9">
        <f>IF($G26=3,Data!E25,0)</f>
        <v>4</v>
      </c>
      <c r="P26" s="9">
        <f>IF($G26=4,Data!D25,0)</f>
        <v>0</v>
      </c>
      <c r="Q26" s="9">
        <f>IF($G26=4,Data!E25,0)</f>
        <v>0</v>
      </c>
    </row>
    <row r="27" spans="2:17" x14ac:dyDescent="0.25">
      <c r="B27" s="4">
        <v>24</v>
      </c>
      <c r="C27" s="9">
        <f>SQRT((Data!D26-Data!$D$4)^2+(Data!E26-Data!$E$4)^2)</f>
        <v>1.1610770861575039</v>
      </c>
      <c r="D27" s="9">
        <f>SQRT((Data!D26-Data!$D$10)^2+(Data!E26-Data!$E$10)^2)</f>
        <v>0.13999999999999968</v>
      </c>
      <c r="E27" s="9">
        <f>SQRT((Data!D26-Data!$D$22)^2+(Data!E26-Data!$E$22)^2)</f>
        <v>1.0001999800039989</v>
      </c>
      <c r="F27" s="9">
        <f>SQRT((Data!D26-Data!$D$23)^2+(Data!E26-Data!$E$23)^2)</f>
        <v>1.0261091559868276</v>
      </c>
      <c r="G27" s="4">
        <f t="shared" si="0"/>
        <v>2</v>
      </c>
      <c r="I27" s="11">
        <v>24</v>
      </c>
      <c r="J27" s="9">
        <f>IF($G27=1,Data!D26,0)</f>
        <v>0</v>
      </c>
      <c r="K27" s="10">
        <f>IF($G27=1,Data!E26,0)</f>
        <v>0</v>
      </c>
      <c r="L27" s="9">
        <f>IF($G27=2,Data!D26,0)</f>
        <v>3.32</v>
      </c>
      <c r="M27" s="9">
        <f>IF($G27=2,Data!E26,0)</f>
        <v>2</v>
      </c>
      <c r="N27" s="9">
        <f>IF($G27=3,Data!D26,0)</f>
        <v>0</v>
      </c>
      <c r="O27" s="9">
        <f>IF($G27=3,Data!E26,0)</f>
        <v>0</v>
      </c>
      <c r="P27" s="9">
        <f>IF($G27=4,Data!D26,0)</f>
        <v>0</v>
      </c>
      <c r="Q27" s="9">
        <f>IF($G27=4,Data!E26,0)</f>
        <v>0</v>
      </c>
    </row>
    <row r="28" spans="2:17" x14ac:dyDescent="0.25">
      <c r="B28" s="4">
        <v>25</v>
      </c>
      <c r="C28" s="9">
        <f>SQRT((Data!D27-Data!$D$4)^2+(Data!E27-Data!$E$4)^2)</f>
        <v>0.52</v>
      </c>
      <c r="D28" s="9">
        <f>SQRT((Data!D27-Data!$D$10)^2+(Data!E27-Data!$E$10)^2)</f>
        <v>1.0024470060806208</v>
      </c>
      <c r="E28" s="9">
        <f>SQRT((Data!D27-Data!$D$22)^2+(Data!E27-Data!$E$22)^2)</f>
        <v>8.9999999999999858E-2</v>
      </c>
      <c r="F28" s="9">
        <f>SQRT((Data!D27-Data!$D$23)^2+(Data!E27-Data!$E$23)^2)</f>
        <v>0.29999999999999982</v>
      </c>
      <c r="G28" s="4">
        <f t="shared" si="0"/>
        <v>3</v>
      </c>
      <c r="I28" s="11">
        <v>25</v>
      </c>
      <c r="J28" s="9">
        <f>IF($G28=1,Data!D27,0)</f>
        <v>0</v>
      </c>
      <c r="K28" s="10">
        <f>IF($G28=1,Data!E27,0)</f>
        <v>0</v>
      </c>
      <c r="L28" s="9">
        <f>IF($G28=2,Data!D27,0)</f>
        <v>0</v>
      </c>
      <c r="M28" s="9">
        <f>IF($G28=2,Data!E27,0)</f>
        <v>0</v>
      </c>
      <c r="N28" s="9">
        <f>IF($G28=3,Data!D27,0)</f>
        <v>3.25</v>
      </c>
      <c r="O28" s="9">
        <f>IF($G28=3,Data!E27,0)</f>
        <v>3</v>
      </c>
      <c r="P28" s="9">
        <f>IF($G28=4,Data!D27,0)</f>
        <v>0</v>
      </c>
      <c r="Q28" s="9">
        <f>IF($G28=4,Data!E27,0)</f>
        <v>0</v>
      </c>
    </row>
    <row r="29" spans="2:17" x14ac:dyDescent="0.25">
      <c r="B29" s="4">
        <v>26</v>
      </c>
      <c r="C29" s="9">
        <f>SQRT((Data!D28-Data!$D$4)^2+(Data!E28-Data!$E$4)^2)</f>
        <v>0.54</v>
      </c>
      <c r="D29" s="9">
        <f>SQRT((Data!D28-Data!$D$10)^2+(Data!E28-Data!$E$10)^2)</f>
        <v>1.004041831797859</v>
      </c>
      <c r="E29" s="9">
        <f>SQRT((Data!D28-Data!$D$22)^2+(Data!E28-Data!$E$22)^2)</f>
        <v>6.999999999999984E-2</v>
      </c>
      <c r="F29" s="9">
        <f>SQRT((Data!D28-Data!$D$23)^2+(Data!E28-Data!$E$23)^2)</f>
        <v>0.2799999999999998</v>
      </c>
      <c r="G29" s="4">
        <f t="shared" si="0"/>
        <v>3</v>
      </c>
      <c r="I29" s="11">
        <v>26</v>
      </c>
      <c r="J29" s="9">
        <f>IF($G29=1,Data!D28,0)</f>
        <v>0</v>
      </c>
      <c r="K29" s="10">
        <f>IF($G29=1,Data!E28,0)</f>
        <v>0</v>
      </c>
      <c r="L29" s="9">
        <f>IF($G29=2,Data!D28,0)</f>
        <v>0</v>
      </c>
      <c r="M29" s="9">
        <f>IF($G29=2,Data!E28,0)</f>
        <v>0</v>
      </c>
      <c r="N29" s="9">
        <f>IF($G29=3,Data!D28,0)</f>
        <v>3.27</v>
      </c>
      <c r="O29" s="9">
        <f>IF($G29=3,Data!E28,0)</f>
        <v>3</v>
      </c>
      <c r="P29" s="9">
        <f>IF($G29=4,Data!D28,0)</f>
        <v>0</v>
      </c>
      <c r="Q29" s="9">
        <f>IF($G29=4,Data!E28,0)</f>
        <v>0</v>
      </c>
    </row>
    <row r="30" spans="2:17" x14ac:dyDescent="0.25">
      <c r="B30" s="4">
        <v>27</v>
      </c>
      <c r="C30" s="9">
        <f>SQRT((Data!D29-Data!$D$4)^2+(Data!E29-Data!$E$4)^2)</f>
        <v>0.4700000000000002</v>
      </c>
      <c r="D30" s="9">
        <f>SQRT((Data!D29-Data!$D$10)^2+(Data!E29-Data!$E$10)^2)</f>
        <v>1.0001999800039989</v>
      </c>
      <c r="E30" s="9">
        <f>SQRT((Data!D29-Data!$D$22)^2+(Data!E29-Data!$E$22)^2)</f>
        <v>0.13999999999999968</v>
      </c>
      <c r="F30" s="9">
        <f>SQRT((Data!D29-Data!$D$23)^2+(Data!E29-Data!$E$23)^2)</f>
        <v>0.34999999999999964</v>
      </c>
      <c r="G30" s="4">
        <f t="shared" si="0"/>
        <v>3</v>
      </c>
      <c r="I30" s="11">
        <v>27</v>
      </c>
      <c r="J30" s="9">
        <f>IF($G30=1,Data!D29,0)</f>
        <v>0</v>
      </c>
      <c r="K30" s="10">
        <f>IF($G30=1,Data!E29,0)</f>
        <v>0</v>
      </c>
      <c r="L30" s="9">
        <f>IF($G30=2,Data!D29,0)</f>
        <v>0</v>
      </c>
      <c r="M30" s="9">
        <f>IF($G30=2,Data!E29,0)</f>
        <v>0</v>
      </c>
      <c r="N30" s="9">
        <f>IF($G30=3,Data!D29,0)</f>
        <v>3.2</v>
      </c>
      <c r="O30" s="9">
        <f>IF($G30=3,Data!E29,0)</f>
        <v>3</v>
      </c>
      <c r="P30" s="9">
        <f>IF($G30=4,Data!D29,0)</f>
        <v>0</v>
      </c>
      <c r="Q30" s="9">
        <f>IF($G30=4,Data!E29,0)</f>
        <v>0</v>
      </c>
    </row>
    <row r="31" spans="2:17" x14ac:dyDescent="0.25">
      <c r="B31" s="4">
        <v>28</v>
      </c>
      <c r="C31" s="9">
        <f>SQRT((Data!D30-Data!$D$4)^2+(Data!E30-Data!$E$4)^2)</f>
        <v>1.016070863670443</v>
      </c>
      <c r="D31" s="9">
        <f>SQRT((Data!D30-Data!$D$10)^2+(Data!E30-Data!$E$10)^2)</f>
        <v>0.63000000000000034</v>
      </c>
      <c r="E31" s="9">
        <f>SQRT((Data!D30-Data!$D$22)^2+(Data!E30-Data!$E$22)^2)</f>
        <v>1.2744018204632321</v>
      </c>
      <c r="F31" s="9">
        <f>SQRT((Data!D30-Data!$D$23)^2+(Data!E30-Data!$E$23)^2)</f>
        <v>1.4142135623730951</v>
      </c>
      <c r="G31" s="4">
        <f t="shared" si="0"/>
        <v>2</v>
      </c>
      <c r="I31" s="11">
        <v>28</v>
      </c>
      <c r="J31" s="9">
        <f>IF($G31=1,Data!D30,0)</f>
        <v>0</v>
      </c>
      <c r="K31" s="10">
        <f>IF($G31=1,Data!E30,0)</f>
        <v>0</v>
      </c>
      <c r="L31" s="9">
        <f>IF($G31=2,Data!D30,0)</f>
        <v>2.5499999999999998</v>
      </c>
      <c r="M31" s="9">
        <f>IF($G31=2,Data!E30,0)</f>
        <v>2</v>
      </c>
      <c r="N31" s="9">
        <f>IF($G31=3,Data!D30,0)</f>
        <v>0</v>
      </c>
      <c r="O31" s="9">
        <f>IF($G31=3,Data!E30,0)</f>
        <v>0</v>
      </c>
      <c r="P31" s="9">
        <f>IF($G31=4,Data!D30,0)</f>
        <v>0</v>
      </c>
      <c r="Q31" s="9">
        <f>IF($G31=4,Data!E30,0)</f>
        <v>0</v>
      </c>
    </row>
    <row r="32" spans="2:17" x14ac:dyDescent="0.25">
      <c r="B32" s="4">
        <v>29</v>
      </c>
      <c r="C32" s="9">
        <f>SQRT((Data!D31-Data!$D$4)^2+(Data!E31-Data!$E$4)^2)</f>
        <v>0.85000000000000009</v>
      </c>
      <c r="D32" s="9">
        <f>SQRT((Data!D31-Data!$D$10)^2+(Data!E31-Data!$E$10)^2)</f>
        <v>1.0770329614269007</v>
      </c>
      <c r="E32" s="9">
        <f>SQRT((Data!D31-Data!$D$22)^2+(Data!E31-Data!$E$22)^2)</f>
        <v>0.24000000000000021</v>
      </c>
      <c r="F32" s="9">
        <f>SQRT((Data!D31-Data!$D$23)^2+(Data!E31-Data!$E$23)^2)</f>
        <v>3.0000000000000249E-2</v>
      </c>
      <c r="G32" s="4">
        <f t="shared" si="0"/>
        <v>4</v>
      </c>
      <c r="I32" s="11">
        <v>29</v>
      </c>
      <c r="J32" s="9">
        <f>IF($G32=1,Data!D31,0)</f>
        <v>0</v>
      </c>
      <c r="K32" s="10">
        <f>IF($G32=1,Data!E31,0)</f>
        <v>0</v>
      </c>
      <c r="L32" s="9">
        <f>IF($G32=2,Data!D31,0)</f>
        <v>0</v>
      </c>
      <c r="M32" s="9">
        <f>IF($G32=2,Data!E31,0)</f>
        <v>0</v>
      </c>
      <c r="N32" s="9">
        <f>IF($G32=3,Data!D31,0)</f>
        <v>0</v>
      </c>
      <c r="O32" s="9">
        <f>IF($G32=3,Data!E31,0)</f>
        <v>0</v>
      </c>
      <c r="P32" s="9">
        <f>IF($G32=4,Data!D31,0)</f>
        <v>3.58</v>
      </c>
      <c r="Q32" s="9">
        <f>IF($G32=4,Data!E31,0)</f>
        <v>3</v>
      </c>
    </row>
    <row r="33" spans="2:17" x14ac:dyDescent="0.25">
      <c r="B33" s="4">
        <v>30</v>
      </c>
      <c r="C33" s="9">
        <f>SQRT((Data!D32-Data!$D$4)^2+(Data!E32-Data!$E$4)^2)</f>
        <v>1.2621014222319853</v>
      </c>
      <c r="D33" s="9">
        <f>SQRT((Data!D32-Data!$D$10)^2+(Data!E32-Data!$E$10)^2)</f>
        <v>2.0254382241875462</v>
      </c>
      <c r="E33" s="9">
        <f>SQRT((Data!D32-Data!$D$22)^2+(Data!E32-Data!$E$22)^2)</f>
        <v>1.0127191120937731</v>
      </c>
      <c r="F33" s="9">
        <f>SQRT((Data!D32-Data!$D$23)^2+(Data!E32-Data!$E$23)^2)</f>
        <v>1.0012492197250393</v>
      </c>
      <c r="G33" s="4">
        <f t="shared" si="0"/>
        <v>4</v>
      </c>
      <c r="I33" s="11">
        <v>30</v>
      </c>
      <c r="J33" s="9">
        <f>IF($G33=1,Data!D32,0)</f>
        <v>0</v>
      </c>
      <c r="K33" s="10">
        <f>IF($G33=1,Data!E32,0)</f>
        <v>0</v>
      </c>
      <c r="L33" s="9">
        <f>IF($G33=2,Data!D32,0)</f>
        <v>0</v>
      </c>
      <c r="M33" s="9">
        <f>IF($G33=2,Data!E32,0)</f>
        <v>0</v>
      </c>
      <c r="N33" s="9">
        <f>IF($G33=3,Data!D32,0)</f>
        <v>0</v>
      </c>
      <c r="O33" s="9">
        <f>IF($G33=3,Data!E32,0)</f>
        <v>0</v>
      </c>
      <c r="P33" s="9">
        <f>IF($G33=4,Data!D32,0)</f>
        <v>3.5</v>
      </c>
      <c r="Q33" s="9">
        <f>IF($G33=4,Data!E32,0)</f>
        <v>4</v>
      </c>
    </row>
    <row r="34" spans="2:17" x14ac:dyDescent="0.25">
      <c r="B34" s="4">
        <v>31</v>
      </c>
      <c r="C34" s="9">
        <f>SQRT((Data!D33-Data!$D$4)^2+(Data!E33-Data!$E$4)^2)</f>
        <v>1.1610770861575039</v>
      </c>
      <c r="D34" s="9">
        <f>SQRT((Data!D33-Data!$D$10)^2+(Data!E33-Data!$E$10)^2)</f>
        <v>0.13999999999999968</v>
      </c>
      <c r="E34" s="9">
        <f>SQRT((Data!D33-Data!$D$22)^2+(Data!E33-Data!$E$22)^2)</f>
        <v>1.0001999800039989</v>
      </c>
      <c r="F34" s="9">
        <f>SQRT((Data!D33-Data!$D$23)^2+(Data!E33-Data!$E$23)^2)</f>
        <v>1.0261091559868276</v>
      </c>
      <c r="G34" s="4">
        <f t="shared" si="0"/>
        <v>2</v>
      </c>
      <c r="I34" s="11">
        <v>31</v>
      </c>
      <c r="J34" s="9">
        <f>IF($G34=1,Data!D33,0)</f>
        <v>0</v>
      </c>
      <c r="K34" s="10">
        <f>IF($G34=1,Data!E33,0)</f>
        <v>0</v>
      </c>
      <c r="L34" s="9">
        <f>IF($G34=2,Data!D33,0)</f>
        <v>3.32</v>
      </c>
      <c r="M34" s="9">
        <f>IF($G34=2,Data!E33,0)</f>
        <v>2</v>
      </c>
      <c r="N34" s="9">
        <f>IF($G34=3,Data!D33,0)</f>
        <v>0</v>
      </c>
      <c r="O34" s="9">
        <f>IF($G34=3,Data!E33,0)</f>
        <v>0</v>
      </c>
      <c r="P34" s="9">
        <f>IF($G34=4,Data!D33,0)</f>
        <v>0</v>
      </c>
      <c r="Q34" s="9">
        <f>IF($G34=4,Data!E33,0)</f>
        <v>0</v>
      </c>
    </row>
    <row r="35" spans="2:17" x14ac:dyDescent="0.25">
      <c r="B35" s="4">
        <v>32</v>
      </c>
      <c r="C35" s="9">
        <f>SQRT((Data!D34-Data!$D$4)^2+(Data!E34-Data!$E$4)^2)</f>
        <v>4.0000000000000036E-2</v>
      </c>
      <c r="D35" s="9">
        <f>SQRT((Data!D34-Data!$D$10)^2+(Data!E34-Data!$E$10)^2)</f>
        <v>1.0807867504739315</v>
      </c>
      <c r="E35" s="9">
        <f>SQRT((Data!D34-Data!$D$22)^2+(Data!E34-Data!$E$22)^2)</f>
        <v>0.56999999999999984</v>
      </c>
      <c r="F35" s="9">
        <f>SQRT((Data!D34-Data!$D$23)^2+(Data!E34-Data!$E$23)^2)</f>
        <v>0.7799999999999998</v>
      </c>
      <c r="G35" s="4">
        <f t="shared" si="0"/>
        <v>1</v>
      </c>
      <c r="I35" s="11">
        <v>32</v>
      </c>
      <c r="J35" s="9">
        <f>IF($G35=1,Data!D34,0)</f>
        <v>2.77</v>
      </c>
      <c r="K35" s="10">
        <f>IF($G35=1,Data!E34,0)</f>
        <v>3</v>
      </c>
      <c r="L35" s="9">
        <f>IF($G35=2,Data!D34,0)</f>
        <v>0</v>
      </c>
      <c r="M35" s="9">
        <f>IF($G35=2,Data!E34,0)</f>
        <v>0</v>
      </c>
      <c r="N35" s="9">
        <f>IF($G35=3,Data!D34,0)</f>
        <v>0</v>
      </c>
      <c r="O35" s="9">
        <f>IF($G35=3,Data!E34,0)</f>
        <v>0</v>
      </c>
      <c r="P35" s="9">
        <f>IF($G35=4,Data!D34,0)</f>
        <v>0</v>
      </c>
      <c r="Q35" s="9">
        <f>IF($G35=4,Data!E34,0)</f>
        <v>0</v>
      </c>
    </row>
    <row r="36" spans="2:17" x14ac:dyDescent="0.25">
      <c r="B36" s="4">
        <v>33</v>
      </c>
      <c r="C36" s="9">
        <f>SQRT((Data!D35-Data!$D$4)^2+(Data!E35-Data!$E$4)^2)</f>
        <v>0.68000000000000016</v>
      </c>
      <c r="D36" s="9">
        <f>SQRT((Data!D35-Data!$D$10)^2+(Data!E35-Data!$E$10)^2)</f>
        <v>1.0261091559868276</v>
      </c>
      <c r="E36" s="9">
        <f>SQRT((Data!D35-Data!$D$22)^2+(Data!E35-Data!$E$22)^2)</f>
        <v>7.0000000000000284E-2</v>
      </c>
      <c r="F36" s="9">
        <f>SQRT((Data!D35-Data!$D$23)^2+(Data!E35-Data!$E$23)^2)</f>
        <v>0.13999999999999968</v>
      </c>
      <c r="G36" s="4">
        <f t="shared" si="0"/>
        <v>3</v>
      </c>
      <c r="I36" s="11">
        <v>33</v>
      </c>
      <c r="J36" s="9">
        <f>IF($G36=1,Data!D35,0)</f>
        <v>0</v>
      </c>
      <c r="K36" s="10">
        <f>IF($G36=1,Data!E35,0)</f>
        <v>0</v>
      </c>
      <c r="L36" s="9">
        <f>IF($G36=2,Data!D35,0)</f>
        <v>0</v>
      </c>
      <c r="M36" s="9">
        <f>IF($G36=2,Data!E35,0)</f>
        <v>0</v>
      </c>
      <c r="N36" s="9">
        <f>IF($G36=3,Data!D35,0)</f>
        <v>3.41</v>
      </c>
      <c r="O36" s="9">
        <f>IF($G36=3,Data!E35,0)</f>
        <v>3</v>
      </c>
      <c r="P36" s="9">
        <f>IF($G36=4,Data!D35,0)</f>
        <v>0</v>
      </c>
      <c r="Q36" s="9">
        <f>IF($G36=4,Data!E35,0)</f>
        <v>0</v>
      </c>
    </row>
    <row r="37" spans="2:17" x14ac:dyDescent="0.25">
      <c r="B37" s="4">
        <v>34</v>
      </c>
      <c r="C37" s="9">
        <f>SQRT((Data!D36-Data!$D$4)^2+(Data!E36-Data!$E$4)^2)</f>
        <v>1.049952379872535</v>
      </c>
      <c r="D37" s="9">
        <f>SQRT((Data!D36-Data!$D$10)^2+(Data!E36-Data!$E$10)^2)</f>
        <v>0.13000000000000034</v>
      </c>
      <c r="E37" s="9">
        <f>SQRT((Data!D36-Data!$D$22)^2+(Data!E36-Data!$E$22)^2)</f>
        <v>1.0412012293500235</v>
      </c>
      <c r="F37" s="9">
        <f>SQRT((Data!D36-Data!$D$23)^2+(Data!E36-Data!$E$23)^2)</f>
        <v>1.1180339887498949</v>
      </c>
      <c r="G37" s="4">
        <f t="shared" si="0"/>
        <v>2</v>
      </c>
      <c r="I37" s="11">
        <v>34</v>
      </c>
      <c r="J37" s="9">
        <f>IF($G37=1,Data!D36,0)</f>
        <v>0</v>
      </c>
      <c r="K37" s="10">
        <f>IF($G37=1,Data!E36,0)</f>
        <v>0</v>
      </c>
      <c r="L37" s="9">
        <f>IF($G37=2,Data!D36,0)</f>
        <v>3.05</v>
      </c>
      <c r="M37" s="9">
        <f>IF($G37=2,Data!E36,0)</f>
        <v>2</v>
      </c>
      <c r="N37" s="9">
        <f>IF($G37=3,Data!D36,0)</f>
        <v>0</v>
      </c>
      <c r="O37" s="9">
        <f>IF($G37=3,Data!E36,0)</f>
        <v>0</v>
      </c>
      <c r="P37" s="9">
        <f>IF($G37=4,Data!D36,0)</f>
        <v>0</v>
      </c>
      <c r="Q37" s="9">
        <f>IF($G37=4,Data!E36,0)</f>
        <v>0</v>
      </c>
    </row>
    <row r="38" spans="2:17" x14ac:dyDescent="0.25">
      <c r="B38" s="4">
        <v>35</v>
      </c>
      <c r="C38" s="9">
        <f>SQRT((Data!D37-Data!$D$4)^2+(Data!E37-Data!$E$4)^2)</f>
        <v>2.0024984394500787</v>
      </c>
      <c r="D38" s="9">
        <f>SQRT((Data!D37-Data!$D$10)^2+(Data!E37-Data!$E$10)^2)</f>
        <v>1.0594810050208545</v>
      </c>
      <c r="E38" s="9">
        <f>SQRT((Data!D37-Data!$D$22)^2+(Data!E37-Data!$E$22)^2)</f>
        <v>2.0640009689920205</v>
      </c>
      <c r="F38" s="9">
        <f>SQRT((Data!D37-Data!$D$23)^2+(Data!E37-Data!$E$23)^2)</f>
        <v>2.1256528408938276</v>
      </c>
      <c r="G38" s="4">
        <f t="shared" si="0"/>
        <v>2</v>
      </c>
      <c r="I38" s="11">
        <v>35</v>
      </c>
      <c r="J38" s="9">
        <f>IF($G38=1,Data!D37,0)</f>
        <v>0</v>
      </c>
      <c r="K38" s="10">
        <f>IF($G38=1,Data!E37,0)</f>
        <v>0</v>
      </c>
      <c r="L38" s="9">
        <f>IF($G38=2,Data!D37,0)</f>
        <v>2.83</v>
      </c>
      <c r="M38" s="9">
        <f>IF($G38=2,Data!E37,0)</f>
        <v>1</v>
      </c>
      <c r="N38" s="9">
        <f>IF($G38=3,Data!D37,0)</f>
        <v>0</v>
      </c>
      <c r="O38" s="9">
        <f>IF($G38=3,Data!E37,0)</f>
        <v>0</v>
      </c>
      <c r="P38" s="9">
        <f>IF($G38=4,Data!D37,0)</f>
        <v>0</v>
      </c>
      <c r="Q38" s="9">
        <f>IF($G38=4,Data!E37,0)</f>
        <v>0</v>
      </c>
    </row>
    <row r="39" spans="2:17" x14ac:dyDescent="0.25">
      <c r="B39" s="4">
        <v>36</v>
      </c>
      <c r="C39" s="9">
        <f>SQRT((Data!D38-Data!$D$4)^2+(Data!E38-Data!$E$4)^2)</f>
        <v>2.1029740844813087</v>
      </c>
      <c r="D39" s="9">
        <f>SQRT((Data!D38-Data!$D$10)^2+(Data!E38-Data!$E$10)^2)</f>
        <v>1.0198039027185568</v>
      </c>
      <c r="E39" s="9">
        <f>SQRT((Data!D38-Data!$D$22)^2+(Data!E38-Data!$E$22)^2)</f>
        <v>2.0003999600079978</v>
      </c>
      <c r="F39" s="9">
        <f>SQRT((Data!D38-Data!$D$23)^2+(Data!E38-Data!$E$23)^2)</f>
        <v>2.0072119967756272</v>
      </c>
      <c r="G39" s="4">
        <f t="shared" si="0"/>
        <v>2</v>
      </c>
      <c r="I39" s="11">
        <v>36</v>
      </c>
      <c r="J39" s="9">
        <f>IF($G39=1,Data!D38,0)</f>
        <v>0</v>
      </c>
      <c r="K39" s="10">
        <f>IF($G39=1,Data!E38,0)</f>
        <v>0</v>
      </c>
      <c r="L39" s="9">
        <f>IF($G39=2,Data!D38,0)</f>
        <v>3.38</v>
      </c>
      <c r="M39" s="9">
        <f>IF($G39=2,Data!E38,0)</f>
        <v>1</v>
      </c>
      <c r="N39" s="9">
        <f>IF($G39=3,Data!D38,0)</f>
        <v>0</v>
      </c>
      <c r="O39" s="9">
        <f>IF($G39=3,Data!E38,0)</f>
        <v>0</v>
      </c>
      <c r="P39" s="9">
        <f>IF($G39=4,Data!D38,0)</f>
        <v>0</v>
      </c>
      <c r="Q39" s="9">
        <f>IF($G39=4,Data!E38,0)</f>
        <v>0</v>
      </c>
    </row>
    <row r="40" spans="2:17" x14ac:dyDescent="0.25">
      <c r="B40" s="4">
        <v>37</v>
      </c>
      <c r="C40" s="9">
        <f>SQRT((Data!D39-Data!$D$4)^2+(Data!E39-Data!$E$4)^2)</f>
        <v>1.25</v>
      </c>
      <c r="D40" s="9">
        <f>SQRT((Data!D39-Data!$D$10)^2+(Data!E39-Data!$E$10)^2)</f>
        <v>2.0223748416156684</v>
      </c>
      <c r="E40" s="9">
        <f>SQRT((Data!D39-Data!$D$22)^2+(Data!E39-Data!$E$22)^2)</f>
        <v>1.0097524449091471</v>
      </c>
      <c r="F40" s="9">
        <f>SQRT((Data!D39-Data!$D$23)^2+(Data!E39-Data!$E$23)^2)</f>
        <v>1.0024470060806208</v>
      </c>
      <c r="G40" s="4">
        <f t="shared" si="0"/>
        <v>4</v>
      </c>
      <c r="I40" s="11">
        <v>37</v>
      </c>
      <c r="J40" s="9">
        <f>IF($G40=1,Data!D39,0)</f>
        <v>0</v>
      </c>
      <c r="K40" s="10">
        <f>IF($G40=1,Data!E39,0)</f>
        <v>0</v>
      </c>
      <c r="L40" s="9">
        <f>IF($G40=2,Data!D39,0)</f>
        <v>0</v>
      </c>
      <c r="M40" s="9">
        <f>IF($G40=2,Data!E39,0)</f>
        <v>0</v>
      </c>
      <c r="N40" s="9">
        <f>IF($G40=3,Data!D39,0)</f>
        <v>0</v>
      </c>
      <c r="O40" s="9">
        <f>IF($G40=3,Data!E39,0)</f>
        <v>0</v>
      </c>
      <c r="P40" s="9">
        <f>IF($G40=4,Data!D39,0)</f>
        <v>3.48</v>
      </c>
      <c r="Q40" s="9">
        <f>IF($G40=4,Data!E39,0)</f>
        <v>4</v>
      </c>
    </row>
    <row r="41" spans="2:17" x14ac:dyDescent="0.25">
      <c r="B41" s="4">
        <v>38</v>
      </c>
      <c r="C41" s="9">
        <f>SQRT((Data!D40-Data!$D$4)^2+(Data!E40-Data!$E$4)^2)</f>
        <v>1.1981652640600129</v>
      </c>
      <c r="D41" s="9">
        <f>SQRT((Data!D40-Data!$D$10)^2+(Data!E40-Data!$E$10)^2)</f>
        <v>0.20999999999999996</v>
      </c>
      <c r="E41" s="9">
        <f>SQRT((Data!D40-Data!$D$22)^2+(Data!E40-Data!$E$22)^2)</f>
        <v>1.0012492197250393</v>
      </c>
      <c r="F41" s="9">
        <f>SQRT((Data!D40-Data!$D$23)^2+(Data!E40-Data!$E$23)^2)</f>
        <v>1.0127191120937729</v>
      </c>
      <c r="G41" s="4">
        <f t="shared" si="0"/>
        <v>2</v>
      </c>
      <c r="I41" s="11">
        <v>38</v>
      </c>
      <c r="J41" s="9">
        <f>IF($G41=1,Data!D40,0)</f>
        <v>0</v>
      </c>
      <c r="K41" s="10">
        <f>IF($G41=1,Data!E40,0)</f>
        <v>0</v>
      </c>
      <c r="L41" s="9">
        <f>IF($G41=2,Data!D40,0)</f>
        <v>3.39</v>
      </c>
      <c r="M41" s="9">
        <f>IF($G41=2,Data!E40,0)</f>
        <v>2</v>
      </c>
      <c r="N41" s="9">
        <f>IF($G41=3,Data!D40,0)</f>
        <v>0</v>
      </c>
      <c r="O41" s="9">
        <f>IF($G41=3,Data!E40,0)</f>
        <v>0</v>
      </c>
      <c r="P41" s="9">
        <f>IF($G41=4,Data!D40,0)</f>
        <v>0</v>
      </c>
      <c r="Q41" s="9">
        <f>IF($G41=4,Data!E40,0)</f>
        <v>0</v>
      </c>
    </row>
    <row r="42" spans="2:17" x14ac:dyDescent="0.25">
      <c r="B42" s="4">
        <v>39</v>
      </c>
      <c r="C42" s="9">
        <f>SQRT((Data!D41-Data!$D$4)^2+(Data!E41-Data!$E$4)^2)</f>
        <v>2</v>
      </c>
      <c r="D42" s="9">
        <f>SQRT((Data!D41-Data!$D$10)^2+(Data!E41-Data!$E$10)^2)</f>
        <v>1.0965856099730655</v>
      </c>
      <c r="E42" s="9">
        <f>SQRT((Data!D41-Data!$D$22)^2+(Data!E41-Data!$E$22)^2)</f>
        <v>2.090956718825141</v>
      </c>
      <c r="F42" s="9">
        <f>SQRT((Data!D41-Data!$D$23)^2+(Data!E41-Data!$E$23)^2)</f>
        <v>2.1615735009478625</v>
      </c>
      <c r="G42" s="4">
        <f t="shared" si="0"/>
        <v>2</v>
      </c>
      <c r="I42" s="11">
        <v>39</v>
      </c>
      <c r="J42" s="9">
        <f>IF($G42=1,Data!D41,0)</f>
        <v>0</v>
      </c>
      <c r="K42" s="10">
        <f>IF($G42=1,Data!E41,0)</f>
        <v>0</v>
      </c>
      <c r="L42" s="9">
        <f>IF($G42=2,Data!D41,0)</f>
        <v>2.73</v>
      </c>
      <c r="M42" s="9">
        <f>IF($G42=2,Data!E41,0)</f>
        <v>1</v>
      </c>
      <c r="N42" s="9">
        <f>IF($G42=3,Data!D41,0)</f>
        <v>0</v>
      </c>
      <c r="O42" s="9">
        <f>IF($G42=3,Data!E41,0)</f>
        <v>0</v>
      </c>
      <c r="P42" s="9">
        <f>IF($G42=4,Data!D41,0)</f>
        <v>0</v>
      </c>
      <c r="Q42" s="9">
        <f>IF($G42=4,Data!E41,0)</f>
        <v>0</v>
      </c>
    </row>
    <row r="43" spans="2:17" x14ac:dyDescent="0.25">
      <c r="B43" s="4">
        <v>40</v>
      </c>
      <c r="C43" s="9">
        <f>SQRT((Data!D42-Data!$D$4)^2+(Data!E42-Data!$E$4)^2)</f>
        <v>0.43000000000000016</v>
      </c>
      <c r="D43" s="9">
        <f>SQRT((Data!D42-Data!$D$10)^2+(Data!E42-Data!$E$10)^2)</f>
        <v>1.0001999800039989</v>
      </c>
      <c r="E43" s="9">
        <f>SQRT((Data!D42-Data!$D$22)^2+(Data!E42-Data!$E$22)^2)</f>
        <v>0.17999999999999972</v>
      </c>
      <c r="F43" s="9">
        <f>SQRT((Data!D42-Data!$D$23)^2+(Data!E42-Data!$E$23)^2)</f>
        <v>0.38999999999999968</v>
      </c>
      <c r="G43" s="4">
        <f t="shared" si="0"/>
        <v>3</v>
      </c>
      <c r="I43" s="11">
        <v>40</v>
      </c>
      <c r="J43" s="9">
        <f>IF($G43=1,Data!D42,0)</f>
        <v>0</v>
      </c>
      <c r="K43" s="10">
        <f>IF($G43=1,Data!E42,0)</f>
        <v>0</v>
      </c>
      <c r="L43" s="9">
        <f>IF($G43=2,Data!D42,0)</f>
        <v>0</v>
      </c>
      <c r="M43" s="9">
        <f>IF($G43=2,Data!E42,0)</f>
        <v>0</v>
      </c>
      <c r="N43" s="9">
        <f>IF($G43=3,Data!D42,0)</f>
        <v>3.16</v>
      </c>
      <c r="O43" s="9">
        <f>IF($G43=3,Data!E42,0)</f>
        <v>3</v>
      </c>
      <c r="P43" s="9">
        <f>IF($G43=4,Data!D42,0)</f>
        <v>0</v>
      </c>
      <c r="Q43" s="9">
        <f>IF($G43=4,Data!E42,0)</f>
        <v>0</v>
      </c>
    </row>
    <row r="44" spans="2:17" x14ac:dyDescent="0.25">
      <c r="I44" s="11" t="s">
        <v>68</v>
      </c>
      <c r="J44" s="13">
        <f t="shared" ref="J44:Q44" si="1">SUM(J4:J43)</f>
        <v>12.7</v>
      </c>
      <c r="K44" s="12">
        <f t="shared" si="1"/>
        <v>15</v>
      </c>
      <c r="L44" s="13">
        <f t="shared" si="1"/>
        <v>45.65</v>
      </c>
      <c r="M44" s="12">
        <f t="shared" si="1"/>
        <v>26</v>
      </c>
      <c r="N44" s="13">
        <f t="shared" si="1"/>
        <v>29.31</v>
      </c>
      <c r="O44" s="12">
        <f t="shared" si="1"/>
        <v>30</v>
      </c>
      <c r="P44" s="13">
        <f t="shared" si="1"/>
        <v>35.299999999999997</v>
      </c>
      <c r="Q44" s="12">
        <f t="shared" si="1"/>
        <v>35</v>
      </c>
    </row>
    <row r="45" spans="2:17" x14ac:dyDescent="0.25">
      <c r="I45" s="11" t="s">
        <v>69</v>
      </c>
      <c r="J45" s="15">
        <f t="shared" ref="J45:Q45" si="2">COUNTIF(J4:J43,"&lt;&gt;0")</f>
        <v>5</v>
      </c>
      <c r="K45" s="12">
        <f t="shared" si="2"/>
        <v>5</v>
      </c>
      <c r="L45" s="15">
        <f t="shared" si="2"/>
        <v>16</v>
      </c>
      <c r="M45" s="12">
        <f t="shared" si="2"/>
        <v>16</v>
      </c>
      <c r="N45" s="15">
        <f t="shared" si="2"/>
        <v>9</v>
      </c>
      <c r="O45" s="12">
        <f t="shared" si="2"/>
        <v>9</v>
      </c>
      <c r="P45" s="15">
        <f t="shared" si="2"/>
        <v>10</v>
      </c>
      <c r="Q45" s="12">
        <f t="shared" si="2"/>
        <v>10</v>
      </c>
    </row>
    <row r="46" spans="2:17" x14ac:dyDescent="0.25">
      <c r="I46" s="11" t="s">
        <v>70</v>
      </c>
      <c r="J46" s="14">
        <f t="shared" ref="J46:Q46" si="3">J44/J45</f>
        <v>2.54</v>
      </c>
      <c r="K46" s="16">
        <f t="shared" si="3"/>
        <v>3</v>
      </c>
      <c r="L46" s="14">
        <f t="shared" si="3"/>
        <v>2.8531249999999999</v>
      </c>
      <c r="M46" s="16">
        <f t="shared" si="3"/>
        <v>1.625</v>
      </c>
      <c r="N46" s="14">
        <f t="shared" si="3"/>
        <v>3.2566666666666664</v>
      </c>
      <c r="O46" s="16">
        <f t="shared" si="3"/>
        <v>3.3333333333333335</v>
      </c>
      <c r="P46" s="14">
        <f t="shared" si="3"/>
        <v>3.53</v>
      </c>
      <c r="Q46" s="16">
        <f t="shared" si="3"/>
        <v>3.5</v>
      </c>
    </row>
  </sheetData>
  <mergeCells count="6">
    <mergeCell ref="B2:G2"/>
    <mergeCell ref="P2:Q2"/>
    <mergeCell ref="J2:K2"/>
    <mergeCell ref="L2:M2"/>
    <mergeCell ref="N2:O2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workbookViewId="0">
      <selection activeCell="B26" sqref="B26"/>
    </sheetView>
  </sheetViews>
  <sheetFormatPr defaultRowHeight="15" x14ac:dyDescent="0.25"/>
  <sheetData>
    <row r="2" spans="2:17" x14ac:dyDescent="0.25">
      <c r="B2" s="25" t="s">
        <v>78</v>
      </c>
      <c r="C2" s="26"/>
      <c r="D2" s="26"/>
      <c r="E2" s="26"/>
      <c r="F2" s="26"/>
      <c r="G2" s="27"/>
      <c r="I2" s="31" t="s">
        <v>53</v>
      </c>
      <c r="J2" s="30" t="s">
        <v>49</v>
      </c>
      <c r="K2" s="30"/>
      <c r="L2" s="30" t="s">
        <v>50</v>
      </c>
      <c r="M2" s="30"/>
      <c r="N2" s="30" t="s">
        <v>51</v>
      </c>
      <c r="O2" s="30"/>
      <c r="P2" s="28" t="s">
        <v>52</v>
      </c>
      <c r="Q2" s="29"/>
    </row>
    <row r="3" spans="2:17" x14ac:dyDescent="0.25">
      <c r="B3" s="4" t="s">
        <v>43</v>
      </c>
      <c r="C3" s="4" t="s">
        <v>44</v>
      </c>
      <c r="D3" s="4" t="s">
        <v>45</v>
      </c>
      <c r="E3" s="4" t="s">
        <v>46</v>
      </c>
      <c r="F3" s="4" t="s">
        <v>47</v>
      </c>
      <c r="G3" s="4" t="s">
        <v>48</v>
      </c>
      <c r="I3" s="32"/>
      <c r="J3" s="11" t="s">
        <v>54</v>
      </c>
      <c r="K3" s="11" t="s">
        <v>55</v>
      </c>
      <c r="L3" s="11" t="s">
        <v>54</v>
      </c>
      <c r="M3" s="11" t="s">
        <v>55</v>
      </c>
      <c r="N3" s="11" t="s">
        <v>54</v>
      </c>
      <c r="O3" s="11" t="s">
        <v>55</v>
      </c>
      <c r="P3" s="11" t="s">
        <v>54</v>
      </c>
      <c r="Q3" s="11" t="s">
        <v>55</v>
      </c>
    </row>
    <row r="4" spans="2:17" x14ac:dyDescent="0.25">
      <c r="B4" s="4">
        <v>1</v>
      </c>
      <c r="C4" s="9">
        <f>SQRT((Data!D3-'Iterasi 1'!$J$46)^2+(Data!E3-'Iterasi 1'!$K$46)^2)</f>
        <v>1.0594810050208545</v>
      </c>
      <c r="D4" s="9">
        <f>SQRT((Data!D3-'Iterasi 1'!$L$46)^2+(Data!E3-'Iterasi 1'!$M$46)^2)</f>
        <v>2.3752862491971363</v>
      </c>
      <c r="E4" s="9">
        <f>SQRT((Data!D3-'Iterasi 1'!$N$46)^2+(Data!E3-'Iterasi 1'!$O$46)^2)</f>
        <v>0.76084748070088815</v>
      </c>
      <c r="F4" s="9">
        <f>SQRT((Data!D3-'Iterasi 1'!$P$46)^2+(Data!E3-'Iterasi 1'!$Q$46)^2)</f>
        <v>0.8121576201698778</v>
      </c>
      <c r="G4" s="4">
        <f>IF(AND(C4&lt;D4,C4&lt;E4,C4&lt;F4),1,IF(AND(D4&lt;C4,D4&lt;E4,D4&lt;F4),2,IF(AND(E4&lt;C4,E4&lt;D4,E4&lt;F4),3,4)))</f>
        <v>3</v>
      </c>
      <c r="I4" s="11">
        <v>1</v>
      </c>
      <c r="J4" s="9">
        <f>IF($G4=1,Data!D3,0)</f>
        <v>0</v>
      </c>
      <c r="K4" s="10">
        <f>IF($G4=1,Data!E3,0)</f>
        <v>0</v>
      </c>
      <c r="L4" s="9">
        <f>IF($G4=2,Data!D3,0)</f>
        <v>0</v>
      </c>
      <c r="M4" s="9">
        <f>IF($G4=2,Data!E3,0)</f>
        <v>0</v>
      </c>
      <c r="N4" s="9">
        <f>IF($G4=3,Data!D3,0)</f>
        <v>2.89</v>
      </c>
      <c r="O4" s="9">
        <f>IF($G4=3,Data!E3,0)</f>
        <v>4</v>
      </c>
      <c r="P4" s="9">
        <f>IF($G4=4,Data!D3,0)</f>
        <v>0</v>
      </c>
      <c r="Q4" s="9">
        <f>IF($G4=4,Data!E3,0)</f>
        <v>0</v>
      </c>
    </row>
    <row r="5" spans="2:17" x14ac:dyDescent="0.25">
      <c r="B5" s="4">
        <v>2</v>
      </c>
      <c r="C5" s="9">
        <f>SQRT((Data!D4-'Iterasi 1'!$J$46)^2+(Data!E4-'Iterasi 1'!$K$46)^2)</f>
        <v>0.18999999999999995</v>
      </c>
      <c r="D5" s="9">
        <f>SQRT((Data!D4-'Iterasi 1'!$L$46)^2+(Data!E4-'Iterasi 1'!$M$46)^2)</f>
        <v>1.380501635502472</v>
      </c>
      <c r="E5" s="9">
        <f>SQRT((Data!D4-'Iterasi 1'!$N$46)^2+(Data!E4-'Iterasi 1'!$O$46)^2)</f>
        <v>0.62328876846040526</v>
      </c>
      <c r="F5" s="9">
        <f>SQRT((Data!D4-'Iterasi 1'!$P$46)^2+(Data!E4-'Iterasi 1'!$Q$46)^2)</f>
        <v>0.94339811320566025</v>
      </c>
      <c r="G5" s="4">
        <f t="shared" ref="G5:G43" si="0">IF(AND(C5&lt;D5,C5&lt;E5,C5&lt;F5),1,IF(AND(D5&lt;C5,D5&lt;E5,D5&lt;F5),2,IF(AND(E5&lt;C5,E5&lt;D5,E5&lt;F5),3,4)))</f>
        <v>1</v>
      </c>
      <c r="I5" s="11">
        <v>2</v>
      </c>
      <c r="J5" s="9">
        <f>IF($G5=1,Data!D4,0)</f>
        <v>2.73</v>
      </c>
      <c r="K5" s="10">
        <f>IF($G5=1,Data!E4,0)</f>
        <v>3</v>
      </c>
      <c r="L5" s="9">
        <f>IF($G5=2,Data!D4,0)</f>
        <v>0</v>
      </c>
      <c r="M5" s="9">
        <f>IF($G5=2,Data!E4,0)</f>
        <v>0</v>
      </c>
      <c r="N5" s="9">
        <f>IF($G5=3,Data!D4,0)</f>
        <v>0</v>
      </c>
      <c r="O5" s="9">
        <f>IF($G5=3,Data!E4,0)</f>
        <v>0</v>
      </c>
      <c r="P5" s="9">
        <f>IF($G5=4,Data!D4,0)</f>
        <v>0</v>
      </c>
      <c r="Q5" s="9">
        <f>IF($G5=4,Data!E4,0)</f>
        <v>0</v>
      </c>
    </row>
    <row r="6" spans="2:17" x14ac:dyDescent="0.25">
      <c r="B6" s="4">
        <v>3</v>
      </c>
      <c r="C6" s="9">
        <f>SQRT((Data!D5-'Iterasi 1'!$J$46)^2+(Data!E5-'Iterasi 1'!$K$46)^2)</f>
        <v>2.1503720608304042</v>
      </c>
      <c r="D6" s="9">
        <f>SQRT((Data!D5-'Iterasi 1'!$L$46)^2+(Data!E5-'Iterasi 1'!$M$46)^2)</f>
        <v>1.2678760844913037</v>
      </c>
      <c r="E6" s="9">
        <f>SQRT((Data!D5-'Iterasi 1'!$N$46)^2+(Data!E5-'Iterasi 1'!$O$46)^2)</f>
        <v>2.7774968746857103</v>
      </c>
      <c r="F6" s="9">
        <f>SQRT((Data!D5-'Iterasi 1'!$P$46)^2+(Data!E5-'Iterasi 1'!$Q$46)^2)</f>
        <v>3.0689411854905266</v>
      </c>
      <c r="G6" s="4">
        <f t="shared" si="0"/>
        <v>2</v>
      </c>
      <c r="I6" s="11">
        <v>3</v>
      </c>
      <c r="J6" s="9">
        <f>IF($G6=1,Data!D5,0)</f>
        <v>0</v>
      </c>
      <c r="K6" s="10">
        <f>IF($G6=1,Data!E5,0)</f>
        <v>0</v>
      </c>
      <c r="L6" s="9">
        <f>IF($G6=2,Data!D5,0)</f>
        <v>1.75</v>
      </c>
      <c r="M6" s="9">
        <f>IF($G6=2,Data!E5,0)</f>
        <v>1</v>
      </c>
      <c r="N6" s="9">
        <f>IF($G6=3,Data!D5,0)</f>
        <v>0</v>
      </c>
      <c r="O6" s="9">
        <f>IF($G6=3,Data!E5,0)</f>
        <v>0</v>
      </c>
      <c r="P6" s="9">
        <f>IF($G6=4,Data!D5,0)</f>
        <v>0</v>
      </c>
      <c r="Q6" s="9">
        <f>IF($G6=4,Data!E5,0)</f>
        <v>0</v>
      </c>
    </row>
    <row r="7" spans="2:17" x14ac:dyDescent="0.25">
      <c r="B7" s="4">
        <v>4</v>
      </c>
      <c r="C7" s="9">
        <f>SQRT((Data!D6-'Iterasi 1'!$J$46)^2+(Data!E6-'Iterasi 1'!$K$46)^2)</f>
        <v>1.2381033882515629</v>
      </c>
      <c r="D7" s="9">
        <f>SQRT((Data!D6-'Iterasi 1'!$L$46)^2+(Data!E6-'Iterasi 1'!$M$46)^2)</f>
        <v>2.411308724660739</v>
      </c>
      <c r="E7" s="9">
        <f>SQRT((Data!D6-'Iterasi 1'!$N$46)^2+(Data!E6-'Iterasi 1'!$O$46)^2)</f>
        <v>0.66679998666933249</v>
      </c>
      <c r="F7" s="9">
        <f>SQRT((Data!D6-'Iterasi 1'!$P$46)^2+(Data!E6-'Iterasi 1'!$Q$46)^2)</f>
        <v>0.56356011214421475</v>
      </c>
      <c r="G7" s="4">
        <f t="shared" si="0"/>
        <v>4</v>
      </c>
      <c r="I7" s="11">
        <v>4</v>
      </c>
      <c r="J7" s="9">
        <f>IF($G7=1,Data!D6,0)</f>
        <v>0</v>
      </c>
      <c r="K7" s="10">
        <f>IF($G7=1,Data!E6,0)</f>
        <v>0</v>
      </c>
      <c r="L7" s="9">
        <f>IF($G7=2,Data!D6,0)</f>
        <v>0</v>
      </c>
      <c r="M7" s="9">
        <f>IF($G7=2,Data!E6,0)</f>
        <v>0</v>
      </c>
      <c r="N7" s="9">
        <f>IF($G7=3,Data!D6,0)</f>
        <v>0</v>
      </c>
      <c r="O7" s="9">
        <f>IF($G7=3,Data!E6,0)</f>
        <v>0</v>
      </c>
      <c r="P7" s="9">
        <f>IF($G7=4,Data!D6,0)</f>
        <v>3.27</v>
      </c>
      <c r="Q7" s="9">
        <f>IF($G7=4,Data!E6,0)</f>
        <v>4</v>
      </c>
    </row>
    <row r="8" spans="2:17" x14ac:dyDescent="0.25">
      <c r="B8" s="4">
        <v>5</v>
      </c>
      <c r="C8" s="9">
        <f>SQRT((Data!D7-'Iterasi 1'!$J$46)^2+(Data!E7-'Iterasi 1'!$K$46)^2)</f>
        <v>2.2777401080895952</v>
      </c>
      <c r="D8" s="9">
        <f>SQRT((Data!D7-'Iterasi 1'!$L$46)^2+(Data!E7-'Iterasi 1'!$M$46)^2)</f>
        <v>1.5360288947884411</v>
      </c>
      <c r="E8" s="9">
        <f>SQRT((Data!D7-'Iterasi 1'!$N$46)^2+(Data!E7-'Iterasi 1'!$O$46)^2)</f>
        <v>2.9510148913363499</v>
      </c>
      <c r="F8" s="9">
        <f>SQRT((Data!D7-'Iterasi 1'!$P$46)^2+(Data!E7-'Iterasi 1'!$Q$46)^2)</f>
        <v>3.2521377584598103</v>
      </c>
      <c r="G8" s="4">
        <f t="shared" si="0"/>
        <v>2</v>
      </c>
      <c r="I8" s="11">
        <v>5</v>
      </c>
      <c r="J8" s="9">
        <f>IF($G8=1,Data!D7,0)</f>
        <v>0</v>
      </c>
      <c r="K8" s="10">
        <f>IF($G8=1,Data!E7,0)</f>
        <v>0</v>
      </c>
      <c r="L8" s="9">
        <f>IF($G8=2,Data!D7,0)</f>
        <v>1.45</v>
      </c>
      <c r="M8" s="9">
        <f>IF($G8=2,Data!E7,0)</f>
        <v>1</v>
      </c>
      <c r="N8" s="9">
        <f>IF($G8=3,Data!D7,0)</f>
        <v>0</v>
      </c>
      <c r="O8" s="9">
        <f>IF($G8=3,Data!E7,0)</f>
        <v>0</v>
      </c>
      <c r="P8" s="9">
        <f>IF($G8=4,Data!D7,0)</f>
        <v>0</v>
      </c>
      <c r="Q8" s="9">
        <f>IF($G8=4,Data!E7,0)</f>
        <v>0</v>
      </c>
    </row>
    <row r="9" spans="2:17" x14ac:dyDescent="0.25">
      <c r="B9" s="4">
        <v>6</v>
      </c>
      <c r="C9" s="9">
        <f>SQRT((Data!D8-'Iterasi 1'!$J$46)^2+(Data!E8-'Iterasi 1'!$K$46)^2)</f>
        <v>1.1872657663724664</v>
      </c>
      <c r="D9" s="9">
        <f>SQRT((Data!D8-'Iterasi 1'!$L$46)^2+(Data!E8-'Iterasi 1'!$M$46)^2)</f>
        <v>0.49746584367672941</v>
      </c>
      <c r="E9" s="9">
        <f>SQRT((Data!D8-'Iterasi 1'!$N$46)^2+(Data!E8-'Iterasi 1'!$O$46)^2)</f>
        <v>1.3355356811240784</v>
      </c>
      <c r="F9" s="9">
        <f>SQRT((Data!D8-'Iterasi 1'!$P$46)^2+(Data!E8-'Iterasi 1'!$Q$46)^2)</f>
        <v>1.5402921800749361</v>
      </c>
      <c r="G9" s="4">
        <f t="shared" si="0"/>
        <v>2</v>
      </c>
      <c r="I9" s="11">
        <v>6</v>
      </c>
      <c r="J9" s="9">
        <f>IF($G9=1,Data!D8,0)</f>
        <v>0</v>
      </c>
      <c r="K9" s="10">
        <f>IF($G9=1,Data!E8,0)</f>
        <v>0</v>
      </c>
      <c r="L9" s="9">
        <f>IF($G9=2,Data!D8,0)</f>
        <v>3.18</v>
      </c>
      <c r="M9" s="9">
        <f>IF($G9=2,Data!E8,0)</f>
        <v>2</v>
      </c>
      <c r="N9" s="9">
        <f>IF($G9=3,Data!D8,0)</f>
        <v>0</v>
      </c>
      <c r="O9" s="9">
        <f>IF($G9=3,Data!E8,0)</f>
        <v>0</v>
      </c>
      <c r="P9" s="9">
        <f>IF($G9=4,Data!D8,0)</f>
        <v>0</v>
      </c>
      <c r="Q9" s="9">
        <f>IF($G9=4,Data!E8,0)</f>
        <v>0</v>
      </c>
    </row>
    <row r="10" spans="2:17" x14ac:dyDescent="0.25">
      <c r="B10" s="4">
        <v>7</v>
      </c>
      <c r="C10" s="9">
        <f>SQRT((Data!D9-'Iterasi 1'!$J$46)^2+(Data!E9-'Iterasi 1'!$K$46)^2)</f>
        <v>1.2440257232067187</v>
      </c>
      <c r="D10" s="9">
        <f>SQRT((Data!D9-'Iterasi 1'!$L$46)^2+(Data!E9-'Iterasi 1'!$M$46)^2)</f>
        <v>0.5681965026511514</v>
      </c>
      <c r="E10" s="9">
        <f>SQRT((Data!D9-'Iterasi 1'!$N$46)^2+(Data!E9-'Iterasi 1'!$O$46)^2)</f>
        <v>1.3335374843708829</v>
      </c>
      <c r="F10" s="9">
        <f>SQRT((Data!D9-'Iterasi 1'!$P$46)^2+(Data!E9-'Iterasi 1'!$Q$46)^2)</f>
        <v>1.5206906325745548</v>
      </c>
      <c r="G10" s="4">
        <f t="shared" si="0"/>
        <v>2</v>
      </c>
      <c r="I10" s="11">
        <v>7</v>
      </c>
      <c r="J10" s="9">
        <f>IF($G10=1,Data!D9,0)</f>
        <v>0</v>
      </c>
      <c r="K10" s="10">
        <f>IF($G10=1,Data!E9,0)</f>
        <v>0</v>
      </c>
      <c r="L10" s="9">
        <f>IF($G10=2,Data!D9,0)</f>
        <v>3.28</v>
      </c>
      <c r="M10" s="9">
        <f>IF($G10=2,Data!E9,0)</f>
        <v>2</v>
      </c>
      <c r="N10" s="9">
        <f>IF($G10=3,Data!D9,0)</f>
        <v>0</v>
      </c>
      <c r="O10" s="9">
        <f>IF($G10=3,Data!E9,0)</f>
        <v>0</v>
      </c>
      <c r="P10" s="9">
        <f>IF($G10=4,Data!D9,0)</f>
        <v>0</v>
      </c>
      <c r="Q10" s="9">
        <f>IF($G10=4,Data!E9,0)</f>
        <v>0</v>
      </c>
    </row>
    <row r="11" spans="2:17" x14ac:dyDescent="0.25">
      <c r="B11" s="4">
        <v>8</v>
      </c>
      <c r="C11" s="9">
        <f>SQRT((Data!D10-'Iterasi 1'!$J$46)^2+(Data!E10-'Iterasi 1'!$K$46)^2)</f>
        <v>1.1872657663724664</v>
      </c>
      <c r="D11" s="9">
        <f>SQRT((Data!D10-'Iterasi 1'!$L$46)^2+(Data!E10-'Iterasi 1'!$M$46)^2)</f>
        <v>0.49746584367672941</v>
      </c>
      <c r="E11" s="9">
        <f>SQRT((Data!D10-'Iterasi 1'!$N$46)^2+(Data!E10-'Iterasi 1'!$O$46)^2)</f>
        <v>1.3355356811240784</v>
      </c>
      <c r="F11" s="9">
        <f>SQRT((Data!D10-'Iterasi 1'!$P$46)^2+(Data!E10-'Iterasi 1'!$Q$46)^2)</f>
        <v>1.5402921800749361</v>
      </c>
      <c r="G11" s="4">
        <f t="shared" si="0"/>
        <v>2</v>
      </c>
      <c r="I11" s="11">
        <v>8</v>
      </c>
      <c r="J11" s="9">
        <f>IF($G11=1,Data!D10,0)</f>
        <v>0</v>
      </c>
      <c r="K11" s="10">
        <f>IF($G11=1,Data!E10,0)</f>
        <v>0</v>
      </c>
      <c r="L11" s="9">
        <f>IF($G11=2,Data!D10,0)</f>
        <v>3.18</v>
      </c>
      <c r="M11" s="9">
        <f>IF($G11=2,Data!E10,0)</f>
        <v>2</v>
      </c>
      <c r="N11" s="9">
        <f>IF($G11=3,Data!D10,0)</f>
        <v>0</v>
      </c>
      <c r="O11" s="9">
        <f>IF($G11=3,Data!E10,0)</f>
        <v>0</v>
      </c>
      <c r="P11" s="9">
        <f>IF($G11=4,Data!D10,0)</f>
        <v>0</v>
      </c>
      <c r="Q11" s="9">
        <f>IF($G11=4,Data!E10,0)</f>
        <v>0</v>
      </c>
    </row>
    <row r="12" spans="2:17" x14ac:dyDescent="0.25">
      <c r="B12" s="4">
        <v>9</v>
      </c>
      <c r="C12" s="9">
        <f>SQRT((Data!D11-'Iterasi 1'!$J$46)^2+(Data!E11-'Iterasi 1'!$K$46)^2)</f>
        <v>1.04</v>
      </c>
      <c r="D12" s="9">
        <f>SQRT((Data!D11-'Iterasi 1'!$L$46)^2+(Data!E11-'Iterasi 1'!$M$46)^2)</f>
        <v>1.5553045571928992</v>
      </c>
      <c r="E12" s="9">
        <f>SQRT((Data!D11-'Iterasi 1'!$N$46)^2+(Data!E11-'Iterasi 1'!$O$46)^2)</f>
        <v>0.46438729047590854</v>
      </c>
      <c r="F12" s="9">
        <f>SQRT((Data!D11-'Iterasi 1'!$P$46)^2+(Data!E11-'Iterasi 1'!$Q$46)^2)</f>
        <v>0.50249378105604448</v>
      </c>
      <c r="G12" s="4">
        <f t="shared" si="0"/>
        <v>3</v>
      </c>
      <c r="I12" s="11">
        <v>9</v>
      </c>
      <c r="J12" s="9">
        <f>IF($G12=1,Data!D11,0)</f>
        <v>0</v>
      </c>
      <c r="K12" s="10">
        <f>IF($G12=1,Data!E11,0)</f>
        <v>0</v>
      </c>
      <c r="L12" s="9">
        <f>IF($G12=2,Data!D11,0)</f>
        <v>0</v>
      </c>
      <c r="M12" s="9">
        <f>IF($G12=2,Data!E11,0)</f>
        <v>0</v>
      </c>
      <c r="N12" s="9">
        <f>IF($G12=3,Data!D11,0)</f>
        <v>3.58</v>
      </c>
      <c r="O12" s="9">
        <f>IF($G12=3,Data!E11,0)</f>
        <v>3</v>
      </c>
      <c r="P12" s="9">
        <f>IF($G12=4,Data!D11,0)</f>
        <v>0</v>
      </c>
      <c r="Q12" s="9">
        <f>IF($G12=4,Data!E11,0)</f>
        <v>0</v>
      </c>
    </row>
    <row r="13" spans="2:17" x14ac:dyDescent="0.25">
      <c r="B13" s="4">
        <v>10</v>
      </c>
      <c r="C13" s="9">
        <f>SQRT((Data!D12-'Iterasi 1'!$J$46)^2+(Data!E12-'Iterasi 1'!$K$46)^2)</f>
        <v>1.4355835050598762</v>
      </c>
      <c r="D13" s="9">
        <f>SQRT((Data!D12-'Iterasi 1'!$L$46)^2+(Data!E12-'Iterasi 1'!$M$46)^2)</f>
        <v>2.4808334820428799</v>
      </c>
      <c r="E13" s="9">
        <f>SQRT((Data!D12-'Iterasi 1'!$N$46)^2+(Data!E12-'Iterasi 1'!$O$46)^2)</f>
        <v>0.73662895831091391</v>
      </c>
      <c r="F13" s="9">
        <f>SQRT((Data!D12-'Iterasi 1'!$P$46)^2+(Data!E12-'Iterasi 1'!$Q$46)^2)</f>
        <v>0.50159744815937812</v>
      </c>
      <c r="G13" s="4">
        <f t="shared" si="0"/>
        <v>4</v>
      </c>
      <c r="I13" s="11">
        <v>10</v>
      </c>
      <c r="J13" s="9">
        <f>IF($G13=1,Data!D12,0)</f>
        <v>0</v>
      </c>
      <c r="K13" s="10">
        <f>IF($G13=1,Data!E12,0)</f>
        <v>0</v>
      </c>
      <c r="L13" s="9">
        <f>IF($G13=2,Data!D12,0)</f>
        <v>0</v>
      </c>
      <c r="M13" s="9">
        <f>IF($G13=2,Data!E12,0)</f>
        <v>0</v>
      </c>
      <c r="N13" s="9">
        <f>IF($G13=3,Data!D12,0)</f>
        <v>0</v>
      </c>
      <c r="O13" s="9">
        <f>IF($G13=3,Data!E12,0)</f>
        <v>0</v>
      </c>
      <c r="P13" s="9">
        <f>IF($G13=4,Data!D12,0)</f>
        <v>3.57</v>
      </c>
      <c r="Q13" s="9">
        <f>IF($G13=4,Data!E12,0)</f>
        <v>4</v>
      </c>
    </row>
    <row r="14" spans="2:17" x14ac:dyDescent="0.25">
      <c r="B14" s="4">
        <v>11</v>
      </c>
      <c r="C14" s="9">
        <f>SQRT((Data!D13-'Iterasi 1'!$J$46)^2+(Data!E13-'Iterasi 1'!$K$46)^2)</f>
        <v>1.3862178760930766</v>
      </c>
      <c r="D14" s="9">
        <f>SQRT((Data!D13-'Iterasi 1'!$L$46)^2+(Data!E13-'Iterasi 1'!$M$46)^2)</f>
        <v>2.461518284641615</v>
      </c>
      <c r="E14" s="9">
        <f>SQRT((Data!D13-'Iterasi 1'!$N$46)^2+(Data!E13-'Iterasi 1'!$O$46)^2)</f>
        <v>0.70968694193676374</v>
      </c>
      <c r="F14" s="9">
        <f>SQRT((Data!D13-'Iterasi 1'!$P$46)^2+(Data!E13-'Iterasi 1'!$Q$46)^2)</f>
        <v>0.50089919145472772</v>
      </c>
      <c r="G14" s="4">
        <f t="shared" si="0"/>
        <v>4</v>
      </c>
      <c r="I14" s="11">
        <v>11</v>
      </c>
      <c r="J14" s="9">
        <f>IF($G14=1,Data!D13,0)</f>
        <v>0</v>
      </c>
      <c r="K14" s="10">
        <f>IF($G14=1,Data!E13,0)</f>
        <v>0</v>
      </c>
      <c r="L14" s="9">
        <f>IF($G14=2,Data!D13,0)</f>
        <v>0</v>
      </c>
      <c r="M14" s="9">
        <f>IF($G14=2,Data!E13,0)</f>
        <v>0</v>
      </c>
      <c r="N14" s="9">
        <f>IF($G14=3,Data!D13,0)</f>
        <v>0</v>
      </c>
      <c r="O14" s="9">
        <f>IF($G14=3,Data!E13,0)</f>
        <v>0</v>
      </c>
      <c r="P14" s="9">
        <f>IF($G14=4,Data!D13,0)</f>
        <v>3.5</v>
      </c>
      <c r="Q14" s="9">
        <f>IF($G14=4,Data!E13,0)</f>
        <v>4</v>
      </c>
    </row>
    <row r="15" spans="2:17" x14ac:dyDescent="0.25">
      <c r="B15" s="4">
        <v>12</v>
      </c>
      <c r="C15" s="9">
        <f>SQRT((Data!D14-'Iterasi 1'!$J$46)^2+(Data!E14-'Iterasi 1'!$K$46)^2)</f>
        <v>1.2149485585818027</v>
      </c>
      <c r="D15" s="9">
        <f>SQRT((Data!D14-'Iterasi 1'!$L$46)^2+(Data!E14-'Iterasi 1'!$M$46)^2)</f>
        <v>2.4047161507390014</v>
      </c>
      <c r="E15" s="9">
        <f>SQRT((Data!D14-'Iterasi 1'!$N$46)^2+(Data!E14-'Iterasi 1'!$O$46)^2)</f>
        <v>0.66719978683716274</v>
      </c>
      <c r="F15" s="9">
        <f>SQRT((Data!D14-'Iterasi 1'!$P$46)^2+(Data!E14-'Iterasi 1'!$Q$46)^2)</f>
        <v>0.58309518948452999</v>
      </c>
      <c r="G15" s="4">
        <f t="shared" si="0"/>
        <v>4</v>
      </c>
      <c r="I15" s="11">
        <v>12</v>
      </c>
      <c r="J15" s="9">
        <f>IF($G15=1,Data!D14,0)</f>
        <v>0</v>
      </c>
      <c r="K15" s="10">
        <f>IF($G15=1,Data!E14,0)</f>
        <v>0</v>
      </c>
      <c r="L15" s="9">
        <f>IF($G15=2,Data!D14,0)</f>
        <v>0</v>
      </c>
      <c r="M15" s="9">
        <f>IF($G15=2,Data!E14,0)</f>
        <v>0</v>
      </c>
      <c r="N15" s="9">
        <f>IF($G15=3,Data!D14,0)</f>
        <v>0</v>
      </c>
      <c r="O15" s="9">
        <f>IF($G15=3,Data!E14,0)</f>
        <v>0</v>
      </c>
      <c r="P15" s="9">
        <f>IF($G15=4,Data!D14,0)</f>
        <v>3.23</v>
      </c>
      <c r="Q15" s="9">
        <f>IF($G15=4,Data!E14,0)</f>
        <v>4</v>
      </c>
    </row>
    <row r="16" spans="2:17" x14ac:dyDescent="0.25">
      <c r="B16" s="4">
        <v>13</v>
      </c>
      <c r="C16" s="9">
        <f>SQRT((Data!D15-'Iterasi 1'!$J$46)^2+(Data!E15-'Iterasi 1'!$K$46)^2)</f>
        <v>0</v>
      </c>
      <c r="D16" s="9">
        <f>SQRT((Data!D15-'Iterasi 1'!$L$46)^2+(Data!E15-'Iterasi 1'!$M$46)^2)</f>
        <v>1.4102029164715977</v>
      </c>
      <c r="E16" s="9">
        <f>SQRT((Data!D15-'Iterasi 1'!$N$46)^2+(Data!E15-'Iterasi 1'!$O$46)^2)</f>
        <v>0.79039371342529163</v>
      </c>
      <c r="F16" s="9">
        <f>SQRT((Data!D15-'Iterasi 1'!$P$46)^2+(Data!E15-'Iterasi 1'!$Q$46)^2)</f>
        <v>1.1090987332063811</v>
      </c>
      <c r="G16" s="4">
        <f t="shared" si="0"/>
        <v>1</v>
      </c>
      <c r="I16" s="11">
        <v>13</v>
      </c>
      <c r="J16" s="9">
        <f>IF($G16=1,Data!D15,0)</f>
        <v>2.54</v>
      </c>
      <c r="K16" s="10">
        <f>IF($G16=1,Data!E15,0)</f>
        <v>3</v>
      </c>
      <c r="L16" s="9">
        <f>IF($G16=2,Data!D15,0)</f>
        <v>0</v>
      </c>
      <c r="M16" s="9">
        <f>IF($G16=2,Data!E15,0)</f>
        <v>0</v>
      </c>
      <c r="N16" s="9">
        <f>IF($G16=3,Data!D15,0)</f>
        <v>0</v>
      </c>
      <c r="O16" s="9">
        <f>IF($G16=3,Data!E15,0)</f>
        <v>0</v>
      </c>
      <c r="P16" s="9">
        <f>IF($G16=4,Data!D15,0)</f>
        <v>0</v>
      </c>
      <c r="Q16" s="9">
        <f>IF($G16=4,Data!E15,0)</f>
        <v>0</v>
      </c>
    </row>
    <row r="17" spans="2:17" x14ac:dyDescent="0.25">
      <c r="B17" s="4">
        <v>14</v>
      </c>
      <c r="C17" s="9">
        <f>SQRT((Data!D16-'Iterasi 1'!$J$46)^2+(Data!E16-'Iterasi 1'!$K$46)^2)</f>
        <v>1.0699999999999998</v>
      </c>
      <c r="D17" s="9">
        <f>SQRT((Data!D16-'Iterasi 1'!$L$46)^2+(Data!E16-'Iterasi 1'!$M$46)^2)</f>
        <v>1.5695492237024617</v>
      </c>
      <c r="E17" s="9">
        <f>SQRT((Data!D16-'Iterasi 1'!$N$46)^2+(Data!E16-'Iterasi 1'!$O$46)^2)</f>
        <v>0.48575256618525009</v>
      </c>
      <c r="F17" s="9">
        <f>SQRT((Data!D16-'Iterasi 1'!$P$46)^2+(Data!E16-'Iterasi 1'!$Q$46)^2)</f>
        <v>0.50635955604688654</v>
      </c>
      <c r="G17" s="4">
        <f t="shared" si="0"/>
        <v>3</v>
      </c>
      <c r="I17" s="11">
        <v>14</v>
      </c>
      <c r="J17" s="9">
        <f>IF($G17=1,Data!D16,0)</f>
        <v>0</v>
      </c>
      <c r="K17" s="10">
        <f>IF($G17=1,Data!E16,0)</f>
        <v>0</v>
      </c>
      <c r="L17" s="9">
        <f>IF($G17=2,Data!D16,0)</f>
        <v>0</v>
      </c>
      <c r="M17" s="9">
        <f>IF($G17=2,Data!E16,0)</f>
        <v>0</v>
      </c>
      <c r="N17" s="9">
        <f>IF($G17=3,Data!D16,0)</f>
        <v>3.61</v>
      </c>
      <c r="O17" s="9">
        <f>IF($G17=3,Data!E16,0)</f>
        <v>3</v>
      </c>
      <c r="P17" s="9">
        <f>IF($G17=4,Data!D16,0)</f>
        <v>0</v>
      </c>
      <c r="Q17" s="9">
        <f>IF($G17=4,Data!E16,0)</f>
        <v>0</v>
      </c>
    </row>
    <row r="18" spans="2:17" x14ac:dyDescent="0.25">
      <c r="B18" s="4">
        <v>15</v>
      </c>
      <c r="C18" s="9">
        <f>SQRT((Data!D17-'Iterasi 1'!$J$46)^2+(Data!E17-'Iterasi 1'!$K$46)^2)</f>
        <v>0.91000000000000014</v>
      </c>
      <c r="D18" s="9">
        <f>SQRT((Data!D17-'Iterasi 1'!$L$46)^2+(Data!E17-'Iterasi 1'!$M$46)^2)</f>
        <v>1.4989612288598395</v>
      </c>
      <c r="E18" s="9">
        <f>SQRT((Data!D17-'Iterasi 1'!$N$46)^2+(Data!E17-'Iterasi 1'!$O$46)^2)</f>
        <v>0.3853425604431584</v>
      </c>
      <c r="F18" s="9">
        <f>SQRT((Data!D17-'Iterasi 1'!$P$46)^2+(Data!E17-'Iterasi 1'!$Q$46)^2)</f>
        <v>0.50635955604688643</v>
      </c>
      <c r="G18" s="4">
        <f t="shared" si="0"/>
        <v>3</v>
      </c>
      <c r="I18" s="11">
        <v>15</v>
      </c>
      <c r="J18" s="9">
        <f>IF($G18=1,Data!D17,0)</f>
        <v>0</v>
      </c>
      <c r="K18" s="10">
        <f>IF($G18=1,Data!E17,0)</f>
        <v>0</v>
      </c>
      <c r="L18" s="9">
        <f>IF($G18=2,Data!D17,0)</f>
        <v>0</v>
      </c>
      <c r="M18" s="9">
        <f>IF($G18=2,Data!E17,0)</f>
        <v>0</v>
      </c>
      <c r="N18" s="9">
        <f>IF($G18=3,Data!D17,0)</f>
        <v>3.45</v>
      </c>
      <c r="O18" s="9">
        <f>IF($G18=3,Data!E17,0)</f>
        <v>3</v>
      </c>
      <c r="P18" s="9">
        <f>IF($G18=4,Data!D17,0)</f>
        <v>0</v>
      </c>
      <c r="Q18" s="9">
        <f>IF($G18=4,Data!E17,0)</f>
        <v>0</v>
      </c>
    </row>
    <row r="19" spans="2:17" x14ac:dyDescent="0.25">
      <c r="B19" s="4">
        <v>16</v>
      </c>
      <c r="C19" s="9">
        <f>SQRT((Data!D18-'Iterasi 1'!$J$46)^2+(Data!E18-'Iterasi 1'!$K$46)^2)</f>
        <v>2.1770622407271687</v>
      </c>
      <c r="D19" s="9">
        <f>SQRT((Data!D18-'Iterasi 1'!$L$46)^2+(Data!E18-'Iterasi 1'!$M$46)^2)</f>
        <v>1.3292280713350135</v>
      </c>
      <c r="E19" s="9">
        <f>SQRT((Data!D18-'Iterasi 1'!$N$46)^2+(Data!E18-'Iterasi 1'!$O$46)^2)</f>
        <v>2.8160827797176387</v>
      </c>
      <c r="F19" s="9">
        <f>SQRT((Data!D18-'Iterasi 1'!$P$46)^2+(Data!E18-'Iterasi 1'!$Q$46)^2)</f>
        <v>3.1100643080167973</v>
      </c>
      <c r="G19" s="4">
        <f t="shared" si="0"/>
        <v>2</v>
      </c>
      <c r="I19" s="11">
        <v>16</v>
      </c>
      <c r="J19" s="9">
        <f>IF($G19=1,Data!D18,0)</f>
        <v>0</v>
      </c>
      <c r="K19" s="10">
        <f>IF($G19=1,Data!E18,0)</f>
        <v>0</v>
      </c>
      <c r="L19" s="9">
        <f>IF($G19=2,Data!D18,0)</f>
        <v>1.68</v>
      </c>
      <c r="M19" s="9">
        <f>IF($G19=2,Data!E18,0)</f>
        <v>1</v>
      </c>
      <c r="N19" s="9">
        <f>IF($G19=3,Data!D18,0)</f>
        <v>0</v>
      </c>
      <c r="O19" s="9">
        <f>IF($G19=3,Data!E18,0)</f>
        <v>0</v>
      </c>
      <c r="P19" s="9">
        <f>IF($G19=4,Data!D18,0)</f>
        <v>0</v>
      </c>
      <c r="Q19" s="9">
        <f>IF($G19=4,Data!E18,0)</f>
        <v>0</v>
      </c>
    </row>
    <row r="20" spans="2:17" x14ac:dyDescent="0.25">
      <c r="B20" s="4">
        <v>17</v>
      </c>
      <c r="C20" s="9">
        <f>SQRT((Data!D19-'Iterasi 1'!$J$46)^2+(Data!E19-'Iterasi 1'!$K$46)^2)</f>
        <v>1.2621014222319853</v>
      </c>
      <c r="D20" s="9">
        <f>SQRT((Data!D19-'Iterasi 1'!$L$46)^2+(Data!E19-'Iterasi 1'!$M$46)^2)</f>
        <v>1.1462045042770508</v>
      </c>
      <c r="E20" s="9">
        <f>SQRT((Data!D19-'Iterasi 1'!$N$46)^2+(Data!E19-'Iterasi 1'!$O$46)^2)</f>
        <v>1.9969866187722829</v>
      </c>
      <c r="F20" s="9">
        <f>SQRT((Data!D19-'Iterasi 1'!$P$46)^2+(Data!E19-'Iterasi 1'!$Q$46)^2)</f>
        <v>2.3124878378058553</v>
      </c>
      <c r="G20" s="4">
        <f t="shared" si="0"/>
        <v>2</v>
      </c>
      <c r="I20" s="11">
        <v>17</v>
      </c>
      <c r="J20" s="9">
        <f>IF($G20=1,Data!D19,0)</f>
        <v>0</v>
      </c>
      <c r="K20" s="10">
        <f>IF($G20=1,Data!E19,0)</f>
        <v>0</v>
      </c>
      <c r="L20" s="9">
        <f>IF($G20=2,Data!D19,0)</f>
        <v>1.77</v>
      </c>
      <c r="M20" s="9">
        <f>IF($G20=2,Data!E19,0)</f>
        <v>2</v>
      </c>
      <c r="N20" s="9">
        <f>IF($G20=3,Data!D19,0)</f>
        <v>0</v>
      </c>
      <c r="O20" s="9">
        <f>IF($G20=3,Data!E19,0)</f>
        <v>0</v>
      </c>
      <c r="P20" s="9">
        <f>IF($G20=4,Data!D19,0)</f>
        <v>0</v>
      </c>
      <c r="Q20" s="9">
        <f>IF($G20=4,Data!E19,0)</f>
        <v>0</v>
      </c>
    </row>
    <row r="21" spans="2:17" x14ac:dyDescent="0.25">
      <c r="B21" s="4">
        <v>18</v>
      </c>
      <c r="C21" s="9">
        <f>SQRT((Data!D20-'Iterasi 1'!$J$46)^2+(Data!E20-'Iterasi 1'!$K$46)^2)</f>
        <v>1.1510430052782563</v>
      </c>
      <c r="D21" s="9">
        <f>SQRT((Data!D20-'Iterasi 1'!$L$46)^2+(Data!E20-'Iterasi 1'!$M$46)^2)</f>
        <v>0.45454346945589263</v>
      </c>
      <c r="E21" s="9">
        <f>SQRT((Data!D20-'Iterasi 1'!$N$46)^2+(Data!E20-'Iterasi 1'!$O$46)^2)</f>
        <v>1.3413757448563357</v>
      </c>
      <c r="F21" s="9">
        <f>SQRT((Data!D20-'Iterasi 1'!$P$46)^2+(Data!E20-'Iterasi 1'!$Q$46)^2)</f>
        <v>1.5576905982896603</v>
      </c>
      <c r="G21" s="4">
        <f t="shared" si="0"/>
        <v>2</v>
      </c>
      <c r="I21" s="11">
        <v>18</v>
      </c>
      <c r="J21" s="9">
        <f>IF($G21=1,Data!D20,0)</f>
        <v>0</v>
      </c>
      <c r="K21" s="10">
        <f>IF($G21=1,Data!E20,0)</f>
        <v>0</v>
      </c>
      <c r="L21" s="9">
        <f>IF($G21=2,Data!D20,0)</f>
        <v>3.11</v>
      </c>
      <c r="M21" s="9">
        <f>IF($G21=2,Data!E20,0)</f>
        <v>2</v>
      </c>
      <c r="N21" s="9">
        <f>IF($G21=3,Data!D20,0)</f>
        <v>0</v>
      </c>
      <c r="O21" s="9">
        <f>IF($G21=3,Data!E20,0)</f>
        <v>0</v>
      </c>
      <c r="P21" s="9">
        <f>IF($G21=4,Data!D20,0)</f>
        <v>0</v>
      </c>
      <c r="Q21" s="9">
        <f>IF($G21=4,Data!E20,0)</f>
        <v>0</v>
      </c>
    </row>
    <row r="22" spans="2:17" x14ac:dyDescent="0.25">
      <c r="B22" s="4">
        <v>19</v>
      </c>
      <c r="C22" s="9">
        <f>SQRT((Data!D21-'Iterasi 1'!$J$46)^2+(Data!E21-'Iterasi 1'!$K$46)^2)</f>
        <v>1.3520724832641187</v>
      </c>
      <c r="D22" s="9">
        <f>SQRT((Data!D21-'Iterasi 1'!$L$46)^2+(Data!E21-'Iterasi 1'!$M$46)^2)</f>
        <v>0.7049005359800774</v>
      </c>
      <c r="E22" s="9">
        <f>SQRT((Data!D21-'Iterasi 1'!$N$46)^2+(Data!E21-'Iterasi 1'!$O$46)^2)</f>
        <v>1.347277089375291</v>
      </c>
      <c r="F22" s="9">
        <f>SQRT((Data!D21-'Iterasi 1'!$P$46)^2+(Data!E21-'Iterasi 1'!$Q$46)^2)</f>
        <v>1.5021318184500319</v>
      </c>
      <c r="G22" s="4">
        <f t="shared" si="0"/>
        <v>2</v>
      </c>
      <c r="I22" s="11">
        <v>19</v>
      </c>
      <c r="J22" s="9">
        <f>IF($G22=1,Data!D21,0)</f>
        <v>0</v>
      </c>
      <c r="K22" s="10">
        <f>IF($G22=1,Data!E21,0)</f>
        <v>0</v>
      </c>
      <c r="L22" s="9">
        <f>IF($G22=2,Data!D21,0)</f>
        <v>3.45</v>
      </c>
      <c r="M22" s="9">
        <f>IF($G22=2,Data!E21,0)</f>
        <v>2</v>
      </c>
      <c r="N22" s="9">
        <f>IF($G22=3,Data!D21,0)</f>
        <v>0</v>
      </c>
      <c r="O22" s="9">
        <f>IF($G22=3,Data!E21,0)</f>
        <v>0</v>
      </c>
      <c r="P22" s="9">
        <f>IF($G22=4,Data!D21,0)</f>
        <v>0</v>
      </c>
      <c r="Q22" s="9">
        <f>IF($G22=4,Data!E21,0)</f>
        <v>0</v>
      </c>
    </row>
    <row r="23" spans="2:17" x14ac:dyDescent="0.25">
      <c r="B23" s="4">
        <v>20</v>
      </c>
      <c r="C23" s="9">
        <f>SQRT((Data!D22-'Iterasi 1'!$J$46)^2+(Data!E22-'Iterasi 1'!$K$46)^2)</f>
        <v>0.79999999999999982</v>
      </c>
      <c r="D23" s="9">
        <f>SQRT((Data!D22-'Iterasi 1'!$L$46)^2+(Data!E22-'Iterasi 1'!$M$46)^2)</f>
        <v>1.4586542652818726</v>
      </c>
      <c r="E23" s="9">
        <f>SQRT((Data!D22-'Iterasi 1'!$N$46)^2+(Data!E22-'Iterasi 1'!$O$46)^2)</f>
        <v>0.3435921354681386</v>
      </c>
      <c r="F23" s="9">
        <f>SQRT((Data!D22-'Iterasi 1'!$P$46)^2+(Data!E22-'Iterasi 1'!$Q$46)^2)</f>
        <v>0.53488316481265319</v>
      </c>
      <c r="G23" s="4">
        <f t="shared" si="0"/>
        <v>3</v>
      </c>
      <c r="I23" s="11">
        <v>20</v>
      </c>
      <c r="J23" s="9">
        <f>IF($G23=1,Data!D22,0)</f>
        <v>0</v>
      </c>
      <c r="K23" s="10">
        <f>IF($G23=1,Data!E22,0)</f>
        <v>0</v>
      </c>
      <c r="L23" s="9">
        <f>IF($G23=2,Data!D22,0)</f>
        <v>0</v>
      </c>
      <c r="M23" s="9">
        <f>IF($G23=2,Data!E22,0)</f>
        <v>0</v>
      </c>
      <c r="N23" s="9">
        <f>IF($G23=3,Data!D22,0)</f>
        <v>3.34</v>
      </c>
      <c r="O23" s="9">
        <f>IF($G23=3,Data!E22,0)</f>
        <v>3</v>
      </c>
      <c r="P23" s="9">
        <f>IF($G23=4,Data!D22,0)</f>
        <v>0</v>
      </c>
      <c r="Q23" s="9">
        <f>IF($G23=4,Data!E22,0)</f>
        <v>0</v>
      </c>
    </row>
    <row r="24" spans="2:17" x14ac:dyDescent="0.25">
      <c r="B24" s="4">
        <v>21</v>
      </c>
      <c r="C24" s="9">
        <f>SQRT((Data!D23-'Iterasi 1'!$J$46)^2+(Data!E23-'Iterasi 1'!$K$46)^2)</f>
        <v>1.0099999999999998</v>
      </c>
      <c r="D24" s="9">
        <f>SQRT((Data!D23-'Iterasi 1'!$L$46)^2+(Data!E23-'Iterasi 1'!$M$46)^2)</f>
        <v>1.5415121684972195</v>
      </c>
      <c r="E24" s="9">
        <f>SQRT((Data!D23-'Iterasi 1'!$N$46)^2+(Data!E23-'Iterasi 1'!$O$46)^2)</f>
        <v>0.44402202147591252</v>
      </c>
      <c r="F24" s="9">
        <f>SQRT((Data!D23-'Iterasi 1'!$P$46)^2+(Data!E23-'Iterasi 1'!$Q$46)^2)</f>
        <v>0.5003998401278722</v>
      </c>
      <c r="G24" s="4">
        <f t="shared" si="0"/>
        <v>3</v>
      </c>
      <c r="I24" s="11">
        <v>21</v>
      </c>
      <c r="J24" s="9">
        <f>IF($G24=1,Data!D23,0)</f>
        <v>0</v>
      </c>
      <c r="K24" s="10">
        <f>IF($G24=1,Data!E23,0)</f>
        <v>0</v>
      </c>
      <c r="L24" s="9">
        <f>IF($G24=2,Data!D23,0)</f>
        <v>0</v>
      </c>
      <c r="M24" s="9">
        <f>IF($G24=2,Data!E23,0)</f>
        <v>0</v>
      </c>
      <c r="N24" s="9">
        <f>IF($G24=3,Data!D23,0)</f>
        <v>3.55</v>
      </c>
      <c r="O24" s="9">
        <f>IF($G24=3,Data!E23,0)</f>
        <v>3</v>
      </c>
      <c r="P24" s="9">
        <f>IF($G24=4,Data!D23,0)</f>
        <v>0</v>
      </c>
      <c r="Q24" s="9">
        <f>IF($G24=4,Data!E23,0)</f>
        <v>0</v>
      </c>
    </row>
    <row r="25" spans="2:17" x14ac:dyDescent="0.25">
      <c r="B25" s="4">
        <v>22</v>
      </c>
      <c r="C25" s="9">
        <f>SQRT((Data!D24-'Iterasi 1'!$J$46)^2+(Data!E24-'Iterasi 1'!$K$46)^2)</f>
        <v>1.372443077143821</v>
      </c>
      <c r="D25" s="9">
        <f>SQRT((Data!D24-'Iterasi 1'!$L$46)^2+(Data!E24-'Iterasi 1'!$M$46)^2)</f>
        <v>2.4563381822593158</v>
      </c>
      <c r="E25" s="9">
        <f>SQRT((Data!D24-'Iterasi 1'!$N$46)^2+(Data!E24-'Iterasi 1'!$O$46)^2)</f>
        <v>0.70308052328465342</v>
      </c>
      <c r="F25" s="9">
        <f>SQRT((Data!D24-'Iterasi 1'!$P$46)^2+(Data!E24-'Iterasi 1'!$Q$46)^2)</f>
        <v>0.50249378105604448</v>
      </c>
      <c r="G25" s="4">
        <f t="shared" si="0"/>
        <v>4</v>
      </c>
      <c r="I25" s="11">
        <v>22</v>
      </c>
      <c r="J25" s="9">
        <f>IF($G25=1,Data!D24,0)</f>
        <v>0</v>
      </c>
      <c r="K25" s="10">
        <f>IF($G25=1,Data!E24,0)</f>
        <v>0</v>
      </c>
      <c r="L25" s="9">
        <f>IF($G25=2,Data!D24,0)</f>
        <v>0</v>
      </c>
      <c r="M25" s="9">
        <f>IF($G25=2,Data!E24,0)</f>
        <v>0</v>
      </c>
      <c r="N25" s="9">
        <f>IF($G25=3,Data!D24,0)</f>
        <v>0</v>
      </c>
      <c r="O25" s="9">
        <f>IF($G25=3,Data!E24,0)</f>
        <v>0</v>
      </c>
      <c r="P25" s="9">
        <f>IF($G25=4,Data!D24,0)</f>
        <v>3.48</v>
      </c>
      <c r="Q25" s="9">
        <f>IF($G25=4,Data!E24,0)</f>
        <v>4</v>
      </c>
    </row>
    <row r="26" spans="2:17" x14ac:dyDescent="0.25">
      <c r="B26" s="4">
        <v>23</v>
      </c>
      <c r="C26" s="9">
        <f>SQRT((Data!D25-'Iterasi 1'!$J$46)^2+(Data!E25-'Iterasi 1'!$K$46)^2)</f>
        <v>1.1872657663724664</v>
      </c>
      <c r="D26" s="9">
        <f>SQRT((Data!D25-'Iterasi 1'!$L$46)^2+(Data!E25-'Iterasi 1'!$M$46)^2)</f>
        <v>2.3973886346658526</v>
      </c>
      <c r="E26" s="9">
        <f>SQRT((Data!D25-'Iterasi 1'!$N$46)^2+(Data!E25-'Iterasi 1'!$O$46)^2)</f>
        <v>0.67106052053613019</v>
      </c>
      <c r="F26" s="9">
        <f>SQRT((Data!D25-'Iterasi 1'!$P$46)^2+(Data!E25-'Iterasi 1'!$Q$46)^2)</f>
        <v>0.61032778078668493</v>
      </c>
      <c r="G26" s="4">
        <f t="shared" si="0"/>
        <v>4</v>
      </c>
      <c r="I26" s="11">
        <v>23</v>
      </c>
      <c r="J26" s="9">
        <f>IF($G26=1,Data!D25,0)</f>
        <v>0</v>
      </c>
      <c r="K26" s="10">
        <f>IF($G26=1,Data!E25,0)</f>
        <v>0</v>
      </c>
      <c r="L26" s="9">
        <f>IF($G26=2,Data!D25,0)</f>
        <v>0</v>
      </c>
      <c r="M26" s="9">
        <f>IF($G26=2,Data!E25,0)</f>
        <v>0</v>
      </c>
      <c r="N26" s="9">
        <f>IF($G26=3,Data!D25,0)</f>
        <v>0</v>
      </c>
      <c r="O26" s="9">
        <f>IF($G26=3,Data!E25,0)</f>
        <v>0</v>
      </c>
      <c r="P26" s="9">
        <f>IF($G26=4,Data!D25,0)</f>
        <v>3.18</v>
      </c>
      <c r="Q26" s="9">
        <f>IF($G26=4,Data!E25,0)</f>
        <v>4</v>
      </c>
    </row>
    <row r="27" spans="2:17" x14ac:dyDescent="0.25">
      <c r="B27" s="4">
        <v>24</v>
      </c>
      <c r="C27" s="9">
        <f>SQRT((Data!D26-'Iterasi 1'!$J$46)^2+(Data!E26-'Iterasi 1'!$K$46)^2)</f>
        <v>1.2682271089990151</v>
      </c>
      <c r="D27" s="9">
        <f>SQRT((Data!D26-'Iterasi 1'!$L$46)^2+(Data!E26-'Iterasi 1'!$M$46)^2)</f>
        <v>0.59882991376934402</v>
      </c>
      <c r="E27" s="9">
        <f>SQRT((Data!D26-'Iterasi 1'!$N$46)^2+(Data!E26-'Iterasi 1'!$O$46)^2)</f>
        <v>1.334836652511793</v>
      </c>
      <c r="F27" s="9">
        <f>SQRT((Data!D26-'Iterasi 1'!$P$46)^2+(Data!E26-'Iterasi 1'!$Q$46)^2)</f>
        <v>1.5146286673637204</v>
      </c>
      <c r="G27" s="4">
        <f t="shared" si="0"/>
        <v>2</v>
      </c>
      <c r="I27" s="11">
        <v>24</v>
      </c>
      <c r="J27" s="9">
        <f>IF($G27=1,Data!D26,0)</f>
        <v>0</v>
      </c>
      <c r="K27" s="10">
        <f>IF($G27=1,Data!E26,0)</f>
        <v>0</v>
      </c>
      <c r="L27" s="9">
        <f>IF($G27=2,Data!D26,0)</f>
        <v>3.32</v>
      </c>
      <c r="M27" s="9">
        <f>IF($G27=2,Data!E26,0)</f>
        <v>2</v>
      </c>
      <c r="N27" s="9">
        <f>IF($G27=3,Data!D26,0)</f>
        <v>0</v>
      </c>
      <c r="O27" s="9">
        <f>IF($G27=3,Data!E26,0)</f>
        <v>0</v>
      </c>
      <c r="P27" s="9">
        <f>IF($G27=4,Data!D26,0)</f>
        <v>0</v>
      </c>
      <c r="Q27" s="9">
        <f>IF($G27=4,Data!E26,0)</f>
        <v>0</v>
      </c>
    </row>
    <row r="28" spans="2:17" x14ac:dyDescent="0.25">
      <c r="B28" s="4">
        <v>25</v>
      </c>
      <c r="C28" s="9">
        <f>SQRT((Data!D27-'Iterasi 1'!$J$46)^2+(Data!E27-'Iterasi 1'!$K$46)^2)</f>
        <v>0.71</v>
      </c>
      <c r="D28" s="9">
        <f>SQRT((Data!D27-'Iterasi 1'!$L$46)^2+(Data!E27-'Iterasi 1'!$M$46)^2)</f>
        <v>1.4311305899969435</v>
      </c>
      <c r="E28" s="9">
        <f>SQRT((Data!D27-'Iterasi 1'!$N$46)^2+(Data!E27-'Iterasi 1'!$O$46)^2)</f>
        <v>0.33339999333466647</v>
      </c>
      <c r="F28" s="9">
        <f>SQRT((Data!D27-'Iterasi 1'!$P$46)^2+(Data!E27-'Iterasi 1'!$Q$46)^2)</f>
        <v>0.57306195127577608</v>
      </c>
      <c r="G28" s="4">
        <f t="shared" si="0"/>
        <v>3</v>
      </c>
      <c r="I28" s="11">
        <v>25</v>
      </c>
      <c r="J28" s="9">
        <f>IF($G28=1,Data!D27,0)</f>
        <v>0</v>
      </c>
      <c r="K28" s="10">
        <f>IF($G28=1,Data!E27,0)</f>
        <v>0</v>
      </c>
      <c r="L28" s="9">
        <f>IF($G28=2,Data!D27,0)</f>
        <v>0</v>
      </c>
      <c r="M28" s="9">
        <f>IF($G28=2,Data!E27,0)</f>
        <v>0</v>
      </c>
      <c r="N28" s="9">
        <f>IF($G28=3,Data!D27,0)</f>
        <v>3.25</v>
      </c>
      <c r="O28" s="9">
        <f>IF($G28=3,Data!E27,0)</f>
        <v>3</v>
      </c>
      <c r="P28" s="9">
        <f>IF($G28=4,Data!D27,0)</f>
        <v>0</v>
      </c>
      <c r="Q28" s="9">
        <f>IF($G28=4,Data!E27,0)</f>
        <v>0</v>
      </c>
    </row>
    <row r="29" spans="2:17" x14ac:dyDescent="0.25">
      <c r="B29" s="4">
        <v>26</v>
      </c>
      <c r="C29" s="9">
        <f>SQRT((Data!D28-'Iterasi 1'!$J$46)^2+(Data!E28-'Iterasi 1'!$K$46)^2)</f>
        <v>0.73</v>
      </c>
      <c r="D29" s="9">
        <f>SQRT((Data!D28-'Iterasi 1'!$L$46)^2+(Data!E28-'Iterasi 1'!$M$46)^2)</f>
        <v>1.4368054028381854</v>
      </c>
      <c r="E29" s="9">
        <f>SQRT((Data!D28-'Iterasi 1'!$N$46)^2+(Data!E28-'Iterasi 1'!$O$46)^2)</f>
        <v>0.33359989341858159</v>
      </c>
      <c r="F29" s="9">
        <f>SQRT((Data!D28-'Iterasi 1'!$P$46)^2+(Data!E28-'Iterasi 1'!$Q$46)^2)</f>
        <v>0.56356011214421475</v>
      </c>
      <c r="G29" s="4">
        <f t="shared" si="0"/>
        <v>3</v>
      </c>
      <c r="I29" s="11">
        <v>26</v>
      </c>
      <c r="J29" s="9">
        <f>IF($G29=1,Data!D28,0)</f>
        <v>0</v>
      </c>
      <c r="K29" s="10">
        <f>IF($G29=1,Data!E28,0)</f>
        <v>0</v>
      </c>
      <c r="L29" s="9">
        <f>IF($G29=2,Data!D28,0)</f>
        <v>0</v>
      </c>
      <c r="M29" s="9">
        <f>IF($G29=2,Data!E28,0)</f>
        <v>0</v>
      </c>
      <c r="N29" s="9">
        <f>IF($G29=3,Data!D28,0)</f>
        <v>3.27</v>
      </c>
      <c r="O29" s="9">
        <f>IF($G29=3,Data!E28,0)</f>
        <v>3</v>
      </c>
      <c r="P29" s="9">
        <f>IF($G29=4,Data!D28,0)</f>
        <v>0</v>
      </c>
      <c r="Q29" s="9">
        <f>IF($G29=4,Data!E28,0)</f>
        <v>0</v>
      </c>
    </row>
    <row r="30" spans="2:17" x14ac:dyDescent="0.25">
      <c r="B30" s="4">
        <v>27</v>
      </c>
      <c r="C30" s="9">
        <f>SQRT((Data!D29-'Iterasi 1'!$J$46)^2+(Data!E29-'Iterasi 1'!$K$46)^2)</f>
        <v>0.66000000000000014</v>
      </c>
      <c r="D30" s="9">
        <f>SQRT((Data!D29-'Iterasi 1'!$L$46)^2+(Data!E29-'Iterasi 1'!$M$46)^2)</f>
        <v>1.4180787233524801</v>
      </c>
      <c r="E30" s="9">
        <f>SQRT((Data!D29-'Iterasi 1'!$N$46)^2+(Data!E29-'Iterasi 1'!$O$46)^2)</f>
        <v>0.33811569354619175</v>
      </c>
      <c r="F30" s="9">
        <f>SQRT((Data!D29-'Iterasi 1'!$P$46)^2+(Data!E29-'Iterasi 1'!$Q$46)^2)</f>
        <v>0.59908263203000622</v>
      </c>
      <c r="G30" s="4">
        <f t="shared" si="0"/>
        <v>3</v>
      </c>
      <c r="I30" s="11">
        <v>27</v>
      </c>
      <c r="J30" s="9">
        <f>IF($G30=1,Data!D29,0)</f>
        <v>0</v>
      </c>
      <c r="K30" s="10">
        <f>IF($G30=1,Data!E29,0)</f>
        <v>0</v>
      </c>
      <c r="L30" s="9">
        <f>IF($G30=2,Data!D29,0)</f>
        <v>0</v>
      </c>
      <c r="M30" s="9">
        <f>IF($G30=2,Data!E29,0)</f>
        <v>0</v>
      </c>
      <c r="N30" s="9">
        <f>IF($G30=3,Data!D29,0)</f>
        <v>3.2</v>
      </c>
      <c r="O30" s="9">
        <f>IF($G30=3,Data!E29,0)</f>
        <v>3</v>
      </c>
      <c r="P30" s="9">
        <f>IF($G30=4,Data!D29,0)</f>
        <v>0</v>
      </c>
      <c r="Q30" s="9">
        <f>IF($G30=4,Data!E29,0)</f>
        <v>0</v>
      </c>
    </row>
    <row r="31" spans="2:17" x14ac:dyDescent="0.25">
      <c r="B31" s="4">
        <v>28</v>
      </c>
      <c r="C31" s="9">
        <f>SQRT((Data!D30-'Iterasi 1'!$J$46)^2+(Data!E30-'Iterasi 1'!$K$46)^2)</f>
        <v>1.0000499987500624</v>
      </c>
      <c r="D31" s="9">
        <f>SQRT((Data!D30-'Iterasi 1'!$L$46)^2+(Data!E30-'Iterasi 1'!$M$46)^2)</f>
        <v>0.48219266442470904</v>
      </c>
      <c r="E31" s="9">
        <f>SQRT((Data!D30-'Iterasi 1'!$N$46)^2+(Data!E30-'Iterasi 1'!$O$46)^2)</f>
        <v>1.509024703427865</v>
      </c>
      <c r="F31" s="9">
        <f>SQRT((Data!D30-'Iterasi 1'!$P$46)^2+(Data!E30-'Iterasi 1'!$Q$46)^2)</f>
        <v>1.791758912354003</v>
      </c>
      <c r="G31" s="4">
        <f t="shared" si="0"/>
        <v>2</v>
      </c>
      <c r="I31" s="11">
        <v>28</v>
      </c>
      <c r="J31" s="9">
        <f>IF($G31=1,Data!D30,0)</f>
        <v>0</v>
      </c>
      <c r="K31" s="10">
        <f>IF($G31=1,Data!E30,0)</f>
        <v>0</v>
      </c>
      <c r="L31" s="9">
        <f>IF($G31=2,Data!D30,0)</f>
        <v>2.5499999999999998</v>
      </c>
      <c r="M31" s="9">
        <f>IF($G31=2,Data!E30,0)</f>
        <v>2</v>
      </c>
      <c r="N31" s="9">
        <f>IF($G31=3,Data!D30,0)</f>
        <v>0</v>
      </c>
      <c r="O31" s="9">
        <f>IF($G31=3,Data!E30,0)</f>
        <v>0</v>
      </c>
      <c r="P31" s="9">
        <f>IF($G31=4,Data!D30,0)</f>
        <v>0</v>
      </c>
      <c r="Q31" s="9">
        <f>IF($G31=4,Data!E30,0)</f>
        <v>0</v>
      </c>
    </row>
    <row r="32" spans="2:17" x14ac:dyDescent="0.25">
      <c r="B32" s="4">
        <v>29</v>
      </c>
      <c r="C32" s="9">
        <f>SQRT((Data!D31-'Iterasi 1'!$J$46)^2+(Data!E31-'Iterasi 1'!$K$46)^2)</f>
        <v>1.04</v>
      </c>
      <c r="D32" s="9">
        <f>SQRT((Data!D31-'Iterasi 1'!$L$46)^2+(Data!E31-'Iterasi 1'!$M$46)^2)</f>
        <v>1.5553045571928992</v>
      </c>
      <c r="E32" s="9">
        <f>SQRT((Data!D31-'Iterasi 1'!$N$46)^2+(Data!E31-'Iterasi 1'!$O$46)^2)</f>
        <v>0.46438729047590854</v>
      </c>
      <c r="F32" s="9">
        <f>SQRT((Data!D31-'Iterasi 1'!$P$46)^2+(Data!E31-'Iterasi 1'!$Q$46)^2)</f>
        <v>0.50249378105604448</v>
      </c>
      <c r="G32" s="4">
        <f t="shared" si="0"/>
        <v>3</v>
      </c>
      <c r="I32" s="11">
        <v>29</v>
      </c>
      <c r="J32" s="9">
        <f>IF($G32=1,Data!D31,0)</f>
        <v>0</v>
      </c>
      <c r="K32" s="10">
        <f>IF($G32=1,Data!E31,0)</f>
        <v>0</v>
      </c>
      <c r="L32" s="9">
        <f>IF($G32=2,Data!D31,0)</f>
        <v>0</v>
      </c>
      <c r="M32" s="9">
        <f>IF($G32=2,Data!E31,0)</f>
        <v>0</v>
      </c>
      <c r="N32" s="9">
        <f>IF($G32=3,Data!D31,0)</f>
        <v>3.58</v>
      </c>
      <c r="O32" s="9">
        <f>IF($G32=3,Data!E31,0)</f>
        <v>3</v>
      </c>
      <c r="P32" s="9">
        <f>IF($G32=4,Data!D31,0)</f>
        <v>0</v>
      </c>
      <c r="Q32" s="9">
        <f>IF($G32=4,Data!E31,0)</f>
        <v>0</v>
      </c>
    </row>
    <row r="33" spans="2:17" x14ac:dyDescent="0.25">
      <c r="B33" s="4">
        <v>30</v>
      </c>
      <c r="C33" s="9">
        <f>SQRT((Data!D32-'Iterasi 1'!$J$46)^2+(Data!E32-'Iterasi 1'!$K$46)^2)</f>
        <v>1.3862178760930766</v>
      </c>
      <c r="D33" s="9">
        <f>SQRT((Data!D32-'Iterasi 1'!$L$46)^2+(Data!E32-'Iterasi 1'!$M$46)^2)</f>
        <v>2.461518284641615</v>
      </c>
      <c r="E33" s="9">
        <f>SQRT((Data!D32-'Iterasi 1'!$N$46)^2+(Data!E32-'Iterasi 1'!$O$46)^2)</f>
        <v>0.70968694193676374</v>
      </c>
      <c r="F33" s="9">
        <f>SQRT((Data!D32-'Iterasi 1'!$P$46)^2+(Data!E32-'Iterasi 1'!$Q$46)^2)</f>
        <v>0.50089919145472772</v>
      </c>
      <c r="G33" s="4">
        <f t="shared" si="0"/>
        <v>4</v>
      </c>
      <c r="I33" s="11">
        <v>30</v>
      </c>
      <c r="J33" s="9">
        <f>IF($G33=1,Data!D32,0)</f>
        <v>0</v>
      </c>
      <c r="K33" s="10">
        <f>IF($G33=1,Data!E32,0)</f>
        <v>0</v>
      </c>
      <c r="L33" s="9">
        <f>IF($G33=2,Data!D32,0)</f>
        <v>0</v>
      </c>
      <c r="M33" s="9">
        <f>IF($G33=2,Data!E32,0)</f>
        <v>0</v>
      </c>
      <c r="N33" s="9">
        <f>IF($G33=3,Data!D32,0)</f>
        <v>0</v>
      </c>
      <c r="O33" s="9">
        <f>IF($G33=3,Data!E32,0)</f>
        <v>0</v>
      </c>
      <c r="P33" s="9">
        <f>IF($G33=4,Data!D32,0)</f>
        <v>3.5</v>
      </c>
      <c r="Q33" s="9">
        <f>IF($G33=4,Data!E32,0)</f>
        <v>4</v>
      </c>
    </row>
    <row r="34" spans="2:17" x14ac:dyDescent="0.25">
      <c r="B34" s="4">
        <v>31</v>
      </c>
      <c r="C34" s="9">
        <f>SQRT((Data!D33-'Iterasi 1'!$J$46)^2+(Data!E33-'Iterasi 1'!$K$46)^2)</f>
        <v>1.2682271089990151</v>
      </c>
      <c r="D34" s="9">
        <f>SQRT((Data!D33-'Iterasi 1'!$L$46)^2+(Data!E33-'Iterasi 1'!$M$46)^2)</f>
        <v>0.59882991376934402</v>
      </c>
      <c r="E34" s="9">
        <f>SQRT((Data!D33-'Iterasi 1'!$N$46)^2+(Data!E33-'Iterasi 1'!$O$46)^2)</f>
        <v>1.334836652511793</v>
      </c>
      <c r="F34" s="9">
        <f>SQRT((Data!D33-'Iterasi 1'!$P$46)^2+(Data!E33-'Iterasi 1'!$Q$46)^2)</f>
        <v>1.5146286673637204</v>
      </c>
      <c r="G34" s="4">
        <f t="shared" si="0"/>
        <v>2</v>
      </c>
      <c r="I34" s="11">
        <v>31</v>
      </c>
      <c r="J34" s="9">
        <f>IF($G34=1,Data!D33,0)</f>
        <v>0</v>
      </c>
      <c r="K34" s="10">
        <f>IF($G34=1,Data!E33,0)</f>
        <v>0</v>
      </c>
      <c r="L34" s="9">
        <f>IF($G34=2,Data!D33,0)</f>
        <v>3.32</v>
      </c>
      <c r="M34" s="9">
        <f>IF($G34=2,Data!E33,0)</f>
        <v>2</v>
      </c>
      <c r="N34" s="9">
        <f>IF($G34=3,Data!D33,0)</f>
        <v>0</v>
      </c>
      <c r="O34" s="9">
        <f>IF($G34=3,Data!E33,0)</f>
        <v>0</v>
      </c>
      <c r="P34" s="9">
        <f>IF($G34=4,Data!D33,0)</f>
        <v>0</v>
      </c>
      <c r="Q34" s="9">
        <f>IF($G34=4,Data!E33,0)</f>
        <v>0</v>
      </c>
    </row>
    <row r="35" spans="2:17" x14ac:dyDescent="0.25">
      <c r="B35" s="4">
        <v>32</v>
      </c>
      <c r="C35" s="9">
        <f>SQRT((Data!D34-'Iterasi 1'!$J$46)^2+(Data!E34-'Iterasi 1'!$K$46)^2)</f>
        <v>0.22999999999999998</v>
      </c>
      <c r="D35" s="9">
        <f>SQRT((Data!D34-'Iterasi 1'!$L$46)^2+(Data!E34-'Iterasi 1'!$M$46)^2)</f>
        <v>1.3775103504602062</v>
      </c>
      <c r="E35" s="9">
        <f>SQRT((Data!D34-'Iterasi 1'!$N$46)^2+(Data!E34-'Iterasi 1'!$O$46)^2)</f>
        <v>0.58987757675263042</v>
      </c>
      <c r="F35" s="9">
        <f>SQRT((Data!D34-'Iterasi 1'!$P$46)^2+(Data!E34-'Iterasi 1'!$Q$46)^2)</f>
        <v>0.90972523324353249</v>
      </c>
      <c r="G35" s="4">
        <f t="shared" si="0"/>
        <v>1</v>
      </c>
      <c r="I35" s="11">
        <v>32</v>
      </c>
      <c r="J35" s="9">
        <f>IF($G35=1,Data!D34,0)</f>
        <v>2.77</v>
      </c>
      <c r="K35" s="10">
        <f>IF($G35=1,Data!E34,0)</f>
        <v>3</v>
      </c>
      <c r="L35" s="9">
        <f>IF($G35=2,Data!D34,0)</f>
        <v>0</v>
      </c>
      <c r="M35" s="9">
        <f>IF($G35=2,Data!E34,0)</f>
        <v>0</v>
      </c>
      <c r="N35" s="9">
        <f>IF($G35=3,Data!D34,0)</f>
        <v>0</v>
      </c>
      <c r="O35" s="9">
        <f>IF($G35=3,Data!E34,0)</f>
        <v>0</v>
      </c>
      <c r="P35" s="9">
        <f>IF($G35=4,Data!D34,0)</f>
        <v>0</v>
      </c>
      <c r="Q35" s="9">
        <f>IF($G35=4,Data!E34,0)</f>
        <v>0</v>
      </c>
    </row>
    <row r="36" spans="2:17" x14ac:dyDescent="0.25">
      <c r="B36" s="4">
        <v>33</v>
      </c>
      <c r="C36" s="9">
        <f>SQRT((Data!D35-'Iterasi 1'!$J$46)^2+(Data!E35-'Iterasi 1'!$K$46)^2)</f>
        <v>0.87000000000000011</v>
      </c>
      <c r="D36" s="9">
        <f>SQRT((Data!D35-'Iterasi 1'!$L$46)^2+(Data!E35-'Iterasi 1'!$M$46)^2)</f>
        <v>1.4834873661831436</v>
      </c>
      <c r="E36" s="9">
        <f>SQRT((Data!D35-'Iterasi 1'!$N$46)^2+(Data!E35-'Iterasi 1'!$O$46)^2)</f>
        <v>0.36690901082178734</v>
      </c>
      <c r="F36" s="9">
        <f>SQRT((Data!D35-'Iterasi 1'!$P$46)^2+(Data!E35-'Iterasi 1'!$Q$46)^2)</f>
        <v>0.51419840528729754</v>
      </c>
      <c r="G36" s="4">
        <f t="shared" si="0"/>
        <v>3</v>
      </c>
      <c r="I36" s="11">
        <v>33</v>
      </c>
      <c r="J36" s="9">
        <f>IF($G36=1,Data!D35,0)</f>
        <v>0</v>
      </c>
      <c r="K36" s="10">
        <f>IF($G36=1,Data!E35,0)</f>
        <v>0</v>
      </c>
      <c r="L36" s="9">
        <f>IF($G36=2,Data!D35,0)</f>
        <v>0</v>
      </c>
      <c r="M36" s="9">
        <f>IF($G36=2,Data!E35,0)</f>
        <v>0</v>
      </c>
      <c r="N36" s="9">
        <f>IF($G36=3,Data!D35,0)</f>
        <v>3.41</v>
      </c>
      <c r="O36" s="9">
        <f>IF($G36=3,Data!E35,0)</f>
        <v>3</v>
      </c>
      <c r="P36" s="9">
        <f>IF($G36=4,Data!D35,0)</f>
        <v>0</v>
      </c>
      <c r="Q36" s="9">
        <f>IF($G36=4,Data!E35,0)</f>
        <v>0</v>
      </c>
    </row>
    <row r="37" spans="2:17" x14ac:dyDescent="0.25">
      <c r="B37" s="4">
        <v>34</v>
      </c>
      <c r="C37" s="9">
        <f>SQRT((Data!D36-'Iterasi 1'!$J$46)^2+(Data!E36-'Iterasi 1'!$K$46)^2)</f>
        <v>1.1225417586887356</v>
      </c>
      <c r="D37" s="9">
        <f>SQRT((Data!D36-'Iterasi 1'!$L$46)^2+(Data!E36-'Iterasi 1'!$M$46)^2)</f>
        <v>0.42353838742786937</v>
      </c>
      <c r="E37" s="9">
        <f>SQRT((Data!D36-'Iterasi 1'!$N$46)^2+(Data!E36-'Iterasi 1'!$O$46)^2)</f>
        <v>1.3492549384341306</v>
      </c>
      <c r="F37" s="9">
        <f>SQRT((Data!D36-'Iterasi 1'!$P$46)^2+(Data!E36-'Iterasi 1'!$Q$46)^2)</f>
        <v>1.5749285698088025</v>
      </c>
      <c r="G37" s="4">
        <f t="shared" si="0"/>
        <v>2</v>
      </c>
      <c r="I37" s="11">
        <v>34</v>
      </c>
      <c r="J37" s="9">
        <f>IF($G37=1,Data!D36,0)</f>
        <v>0</v>
      </c>
      <c r="K37" s="10">
        <f>IF($G37=1,Data!E36,0)</f>
        <v>0</v>
      </c>
      <c r="L37" s="9">
        <f>IF($G37=2,Data!D36,0)</f>
        <v>3.05</v>
      </c>
      <c r="M37" s="9">
        <f>IF($G37=2,Data!E36,0)</f>
        <v>2</v>
      </c>
      <c r="N37" s="9">
        <f>IF($G37=3,Data!D36,0)</f>
        <v>0</v>
      </c>
      <c r="O37" s="9">
        <f>IF($G37=3,Data!E36,0)</f>
        <v>0</v>
      </c>
      <c r="P37" s="9">
        <f>IF($G37=4,Data!D36,0)</f>
        <v>0</v>
      </c>
      <c r="Q37" s="9">
        <f>IF($G37=4,Data!E36,0)</f>
        <v>0</v>
      </c>
    </row>
    <row r="38" spans="2:17" x14ac:dyDescent="0.25">
      <c r="B38" s="4">
        <v>35</v>
      </c>
      <c r="C38" s="9">
        <f>SQRT((Data!D37-'Iterasi 1'!$J$46)^2+(Data!E37-'Iterasi 1'!$K$46)^2)</f>
        <v>2.0209156340629364</v>
      </c>
      <c r="D38" s="9">
        <f>SQRT((Data!D37-'Iterasi 1'!$L$46)^2+(Data!E37-'Iterasi 1'!$M$46)^2)</f>
        <v>0.62542766618130985</v>
      </c>
      <c r="E38" s="9">
        <f>SQRT((Data!D37-'Iterasi 1'!$N$46)^2+(Data!E37-'Iterasi 1'!$O$46)^2)</f>
        <v>2.3720221096964695</v>
      </c>
      <c r="F38" s="9">
        <f>SQRT((Data!D37-'Iterasi 1'!$P$46)^2+(Data!E37-'Iterasi 1'!$Q$46)^2)</f>
        <v>2.5961509971494339</v>
      </c>
      <c r="G38" s="4">
        <f t="shared" si="0"/>
        <v>2</v>
      </c>
      <c r="I38" s="11">
        <v>35</v>
      </c>
      <c r="J38" s="9">
        <f>IF($G38=1,Data!D37,0)</f>
        <v>0</v>
      </c>
      <c r="K38" s="10">
        <f>IF($G38=1,Data!E37,0)</f>
        <v>0</v>
      </c>
      <c r="L38" s="9">
        <f>IF($G38=2,Data!D37,0)</f>
        <v>2.83</v>
      </c>
      <c r="M38" s="9">
        <f>IF($G38=2,Data!E37,0)</f>
        <v>1</v>
      </c>
      <c r="N38" s="9">
        <f>IF($G38=3,Data!D37,0)</f>
        <v>0</v>
      </c>
      <c r="O38" s="9">
        <f>IF($G38=3,Data!E37,0)</f>
        <v>0</v>
      </c>
      <c r="P38" s="9">
        <f>IF($G38=4,Data!D37,0)</f>
        <v>0</v>
      </c>
      <c r="Q38" s="9">
        <f>IF($G38=4,Data!E37,0)</f>
        <v>0</v>
      </c>
    </row>
    <row r="39" spans="2:17" x14ac:dyDescent="0.25">
      <c r="B39" s="4">
        <v>36</v>
      </c>
      <c r="C39" s="9">
        <f>SQRT((Data!D38-'Iterasi 1'!$J$46)^2+(Data!E38-'Iterasi 1'!$K$46)^2)</f>
        <v>2.1692394980729999</v>
      </c>
      <c r="D39" s="9">
        <f>SQRT((Data!D38-'Iterasi 1'!$L$46)^2+(Data!E38-'Iterasi 1'!$M$46)^2)</f>
        <v>0.81744863179590677</v>
      </c>
      <c r="E39" s="9">
        <f>SQRT((Data!D38-'Iterasi 1'!$N$46)^2+(Data!E38-'Iterasi 1'!$O$46)^2)</f>
        <v>2.3365905836400942</v>
      </c>
      <c r="F39" s="9">
        <f>SQRT((Data!D38-'Iterasi 1'!$P$46)^2+(Data!E38-'Iterasi 1'!$Q$46)^2)</f>
        <v>2.5044959572736385</v>
      </c>
      <c r="G39" s="4">
        <f t="shared" si="0"/>
        <v>2</v>
      </c>
      <c r="I39" s="11">
        <v>36</v>
      </c>
      <c r="J39" s="9">
        <f>IF($G39=1,Data!D38,0)</f>
        <v>0</v>
      </c>
      <c r="K39" s="10">
        <f>IF($G39=1,Data!E38,0)</f>
        <v>0</v>
      </c>
      <c r="L39" s="9">
        <f>IF($G39=2,Data!D38,0)</f>
        <v>3.38</v>
      </c>
      <c r="M39" s="9">
        <f>IF($G39=2,Data!E38,0)</f>
        <v>1</v>
      </c>
      <c r="N39" s="9">
        <f>IF($G39=3,Data!D38,0)</f>
        <v>0</v>
      </c>
      <c r="O39" s="9">
        <f>IF($G39=3,Data!E38,0)</f>
        <v>0</v>
      </c>
      <c r="P39" s="9">
        <f>IF($G39=4,Data!D38,0)</f>
        <v>0</v>
      </c>
      <c r="Q39" s="9">
        <f>IF($G39=4,Data!E38,0)</f>
        <v>0</v>
      </c>
    </row>
    <row r="40" spans="2:17" x14ac:dyDescent="0.25">
      <c r="B40" s="4">
        <v>37</v>
      </c>
      <c r="C40" s="9">
        <f>SQRT((Data!D39-'Iterasi 1'!$J$46)^2+(Data!E39-'Iterasi 1'!$K$46)^2)</f>
        <v>1.372443077143821</v>
      </c>
      <c r="D40" s="9">
        <f>SQRT((Data!D39-'Iterasi 1'!$L$46)^2+(Data!E39-'Iterasi 1'!$M$46)^2)</f>
        <v>2.4563381822593158</v>
      </c>
      <c r="E40" s="9">
        <f>SQRT((Data!D39-'Iterasi 1'!$N$46)^2+(Data!E39-'Iterasi 1'!$O$46)^2)</f>
        <v>0.70308052328465342</v>
      </c>
      <c r="F40" s="9">
        <f>SQRT((Data!D39-'Iterasi 1'!$P$46)^2+(Data!E39-'Iterasi 1'!$Q$46)^2)</f>
        <v>0.50249378105604448</v>
      </c>
      <c r="G40" s="4">
        <f t="shared" si="0"/>
        <v>4</v>
      </c>
      <c r="I40" s="11">
        <v>37</v>
      </c>
      <c r="J40" s="9">
        <f>IF($G40=1,Data!D39,0)</f>
        <v>0</v>
      </c>
      <c r="K40" s="10">
        <f>IF($G40=1,Data!E39,0)</f>
        <v>0</v>
      </c>
      <c r="L40" s="9">
        <f>IF($G40=2,Data!D39,0)</f>
        <v>0</v>
      </c>
      <c r="M40" s="9">
        <f>IF($G40=2,Data!E39,0)</f>
        <v>0</v>
      </c>
      <c r="N40" s="9">
        <f>IF($G40=3,Data!D39,0)</f>
        <v>0</v>
      </c>
      <c r="O40" s="9">
        <f>IF($G40=3,Data!E39,0)</f>
        <v>0</v>
      </c>
      <c r="P40" s="9">
        <f>IF($G40=4,Data!D39,0)</f>
        <v>3.48</v>
      </c>
      <c r="Q40" s="9">
        <f>IF($G40=4,Data!E39,0)</f>
        <v>4</v>
      </c>
    </row>
    <row r="41" spans="2:17" x14ac:dyDescent="0.25">
      <c r="B41" s="4">
        <v>38</v>
      </c>
      <c r="C41" s="9">
        <f>SQRT((Data!D40-'Iterasi 1'!$J$46)^2+(Data!E40-'Iterasi 1'!$K$46)^2)</f>
        <v>1.3124404748406688</v>
      </c>
      <c r="D41" s="9">
        <f>SQRT((Data!D40-'Iterasi 1'!$L$46)^2+(Data!E40-'Iterasi 1'!$M$46)^2)</f>
        <v>0.65487385474227033</v>
      </c>
      <c r="E41" s="9">
        <f>SQRT((Data!D40-'Iterasi 1'!$N$46)^2+(Data!E40-'Iterasi 1'!$O$46)^2)</f>
        <v>1.3399834161494522</v>
      </c>
      <c r="F41" s="9">
        <f>SQRT((Data!D40-'Iterasi 1'!$P$46)^2+(Data!E40-'Iterasi 1'!$Q$46)^2)</f>
        <v>1.5065191668213187</v>
      </c>
      <c r="G41" s="4">
        <f t="shared" si="0"/>
        <v>2</v>
      </c>
      <c r="I41" s="11">
        <v>38</v>
      </c>
      <c r="J41" s="9">
        <f>IF($G41=1,Data!D40,0)</f>
        <v>0</v>
      </c>
      <c r="K41" s="10">
        <f>IF($G41=1,Data!E40,0)</f>
        <v>0</v>
      </c>
      <c r="L41" s="9">
        <f>IF($G41=2,Data!D40,0)</f>
        <v>3.39</v>
      </c>
      <c r="M41" s="9">
        <f>IF($G41=2,Data!E40,0)</f>
        <v>2</v>
      </c>
      <c r="N41" s="9">
        <f>IF($G41=3,Data!D40,0)</f>
        <v>0</v>
      </c>
      <c r="O41" s="9">
        <f>IF($G41=3,Data!E40,0)</f>
        <v>0</v>
      </c>
      <c r="P41" s="9">
        <f>IF($G41=4,Data!D40,0)</f>
        <v>0</v>
      </c>
      <c r="Q41" s="9">
        <f>IF($G41=4,Data!E40,0)</f>
        <v>0</v>
      </c>
    </row>
    <row r="42" spans="2:17" x14ac:dyDescent="0.25">
      <c r="B42" s="4">
        <v>39</v>
      </c>
      <c r="C42" s="9">
        <f>SQRT((Data!D41-'Iterasi 1'!$J$46)^2+(Data!E41-'Iterasi 1'!$K$46)^2)</f>
        <v>2.0090047287151913</v>
      </c>
      <c r="D42" s="9">
        <f>SQRT((Data!D41-'Iterasi 1'!$L$46)^2+(Data!E41-'Iterasi 1'!$M$46)^2)</f>
        <v>0.63701237478168349</v>
      </c>
      <c r="E42" s="9">
        <f>SQRT((Data!D41-'Iterasi 1'!$N$46)^2+(Data!E41-'Iterasi 1'!$O$46)^2)</f>
        <v>2.3920330729783448</v>
      </c>
      <c r="F42" s="9">
        <f>SQRT((Data!D41-'Iterasi 1'!$P$46)^2+(Data!E41-'Iterasi 1'!$Q$46)^2)</f>
        <v>2.6248809496813372</v>
      </c>
      <c r="G42" s="4">
        <f t="shared" si="0"/>
        <v>2</v>
      </c>
      <c r="I42" s="11">
        <v>39</v>
      </c>
      <c r="J42" s="9">
        <f>IF($G42=1,Data!D41,0)</f>
        <v>0</v>
      </c>
      <c r="K42" s="10">
        <f>IF($G42=1,Data!E41,0)</f>
        <v>0</v>
      </c>
      <c r="L42" s="9">
        <f>IF($G42=2,Data!D41,0)</f>
        <v>2.73</v>
      </c>
      <c r="M42" s="9">
        <f>IF($G42=2,Data!E41,0)</f>
        <v>1</v>
      </c>
      <c r="N42" s="9">
        <f>IF($G42=3,Data!D41,0)</f>
        <v>0</v>
      </c>
      <c r="O42" s="9">
        <f>IF($G42=3,Data!E41,0)</f>
        <v>0</v>
      </c>
      <c r="P42" s="9">
        <f>IF($G42=4,Data!D41,0)</f>
        <v>0</v>
      </c>
      <c r="Q42" s="9">
        <f>IF($G42=4,Data!E41,0)</f>
        <v>0</v>
      </c>
    </row>
    <row r="43" spans="2:17" x14ac:dyDescent="0.25">
      <c r="B43" s="4">
        <v>40</v>
      </c>
      <c r="C43" s="9">
        <f>SQRT((Data!D42-'Iterasi 1'!$J$46)^2+(Data!E42-'Iterasi 1'!$K$46)^2)</f>
        <v>0.62000000000000011</v>
      </c>
      <c r="D43" s="9">
        <f>SQRT((Data!D42-'Iterasi 1'!$L$46)^2+(Data!E42-'Iterasi 1'!$M$46)^2)</f>
        <v>1.4088283307859053</v>
      </c>
      <c r="E43" s="9">
        <f>SQRT((Data!D42-'Iterasi 1'!$N$46)^2+(Data!E42-'Iterasi 1'!$O$46)^2)</f>
        <v>0.34706707645000784</v>
      </c>
      <c r="F43" s="9">
        <f>SQRT((Data!D42-'Iterasi 1'!$P$46)^2+(Data!E42-'Iterasi 1'!$Q$46)^2)</f>
        <v>0.62201286160335922</v>
      </c>
      <c r="G43" s="4">
        <f t="shared" si="0"/>
        <v>3</v>
      </c>
      <c r="I43" s="11">
        <v>40</v>
      </c>
      <c r="J43" s="9">
        <f>IF($G43=1,Data!D42,0)</f>
        <v>0</v>
      </c>
      <c r="K43" s="10">
        <f>IF($G43=1,Data!E42,0)</f>
        <v>0</v>
      </c>
      <c r="L43" s="9">
        <f>IF($G43=2,Data!D42,0)</f>
        <v>0</v>
      </c>
      <c r="M43" s="9">
        <f>IF($G43=2,Data!E42,0)</f>
        <v>0</v>
      </c>
      <c r="N43" s="9">
        <f>IF($G43=3,Data!D42,0)</f>
        <v>3.16</v>
      </c>
      <c r="O43" s="9">
        <f>IF($G43=3,Data!E42,0)</f>
        <v>3</v>
      </c>
      <c r="P43" s="9">
        <f>IF($G43=4,Data!D42,0)</f>
        <v>0</v>
      </c>
      <c r="Q43" s="9">
        <f>IF($G43=4,Data!E42,0)</f>
        <v>0</v>
      </c>
    </row>
    <row r="44" spans="2:17" x14ac:dyDescent="0.25">
      <c r="I44" s="11" t="s">
        <v>68</v>
      </c>
      <c r="J44" s="13">
        <f t="shared" ref="J44:Q44" si="1">SUM(J4:J43)</f>
        <v>8.0399999999999991</v>
      </c>
      <c r="K44" s="12">
        <f t="shared" si="1"/>
        <v>9</v>
      </c>
      <c r="L44" s="13">
        <f t="shared" si="1"/>
        <v>47.419999999999995</v>
      </c>
      <c r="M44" s="12">
        <f t="shared" si="1"/>
        <v>28</v>
      </c>
      <c r="N44" s="13">
        <f t="shared" si="1"/>
        <v>40.289999999999992</v>
      </c>
      <c r="O44" s="12">
        <f t="shared" si="1"/>
        <v>37</v>
      </c>
      <c r="P44" s="13">
        <f t="shared" si="1"/>
        <v>27.21</v>
      </c>
      <c r="Q44" s="12">
        <f t="shared" si="1"/>
        <v>32</v>
      </c>
    </row>
    <row r="45" spans="2:17" x14ac:dyDescent="0.25">
      <c r="I45" s="11" t="s">
        <v>69</v>
      </c>
      <c r="J45" s="15">
        <f t="shared" ref="J45:Q45" si="2">COUNTIF(J4:J43,"&lt;&gt;0")</f>
        <v>3</v>
      </c>
      <c r="K45" s="12">
        <f t="shared" si="2"/>
        <v>3</v>
      </c>
      <c r="L45" s="15">
        <f t="shared" si="2"/>
        <v>17</v>
      </c>
      <c r="M45" s="12">
        <f t="shared" si="2"/>
        <v>17</v>
      </c>
      <c r="N45" s="15">
        <f t="shared" si="2"/>
        <v>12</v>
      </c>
      <c r="O45" s="12">
        <f t="shared" si="2"/>
        <v>12</v>
      </c>
      <c r="P45" s="15">
        <f t="shared" si="2"/>
        <v>8</v>
      </c>
      <c r="Q45" s="12">
        <f t="shared" si="2"/>
        <v>8</v>
      </c>
    </row>
    <row r="46" spans="2:17" x14ac:dyDescent="0.25">
      <c r="I46" s="11" t="s">
        <v>70</v>
      </c>
      <c r="J46" s="14">
        <f t="shared" ref="J46:Q46" si="3">J44/J45</f>
        <v>2.6799999999999997</v>
      </c>
      <c r="K46" s="16">
        <f t="shared" si="3"/>
        <v>3</v>
      </c>
      <c r="L46" s="14">
        <f t="shared" si="3"/>
        <v>2.789411764705882</v>
      </c>
      <c r="M46" s="16">
        <f t="shared" si="3"/>
        <v>1.6470588235294117</v>
      </c>
      <c r="N46" s="14">
        <f t="shared" si="3"/>
        <v>3.3574999999999995</v>
      </c>
      <c r="O46" s="16">
        <f t="shared" si="3"/>
        <v>3.0833333333333335</v>
      </c>
      <c r="P46" s="14">
        <f t="shared" si="3"/>
        <v>3.4012500000000001</v>
      </c>
      <c r="Q46" s="16">
        <f t="shared" si="3"/>
        <v>4</v>
      </c>
    </row>
  </sheetData>
  <mergeCells count="6">
    <mergeCell ref="P2:Q2"/>
    <mergeCell ref="B2:G2"/>
    <mergeCell ref="I2:I3"/>
    <mergeCell ref="J2:K2"/>
    <mergeCell ref="L2:M2"/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topLeftCell="A4" workbookViewId="0">
      <selection activeCell="H5" sqref="H5"/>
    </sheetView>
  </sheetViews>
  <sheetFormatPr defaultRowHeight="15" x14ac:dyDescent="0.25"/>
  <sheetData>
    <row r="2" spans="2:17" x14ac:dyDescent="0.25">
      <c r="B2" s="25" t="s">
        <v>81</v>
      </c>
      <c r="C2" s="26"/>
      <c r="D2" s="26"/>
      <c r="E2" s="26"/>
      <c r="F2" s="26"/>
      <c r="G2" s="27"/>
      <c r="I2" s="31" t="s">
        <v>53</v>
      </c>
      <c r="J2" s="30" t="s">
        <v>49</v>
      </c>
      <c r="K2" s="30"/>
      <c r="L2" s="30" t="s">
        <v>50</v>
      </c>
      <c r="M2" s="30"/>
      <c r="N2" s="30" t="s">
        <v>51</v>
      </c>
      <c r="O2" s="30"/>
      <c r="P2" s="28" t="s">
        <v>52</v>
      </c>
      <c r="Q2" s="29"/>
    </row>
    <row r="3" spans="2:17" x14ac:dyDescent="0.25">
      <c r="B3" s="4" t="s">
        <v>43</v>
      </c>
      <c r="C3" s="4" t="s">
        <v>44</v>
      </c>
      <c r="D3" s="4" t="s">
        <v>45</v>
      </c>
      <c r="E3" s="4" t="s">
        <v>46</v>
      </c>
      <c r="F3" s="4" t="s">
        <v>47</v>
      </c>
      <c r="G3" s="4" t="s">
        <v>48</v>
      </c>
      <c r="I3" s="32"/>
      <c r="J3" s="11" t="s">
        <v>54</v>
      </c>
      <c r="K3" s="11" t="s">
        <v>55</v>
      </c>
      <c r="L3" s="11" t="s">
        <v>54</v>
      </c>
      <c r="M3" s="11" t="s">
        <v>55</v>
      </c>
      <c r="N3" s="11" t="s">
        <v>54</v>
      </c>
      <c r="O3" s="11" t="s">
        <v>55</v>
      </c>
      <c r="P3" s="11" t="s">
        <v>54</v>
      </c>
      <c r="Q3" s="11" t="s">
        <v>55</v>
      </c>
    </row>
    <row r="4" spans="2:17" x14ac:dyDescent="0.25">
      <c r="B4" s="4">
        <v>1</v>
      </c>
      <c r="C4" s="9">
        <f>SQRT((Data!D3-'Iterasi 2'!$J$46)^2+(Data!E3-'Iterasi 2'!$K$46)^2)</f>
        <v>1.0218121158021176</v>
      </c>
      <c r="D4" s="9">
        <f>SQRT((Data!D3-'Iterasi 2'!$L$46)^2+(Data!E3-'Iterasi 2'!$M$46)^2)</f>
        <v>2.3550902685481891</v>
      </c>
      <c r="E4" s="9">
        <f>SQRT((Data!D3-'Iterasi 2'!$N$46)^2+(Data!E3-'Iterasi 2'!$O$46)^2)</f>
        <v>1.0289966121313407</v>
      </c>
      <c r="F4" s="9">
        <f>SQRT((Data!D3-'Iterasi 2'!$P$46)^2+(Data!E3-'Iterasi 2'!$Q$46)^2)</f>
        <v>0.51124999999999998</v>
      </c>
      <c r="G4" s="4">
        <f>IF(AND(C4&lt;D4,C4&lt;E4,C4&lt;F4),1,IF(AND(D4&lt;C4,D4&lt;E4,D4&lt;F4),2,IF(AND(E4&lt;C4,E4&lt;D4,E4&lt;F4),3,4)))</f>
        <v>4</v>
      </c>
      <c r="I4" s="11">
        <v>1</v>
      </c>
      <c r="J4" s="9">
        <f>IF($G4=1,Data!D3,0)</f>
        <v>0</v>
      </c>
      <c r="K4" s="10">
        <f>IF($G4=1,Data!E3,0)</f>
        <v>0</v>
      </c>
      <c r="L4" s="9">
        <f>IF($G4=2,Data!D3,0)</f>
        <v>0</v>
      </c>
      <c r="M4" s="9">
        <f>IF($G4=2,Data!E3,0)</f>
        <v>0</v>
      </c>
      <c r="N4" s="9">
        <f>IF($G4=3,Data!D3,0)</f>
        <v>0</v>
      </c>
      <c r="O4" s="9">
        <f>IF($G4=3,Data!E3,0)</f>
        <v>0</v>
      </c>
      <c r="P4" s="9">
        <f>IF($G4=4,Data!D3,0)</f>
        <v>2.89</v>
      </c>
      <c r="Q4" s="9">
        <f>IF($G4=4,Data!E3,0)</f>
        <v>4</v>
      </c>
    </row>
    <row r="5" spans="2:17" x14ac:dyDescent="0.25">
      <c r="B5" s="4">
        <v>2</v>
      </c>
      <c r="C5" s="9">
        <f>SQRT((Data!D4-'Iterasi 2'!$J$46)^2+(Data!E4-'Iterasi 2'!$K$46)^2)</f>
        <v>5.0000000000000266E-2</v>
      </c>
      <c r="D5" s="9">
        <f>SQRT((Data!D4-'Iterasi 2'!$L$46)^2+(Data!E4-'Iterasi 2'!$M$46)^2)</f>
        <v>1.3542450239063413</v>
      </c>
      <c r="E5" s="9">
        <f>SQRT((Data!D4-'Iterasi 2'!$N$46)^2+(Data!E4-'Iterasi 2'!$O$46)^2)</f>
        <v>0.63300923725048741</v>
      </c>
      <c r="F5" s="9">
        <f>SQRT((Data!D4-'Iterasi 2'!$P$46)^2+(Data!E4-'Iterasi 2'!$Q$46)^2)</f>
        <v>1.2043988386327846</v>
      </c>
      <c r="G5" s="4">
        <f t="shared" ref="G5:G43" si="0">IF(AND(C5&lt;D5,C5&lt;E5,C5&lt;F5),1,IF(AND(D5&lt;C5,D5&lt;E5,D5&lt;F5),2,IF(AND(E5&lt;C5,E5&lt;D5,E5&lt;F5),3,4)))</f>
        <v>1</v>
      </c>
      <c r="I5" s="11">
        <v>2</v>
      </c>
      <c r="J5" s="9">
        <f>IF($G5=1,Data!D4,0)</f>
        <v>2.73</v>
      </c>
      <c r="K5" s="10">
        <f>IF($G5=1,Data!E4,0)</f>
        <v>3</v>
      </c>
      <c r="L5" s="9">
        <f>IF($G5=2,Data!D4,0)</f>
        <v>0</v>
      </c>
      <c r="M5" s="9">
        <f>IF($G5=2,Data!E4,0)</f>
        <v>0</v>
      </c>
      <c r="N5" s="9">
        <f>IF($G5=3,Data!D4,0)</f>
        <v>0</v>
      </c>
      <c r="O5" s="9">
        <f>IF($G5=3,Data!E4,0)</f>
        <v>0</v>
      </c>
      <c r="P5" s="9">
        <f>IF($G5=4,Data!D4,0)</f>
        <v>0</v>
      </c>
      <c r="Q5" s="9">
        <f>IF($G5=4,Data!E4,0)</f>
        <v>0</v>
      </c>
    </row>
    <row r="6" spans="2:17" x14ac:dyDescent="0.25">
      <c r="B6" s="4">
        <v>3</v>
      </c>
      <c r="C6" s="9">
        <f>SQRT((Data!D5-'Iterasi 2'!$J$46)^2+(Data!E5-'Iterasi 2'!$K$46)^2)</f>
        <v>2.2056518310921152</v>
      </c>
      <c r="D6" s="9">
        <f>SQRT((Data!D5-'Iterasi 2'!$L$46)^2+(Data!E5-'Iterasi 2'!$M$46)^2)</f>
        <v>1.2243618491754236</v>
      </c>
      <c r="E6" s="9">
        <f>SQRT((Data!D5-'Iterasi 2'!$N$46)^2+(Data!E5-'Iterasi 2'!$O$46)^2)</f>
        <v>2.6314129337254872</v>
      </c>
      <c r="F6" s="9">
        <f>SQRT((Data!D5-'Iterasi 2'!$P$46)^2+(Data!E5-'Iterasi 2'!$Q$46)^2)</f>
        <v>3.4244162367475131</v>
      </c>
      <c r="G6" s="4">
        <f t="shared" si="0"/>
        <v>2</v>
      </c>
      <c r="I6" s="11">
        <v>3</v>
      </c>
      <c r="J6" s="9">
        <f>IF($G6=1,Data!D5,0)</f>
        <v>0</v>
      </c>
      <c r="K6" s="10">
        <f>IF($G6=1,Data!E5,0)</f>
        <v>0</v>
      </c>
      <c r="L6" s="9">
        <f>IF($G6=2,Data!D5,0)</f>
        <v>1.75</v>
      </c>
      <c r="M6" s="9">
        <f>IF($G6=2,Data!E5,0)</f>
        <v>1</v>
      </c>
      <c r="N6" s="9">
        <f>IF($G6=3,Data!D5,0)</f>
        <v>0</v>
      </c>
      <c r="O6" s="9">
        <f>IF($G6=3,Data!E5,0)</f>
        <v>0</v>
      </c>
      <c r="P6" s="9">
        <f>IF($G6=4,Data!D5,0)</f>
        <v>0</v>
      </c>
      <c r="Q6" s="9">
        <f>IF($G6=4,Data!E5,0)</f>
        <v>0</v>
      </c>
    </row>
    <row r="7" spans="2:17" x14ac:dyDescent="0.25">
      <c r="B7" s="4">
        <v>4</v>
      </c>
      <c r="C7" s="9">
        <f>SQRT((Data!D6-'Iterasi 2'!$J$46)^2+(Data!E6-'Iterasi 2'!$K$46)^2)</f>
        <v>1.1610770861575042</v>
      </c>
      <c r="D7" s="9">
        <f>SQRT((Data!D6-'Iterasi 2'!$L$46)^2+(Data!E6-'Iterasi 2'!$M$46)^2)</f>
        <v>2.4015197754409416</v>
      </c>
      <c r="E7" s="9">
        <f>SQRT((Data!D6-'Iterasi 2'!$N$46)^2+(Data!E6-'Iterasi 2'!$O$46)^2)</f>
        <v>0.92083333333333317</v>
      </c>
      <c r="F7" s="9">
        <f>SQRT((Data!D6-'Iterasi 2'!$P$46)^2+(Data!E6-'Iterasi 2'!$Q$46)^2)</f>
        <v>0.13125000000000009</v>
      </c>
      <c r="G7" s="4">
        <f t="shared" si="0"/>
        <v>4</v>
      </c>
      <c r="I7" s="11">
        <v>4</v>
      </c>
      <c r="J7" s="9">
        <f>IF($G7=1,Data!D6,0)</f>
        <v>0</v>
      </c>
      <c r="K7" s="10">
        <f>IF($G7=1,Data!E6,0)</f>
        <v>0</v>
      </c>
      <c r="L7" s="9">
        <f>IF($G7=2,Data!D6,0)</f>
        <v>0</v>
      </c>
      <c r="M7" s="9">
        <f>IF($G7=2,Data!E6,0)</f>
        <v>0</v>
      </c>
      <c r="N7" s="9">
        <f>IF($G7=3,Data!D6,0)</f>
        <v>0</v>
      </c>
      <c r="O7" s="9">
        <f>IF($G7=3,Data!E6,0)</f>
        <v>0</v>
      </c>
      <c r="P7" s="9">
        <f>IF($G7=4,Data!D6,0)</f>
        <v>3.27</v>
      </c>
      <c r="Q7" s="9">
        <f>IF($G7=4,Data!E6,0)</f>
        <v>4</v>
      </c>
    </row>
    <row r="8" spans="2:17" x14ac:dyDescent="0.25">
      <c r="B8" s="4">
        <v>5</v>
      </c>
      <c r="C8" s="9">
        <f>SQRT((Data!D7-'Iterasi 2'!$J$46)^2+(Data!E7-'Iterasi 2'!$K$46)^2)</f>
        <v>2.3479565583715556</v>
      </c>
      <c r="D8" s="9">
        <f>SQRT((Data!D7-'Iterasi 2'!$L$46)^2+(Data!E7-'Iterasi 2'!$M$46)^2)</f>
        <v>1.487517729823679</v>
      </c>
      <c r="E8" s="9">
        <f>SQRT((Data!D7-'Iterasi 2'!$N$46)^2+(Data!E7-'Iterasi 2'!$O$46)^2)</f>
        <v>2.8246829959798636</v>
      </c>
      <c r="F8" s="9">
        <f>SQRT((Data!D7-'Iterasi 2'!$P$46)^2+(Data!E7-'Iterasi 2'!$Q$46)^2)</f>
        <v>3.5787395214656237</v>
      </c>
      <c r="G8" s="4">
        <f t="shared" si="0"/>
        <v>2</v>
      </c>
      <c r="I8" s="11">
        <v>5</v>
      </c>
      <c r="J8" s="9">
        <f>IF($G8=1,Data!D7,0)</f>
        <v>0</v>
      </c>
      <c r="K8" s="10">
        <f>IF($G8=1,Data!E7,0)</f>
        <v>0</v>
      </c>
      <c r="L8" s="9">
        <f>IF($G8=2,Data!D7,0)</f>
        <v>1.45</v>
      </c>
      <c r="M8" s="9">
        <f>IF($G8=2,Data!E7,0)</f>
        <v>1</v>
      </c>
      <c r="N8" s="9">
        <f>IF($G8=3,Data!D7,0)</f>
        <v>0</v>
      </c>
      <c r="O8" s="9">
        <f>IF($G8=3,Data!E7,0)</f>
        <v>0</v>
      </c>
      <c r="P8" s="9">
        <f>IF($G8=4,Data!D7,0)</f>
        <v>0</v>
      </c>
      <c r="Q8" s="9">
        <f>IF($G8=4,Data!E7,0)</f>
        <v>0</v>
      </c>
    </row>
    <row r="9" spans="2:17" x14ac:dyDescent="0.25">
      <c r="B9" s="4">
        <v>6</v>
      </c>
      <c r="C9" s="9">
        <f>SQRT((Data!D8-'Iterasi 2'!$J$46)^2+(Data!E8-'Iterasi 2'!$K$46)^2)</f>
        <v>1.1180339887498951</v>
      </c>
      <c r="D9" s="9">
        <f>SQRT((Data!D8-'Iterasi 2'!$L$46)^2+(Data!E8-'Iterasi 2'!$M$46)^2)</f>
        <v>0.52642819415245645</v>
      </c>
      <c r="E9" s="9">
        <f>SQRT((Data!D8-'Iterasi 2'!$N$46)^2+(Data!E8-'Iterasi 2'!$O$46)^2)</f>
        <v>1.0977783752247587</v>
      </c>
      <c r="F9" s="9">
        <f>SQRT((Data!D8-'Iterasi 2'!$P$46)^2+(Data!E8-'Iterasi 2'!$Q$46)^2)</f>
        <v>2.0122006764982463</v>
      </c>
      <c r="G9" s="4">
        <f t="shared" si="0"/>
        <v>2</v>
      </c>
      <c r="I9" s="11">
        <v>6</v>
      </c>
      <c r="J9" s="9">
        <f>IF($G9=1,Data!D8,0)</f>
        <v>0</v>
      </c>
      <c r="K9" s="10">
        <f>IF($G9=1,Data!E8,0)</f>
        <v>0</v>
      </c>
      <c r="L9" s="9">
        <f>IF($G9=2,Data!D8,0)</f>
        <v>3.18</v>
      </c>
      <c r="M9" s="9">
        <f>IF($G9=2,Data!E8,0)</f>
        <v>2</v>
      </c>
      <c r="N9" s="9">
        <f>IF($G9=3,Data!D8,0)</f>
        <v>0</v>
      </c>
      <c r="O9" s="9">
        <f>IF($G9=3,Data!E8,0)</f>
        <v>0</v>
      </c>
      <c r="P9" s="9">
        <f>IF($G9=4,Data!D8,0)</f>
        <v>0</v>
      </c>
      <c r="Q9" s="9">
        <f>IF($G9=4,Data!E8,0)</f>
        <v>0</v>
      </c>
    </row>
    <row r="10" spans="2:17" x14ac:dyDescent="0.25">
      <c r="B10" s="4">
        <v>7</v>
      </c>
      <c r="C10" s="9">
        <f>SQRT((Data!D9-'Iterasi 2'!$J$46)^2+(Data!E9-'Iterasi 2'!$K$46)^2)</f>
        <v>1.1661903789690602</v>
      </c>
      <c r="D10" s="9">
        <f>SQRT((Data!D9-'Iterasi 2'!$L$46)^2+(Data!E9-'Iterasi 2'!$M$46)^2)</f>
        <v>0.60435444124904014</v>
      </c>
      <c r="E10" s="9">
        <f>SQRT((Data!D9-'Iterasi 2'!$N$46)^2+(Data!E9-'Iterasi 2'!$O$46)^2)</f>
        <v>1.0861019110153114</v>
      </c>
      <c r="F10" s="9">
        <f>SQRT((Data!D9-'Iterasi 2'!$P$46)^2+(Data!E9-'Iterasi 2'!$Q$46)^2)</f>
        <v>2.0036720196928437</v>
      </c>
      <c r="G10" s="4">
        <f t="shared" si="0"/>
        <v>2</v>
      </c>
      <c r="I10" s="11">
        <v>7</v>
      </c>
      <c r="J10" s="9">
        <f>IF($G10=1,Data!D9,0)</f>
        <v>0</v>
      </c>
      <c r="K10" s="10">
        <f>IF($G10=1,Data!E9,0)</f>
        <v>0</v>
      </c>
      <c r="L10" s="9">
        <f>IF($G10=2,Data!D9,0)</f>
        <v>3.28</v>
      </c>
      <c r="M10" s="9">
        <f>IF($G10=2,Data!E9,0)</f>
        <v>2</v>
      </c>
      <c r="N10" s="9">
        <f>IF($G10=3,Data!D9,0)</f>
        <v>0</v>
      </c>
      <c r="O10" s="9">
        <f>IF($G10=3,Data!E9,0)</f>
        <v>0</v>
      </c>
      <c r="P10" s="9">
        <f>IF($G10=4,Data!D9,0)</f>
        <v>0</v>
      </c>
      <c r="Q10" s="9">
        <f>IF($G10=4,Data!E9,0)</f>
        <v>0</v>
      </c>
    </row>
    <row r="11" spans="2:17" x14ac:dyDescent="0.25">
      <c r="B11" s="4">
        <v>8</v>
      </c>
      <c r="C11" s="9">
        <f>SQRT((Data!D10-'Iterasi 2'!$J$46)^2+(Data!E10-'Iterasi 2'!$K$46)^2)</f>
        <v>1.1180339887498951</v>
      </c>
      <c r="D11" s="9">
        <f>SQRT((Data!D10-'Iterasi 2'!$L$46)^2+(Data!E10-'Iterasi 2'!$M$46)^2)</f>
        <v>0.52642819415245645</v>
      </c>
      <c r="E11" s="9">
        <f>SQRT((Data!D10-'Iterasi 2'!$N$46)^2+(Data!E10-'Iterasi 2'!$O$46)^2)</f>
        <v>1.0977783752247587</v>
      </c>
      <c r="F11" s="9">
        <f>SQRT((Data!D10-'Iterasi 2'!$P$46)^2+(Data!E10-'Iterasi 2'!$Q$46)^2)</f>
        <v>2.0122006764982463</v>
      </c>
      <c r="G11" s="4">
        <f t="shared" si="0"/>
        <v>2</v>
      </c>
      <c r="I11" s="11">
        <v>8</v>
      </c>
      <c r="J11" s="9">
        <f>IF($G11=1,Data!D10,0)</f>
        <v>0</v>
      </c>
      <c r="K11" s="10">
        <f>IF($G11=1,Data!E10,0)</f>
        <v>0</v>
      </c>
      <c r="L11" s="9">
        <f>IF($G11=2,Data!D10,0)</f>
        <v>3.18</v>
      </c>
      <c r="M11" s="9">
        <f>IF($G11=2,Data!E10,0)</f>
        <v>2</v>
      </c>
      <c r="N11" s="9">
        <f>IF($G11=3,Data!D10,0)</f>
        <v>0</v>
      </c>
      <c r="O11" s="9">
        <f>IF($G11=3,Data!E10,0)</f>
        <v>0</v>
      </c>
      <c r="P11" s="9">
        <f>IF($G11=4,Data!D10,0)</f>
        <v>0</v>
      </c>
      <c r="Q11" s="9">
        <f>IF($G11=4,Data!E10,0)</f>
        <v>0</v>
      </c>
    </row>
    <row r="12" spans="2:17" x14ac:dyDescent="0.25">
      <c r="B12" s="4">
        <v>9</v>
      </c>
      <c r="C12" s="9">
        <f>SQRT((Data!D11-'Iterasi 2'!$J$46)^2+(Data!E11-'Iterasi 2'!$K$46)^2)</f>
        <v>0.90000000000000036</v>
      </c>
      <c r="D12" s="9">
        <f>SQRT((Data!D11-'Iterasi 2'!$L$46)^2+(Data!E11-'Iterasi 2'!$M$46)^2)</f>
        <v>1.5669969957773013</v>
      </c>
      <c r="E12" s="9">
        <f>SQRT((Data!D11-'Iterasi 2'!$N$46)^2+(Data!E11-'Iterasi 2'!$O$46)^2)</f>
        <v>0.23759354882749811</v>
      </c>
      <c r="F12" s="9">
        <f>SQRT((Data!D11-'Iterasi 2'!$P$46)^2+(Data!E11-'Iterasi 2'!$Q$46)^2)</f>
        <v>1.0158501673475278</v>
      </c>
      <c r="G12" s="4">
        <f t="shared" si="0"/>
        <v>3</v>
      </c>
      <c r="I12" s="11">
        <v>9</v>
      </c>
      <c r="J12" s="9">
        <f>IF($G12=1,Data!D11,0)</f>
        <v>0</v>
      </c>
      <c r="K12" s="10">
        <f>IF($G12=1,Data!E11,0)</f>
        <v>0</v>
      </c>
      <c r="L12" s="9">
        <f>IF($G12=2,Data!D11,0)</f>
        <v>0</v>
      </c>
      <c r="M12" s="9">
        <f>IF($G12=2,Data!E11,0)</f>
        <v>0</v>
      </c>
      <c r="N12" s="9">
        <f>IF($G12=3,Data!D11,0)</f>
        <v>3.58</v>
      </c>
      <c r="O12" s="9">
        <f>IF($G12=3,Data!E11,0)</f>
        <v>3</v>
      </c>
      <c r="P12" s="9">
        <f>IF($G12=4,Data!D11,0)</f>
        <v>0</v>
      </c>
      <c r="Q12" s="9">
        <f>IF($G12=4,Data!E11,0)</f>
        <v>0</v>
      </c>
    </row>
    <row r="13" spans="2:17" x14ac:dyDescent="0.25">
      <c r="B13" s="4">
        <v>10</v>
      </c>
      <c r="C13" s="9">
        <f>SQRT((Data!D12-'Iterasi 2'!$J$46)^2+(Data!E12-'Iterasi 2'!$K$46)^2)</f>
        <v>1.3386933928274989</v>
      </c>
      <c r="D13" s="9">
        <f>SQRT((Data!D12-'Iterasi 2'!$L$46)^2+(Data!E12-'Iterasi 2'!$M$46)^2)</f>
        <v>2.4790421886305971</v>
      </c>
      <c r="E13" s="9">
        <f>SQRT((Data!D12-'Iterasi 2'!$N$46)^2+(Data!E12-'Iterasi 2'!$O$46)^2)</f>
        <v>0.94097504099618789</v>
      </c>
      <c r="F13" s="9">
        <f>SQRT((Data!D12-'Iterasi 2'!$P$46)^2+(Data!E12-'Iterasi 2'!$Q$46)^2)</f>
        <v>0.16874999999999973</v>
      </c>
      <c r="G13" s="4">
        <f t="shared" si="0"/>
        <v>4</v>
      </c>
      <c r="I13" s="11">
        <v>10</v>
      </c>
      <c r="J13" s="9">
        <f>IF($G13=1,Data!D12,0)</f>
        <v>0</v>
      </c>
      <c r="K13" s="10">
        <f>IF($G13=1,Data!E12,0)</f>
        <v>0</v>
      </c>
      <c r="L13" s="9">
        <f>IF($G13=2,Data!D12,0)</f>
        <v>0</v>
      </c>
      <c r="M13" s="9">
        <f>IF($G13=2,Data!E12,0)</f>
        <v>0</v>
      </c>
      <c r="N13" s="9">
        <f>IF($G13=3,Data!D12,0)</f>
        <v>0</v>
      </c>
      <c r="O13" s="9">
        <f>IF($G13=3,Data!E12,0)</f>
        <v>0</v>
      </c>
      <c r="P13" s="9">
        <f>IF($G13=4,Data!D12,0)</f>
        <v>3.57</v>
      </c>
      <c r="Q13" s="9">
        <f>IF($G13=4,Data!E12,0)</f>
        <v>4</v>
      </c>
    </row>
    <row r="14" spans="2:17" x14ac:dyDescent="0.25">
      <c r="B14" s="4">
        <v>11</v>
      </c>
      <c r="C14" s="9">
        <f>SQRT((Data!D13-'Iterasi 2'!$J$46)^2+(Data!E13-'Iterasi 2'!$K$46)^2)</f>
        <v>1.2932130528261769</v>
      </c>
      <c r="D14" s="9">
        <f>SQRT((Data!D13-'Iterasi 2'!$L$46)^2+(Data!E13-'Iterasi 2'!$M$46)^2)</f>
        <v>2.4578990662899902</v>
      </c>
      <c r="E14" s="9">
        <f>SQRT((Data!D13-'Iterasi 2'!$N$46)^2+(Data!E13-'Iterasi 2'!$O$46)^2)</f>
        <v>0.92767668278219517</v>
      </c>
      <c r="F14" s="9">
        <f>SQRT((Data!D13-'Iterasi 2'!$P$46)^2+(Data!E13-'Iterasi 2'!$Q$46)^2)</f>
        <v>9.8749999999999893E-2</v>
      </c>
      <c r="G14" s="4">
        <f t="shared" si="0"/>
        <v>4</v>
      </c>
      <c r="I14" s="11">
        <v>11</v>
      </c>
      <c r="J14" s="9">
        <f>IF($G14=1,Data!D13,0)</f>
        <v>0</v>
      </c>
      <c r="K14" s="10">
        <f>IF($G14=1,Data!E13,0)</f>
        <v>0</v>
      </c>
      <c r="L14" s="9">
        <f>IF($G14=2,Data!D13,0)</f>
        <v>0</v>
      </c>
      <c r="M14" s="9">
        <f>IF($G14=2,Data!E13,0)</f>
        <v>0</v>
      </c>
      <c r="N14" s="9">
        <f>IF($G14=3,Data!D13,0)</f>
        <v>0</v>
      </c>
      <c r="O14" s="9">
        <f>IF($G14=3,Data!E13,0)</f>
        <v>0</v>
      </c>
      <c r="P14" s="9">
        <f>IF($G14=4,Data!D13,0)</f>
        <v>3.5</v>
      </c>
      <c r="Q14" s="9">
        <f>IF($G14=4,Data!E13,0)</f>
        <v>4</v>
      </c>
    </row>
    <row r="15" spans="2:17" x14ac:dyDescent="0.25">
      <c r="B15" s="4">
        <v>12</v>
      </c>
      <c r="C15" s="9">
        <f>SQRT((Data!D14-'Iterasi 2'!$J$46)^2+(Data!E14-'Iterasi 2'!$K$46)^2)</f>
        <v>1.1412712210513329</v>
      </c>
      <c r="D15" s="9">
        <f>SQRT((Data!D14-'Iterasi 2'!$L$46)^2+(Data!E14-'Iterasi 2'!$M$46)^2)</f>
        <v>2.3938358701068836</v>
      </c>
      <c r="E15" s="9">
        <f>SQRT((Data!D14-'Iterasi 2'!$N$46)^2+(Data!E14-'Iterasi 2'!$O$46)^2)</f>
        <v>0.92549123592704929</v>
      </c>
      <c r="F15" s="9">
        <f>SQRT((Data!D14-'Iterasi 2'!$P$46)^2+(Data!E14-'Iterasi 2'!$Q$46)^2)</f>
        <v>0.17125000000000012</v>
      </c>
      <c r="G15" s="4">
        <f t="shared" si="0"/>
        <v>4</v>
      </c>
      <c r="I15" s="11">
        <v>12</v>
      </c>
      <c r="J15" s="9">
        <f>IF($G15=1,Data!D14,0)</f>
        <v>0</v>
      </c>
      <c r="K15" s="10">
        <f>IF($G15=1,Data!E14,0)</f>
        <v>0</v>
      </c>
      <c r="L15" s="9">
        <f>IF($G15=2,Data!D14,0)</f>
        <v>0</v>
      </c>
      <c r="M15" s="9">
        <f>IF($G15=2,Data!E14,0)</f>
        <v>0</v>
      </c>
      <c r="N15" s="9">
        <f>IF($G15=3,Data!D14,0)</f>
        <v>0</v>
      </c>
      <c r="O15" s="9">
        <f>IF($G15=3,Data!E14,0)</f>
        <v>0</v>
      </c>
      <c r="P15" s="9">
        <f>IF($G15=4,Data!D14,0)</f>
        <v>3.23</v>
      </c>
      <c r="Q15" s="9">
        <f>IF($G15=4,Data!E14,0)</f>
        <v>4</v>
      </c>
    </row>
    <row r="16" spans="2:17" x14ac:dyDescent="0.25">
      <c r="B16" s="4">
        <v>13</v>
      </c>
      <c r="C16" s="9">
        <f>SQRT((Data!D15-'Iterasi 2'!$J$46)^2+(Data!E15-'Iterasi 2'!$K$46)^2)</f>
        <v>0.13999999999999968</v>
      </c>
      <c r="D16" s="9">
        <f>SQRT((Data!D15-'Iterasi 2'!$L$46)^2+(Data!E15-'Iterasi 2'!$M$46)^2)</f>
        <v>1.37573836733709</v>
      </c>
      <c r="E16" s="9">
        <f>SQRT((Data!D15-'Iterasi 2'!$N$46)^2+(Data!E15-'Iterasi 2'!$O$46)^2)</f>
        <v>0.82173638987478426</v>
      </c>
      <c r="F16" s="9">
        <f>SQRT((Data!D15-'Iterasi 2'!$P$46)^2+(Data!E15-'Iterasi 2'!$Q$46)^2)</f>
        <v>1.3197543568785823</v>
      </c>
      <c r="G16" s="4">
        <f t="shared" si="0"/>
        <v>1</v>
      </c>
      <c r="I16" s="11">
        <v>13</v>
      </c>
      <c r="J16" s="9">
        <f>IF($G16=1,Data!D15,0)</f>
        <v>2.54</v>
      </c>
      <c r="K16" s="10">
        <f>IF($G16=1,Data!E15,0)</f>
        <v>3</v>
      </c>
      <c r="L16" s="9">
        <f>IF($G16=2,Data!D15,0)</f>
        <v>0</v>
      </c>
      <c r="M16" s="9">
        <f>IF($G16=2,Data!E15,0)</f>
        <v>0</v>
      </c>
      <c r="N16" s="9">
        <f>IF($G16=3,Data!D15,0)</f>
        <v>0</v>
      </c>
      <c r="O16" s="9">
        <f>IF($G16=3,Data!E15,0)</f>
        <v>0</v>
      </c>
      <c r="P16" s="9">
        <f>IF($G16=4,Data!D15,0)</f>
        <v>0</v>
      </c>
      <c r="Q16" s="9">
        <f>IF($G16=4,Data!E15,0)</f>
        <v>0</v>
      </c>
    </row>
    <row r="17" spans="2:17" x14ac:dyDescent="0.25">
      <c r="B17" s="4">
        <v>14</v>
      </c>
      <c r="C17" s="9">
        <f>SQRT((Data!D16-'Iterasi 2'!$J$46)^2+(Data!E16-'Iterasi 2'!$K$46)^2)</f>
        <v>0.93000000000000016</v>
      </c>
      <c r="D17" s="9">
        <f>SQRT((Data!D16-'Iterasi 2'!$L$46)^2+(Data!E16-'Iterasi 2'!$M$46)^2)</f>
        <v>1.5823447408490774</v>
      </c>
      <c r="E17" s="9">
        <f>SQRT((Data!D16-'Iterasi 2'!$N$46)^2+(Data!E16-'Iterasi 2'!$O$46)^2)</f>
        <v>0.26589602186652711</v>
      </c>
      <c r="F17" s="9">
        <f>SQRT((Data!D16-'Iterasi 2'!$P$46)^2+(Data!E16-'Iterasi 2'!$Q$46)^2)</f>
        <v>1.0215559517226651</v>
      </c>
      <c r="G17" s="4">
        <f t="shared" si="0"/>
        <v>3</v>
      </c>
      <c r="I17" s="11">
        <v>14</v>
      </c>
      <c r="J17" s="9">
        <f>IF($G17=1,Data!D16,0)</f>
        <v>0</v>
      </c>
      <c r="K17" s="10">
        <f>IF($G17=1,Data!E16,0)</f>
        <v>0</v>
      </c>
      <c r="L17" s="9">
        <f>IF($G17=2,Data!D16,0)</f>
        <v>0</v>
      </c>
      <c r="M17" s="9">
        <f>IF($G17=2,Data!E16,0)</f>
        <v>0</v>
      </c>
      <c r="N17" s="9">
        <f>IF($G17=3,Data!D16,0)</f>
        <v>3.61</v>
      </c>
      <c r="O17" s="9">
        <f>IF($G17=3,Data!E16,0)</f>
        <v>3</v>
      </c>
      <c r="P17" s="9">
        <f>IF($G17=4,Data!D16,0)</f>
        <v>0</v>
      </c>
      <c r="Q17" s="9">
        <f>IF($G17=4,Data!E16,0)</f>
        <v>0</v>
      </c>
    </row>
    <row r="18" spans="2:17" x14ac:dyDescent="0.25">
      <c r="B18" s="4">
        <v>15</v>
      </c>
      <c r="C18" s="9">
        <f>SQRT((Data!D17-'Iterasi 2'!$J$46)^2+(Data!E17-'Iterasi 2'!$K$46)^2)</f>
        <v>0.77000000000000046</v>
      </c>
      <c r="D18" s="9">
        <f>SQRT((Data!D17-'Iterasi 2'!$L$46)^2+(Data!E17-'Iterasi 2'!$M$46)^2)</f>
        <v>1.5055984337128598</v>
      </c>
      <c r="E18" s="9">
        <f>SQRT((Data!D17-'Iterasi 2'!$N$46)^2+(Data!E17-'Iterasi 2'!$O$46)^2)</f>
        <v>0.12450178490465347</v>
      </c>
      <c r="F18" s="9">
        <f>SQRT((Data!D17-'Iterasi 2'!$P$46)^2+(Data!E17-'Iterasi 2'!$Q$46)^2)</f>
        <v>1.0011875760815254</v>
      </c>
      <c r="G18" s="4">
        <f t="shared" si="0"/>
        <v>3</v>
      </c>
      <c r="I18" s="11">
        <v>15</v>
      </c>
      <c r="J18" s="9">
        <f>IF($G18=1,Data!D17,0)</f>
        <v>0</v>
      </c>
      <c r="K18" s="10">
        <f>IF($G18=1,Data!E17,0)</f>
        <v>0</v>
      </c>
      <c r="L18" s="9">
        <f>IF($G18=2,Data!D17,0)</f>
        <v>0</v>
      </c>
      <c r="M18" s="9">
        <f>IF($G18=2,Data!E17,0)</f>
        <v>0</v>
      </c>
      <c r="N18" s="9">
        <f>IF($G18=3,Data!D17,0)</f>
        <v>3.45</v>
      </c>
      <c r="O18" s="9">
        <f>IF($G18=3,Data!E17,0)</f>
        <v>3</v>
      </c>
      <c r="P18" s="9">
        <f>IF($G18=4,Data!D17,0)</f>
        <v>0</v>
      </c>
      <c r="Q18" s="9">
        <f>IF($G18=4,Data!E17,0)</f>
        <v>0</v>
      </c>
    </row>
    <row r="19" spans="2:17" x14ac:dyDescent="0.25">
      <c r="B19" s="4">
        <v>16</v>
      </c>
      <c r="C19" s="9">
        <f>SQRT((Data!D18-'Iterasi 2'!$J$46)^2+(Data!E18-'Iterasi 2'!$K$46)^2)</f>
        <v>2.2360679774997898</v>
      </c>
      <c r="D19" s="9">
        <f>SQRT((Data!D18-'Iterasi 2'!$L$46)^2+(Data!E18-'Iterasi 2'!$M$46)^2)</f>
        <v>1.2843206705395214</v>
      </c>
      <c r="E19" s="9">
        <f>SQRT((Data!D18-'Iterasi 2'!$N$46)^2+(Data!E18-'Iterasi 2'!$O$46)^2)</f>
        <v>2.6747493392424229</v>
      </c>
      <c r="F19" s="9">
        <f>SQRT((Data!D18-'Iterasi 2'!$P$46)^2+(Data!E18-'Iterasi 2'!$Q$46)^2)</f>
        <v>3.4587138595871156</v>
      </c>
      <c r="G19" s="4">
        <f t="shared" si="0"/>
        <v>2</v>
      </c>
      <c r="I19" s="11">
        <v>16</v>
      </c>
      <c r="J19" s="9">
        <f>IF($G19=1,Data!D18,0)</f>
        <v>0</v>
      </c>
      <c r="K19" s="10">
        <f>IF($G19=1,Data!E18,0)</f>
        <v>0</v>
      </c>
      <c r="L19" s="9">
        <f>IF($G19=2,Data!D18,0)</f>
        <v>1.68</v>
      </c>
      <c r="M19" s="9">
        <f>IF($G19=2,Data!E18,0)</f>
        <v>1</v>
      </c>
      <c r="N19" s="9">
        <f>IF($G19=3,Data!D18,0)</f>
        <v>0</v>
      </c>
      <c r="O19" s="9">
        <f>IF($G19=3,Data!E18,0)</f>
        <v>0</v>
      </c>
      <c r="P19" s="9">
        <f>IF($G19=4,Data!D18,0)</f>
        <v>0</v>
      </c>
      <c r="Q19" s="9">
        <f>IF($G19=4,Data!E18,0)</f>
        <v>0</v>
      </c>
    </row>
    <row r="20" spans="2:17" x14ac:dyDescent="0.25">
      <c r="B20" s="4">
        <v>17</v>
      </c>
      <c r="C20" s="9">
        <f>SQRT((Data!D19-'Iterasi 2'!$J$46)^2+(Data!E19-'Iterasi 2'!$K$46)^2)</f>
        <v>1.3520724832641184</v>
      </c>
      <c r="D20" s="9">
        <f>SQRT((Data!D19-'Iterasi 2'!$L$46)^2+(Data!E19-'Iterasi 2'!$M$46)^2)</f>
        <v>1.0787807099078124</v>
      </c>
      <c r="E20" s="9">
        <f>SQRT((Data!D19-'Iterasi 2'!$N$46)^2+(Data!E19-'Iterasi 2'!$O$46)^2)</f>
        <v>1.9219176259952218</v>
      </c>
      <c r="F20" s="9">
        <f>SQRT((Data!D19-'Iterasi 2'!$P$46)^2+(Data!E19-'Iterasi 2'!$Q$46)^2)</f>
        <v>2.580886778318646</v>
      </c>
      <c r="G20" s="4">
        <f t="shared" si="0"/>
        <v>2</v>
      </c>
      <c r="I20" s="11">
        <v>17</v>
      </c>
      <c r="J20" s="9">
        <f>IF($G20=1,Data!D19,0)</f>
        <v>0</v>
      </c>
      <c r="K20" s="10">
        <f>IF($G20=1,Data!E19,0)</f>
        <v>0</v>
      </c>
      <c r="L20" s="9">
        <f>IF($G20=2,Data!D19,0)</f>
        <v>1.77</v>
      </c>
      <c r="M20" s="9">
        <f>IF($G20=2,Data!E19,0)</f>
        <v>2</v>
      </c>
      <c r="N20" s="9">
        <f>IF($G20=3,Data!D19,0)</f>
        <v>0</v>
      </c>
      <c r="O20" s="9">
        <f>IF($G20=3,Data!E19,0)</f>
        <v>0</v>
      </c>
      <c r="P20" s="9">
        <f>IF($G20=4,Data!D19,0)</f>
        <v>0</v>
      </c>
      <c r="Q20" s="9">
        <f>IF($G20=4,Data!E19,0)</f>
        <v>0</v>
      </c>
    </row>
    <row r="21" spans="2:17" x14ac:dyDescent="0.25">
      <c r="B21" s="4">
        <v>18</v>
      </c>
      <c r="C21" s="9">
        <f>SQRT((Data!D20-'Iterasi 2'!$J$46)^2+(Data!E20-'Iterasi 2'!$K$46)^2)</f>
        <v>1.0885311203635843</v>
      </c>
      <c r="D21" s="9">
        <f>SQRT((Data!D20-'Iterasi 2'!$L$46)^2+(Data!E20-'Iterasi 2'!$M$46)^2)</f>
        <v>0.47680634502640545</v>
      </c>
      <c r="E21" s="9">
        <f>SQRT((Data!D20-'Iterasi 2'!$N$46)^2+(Data!E20-'Iterasi 2'!$O$46)^2)</f>
        <v>1.1112458598848012</v>
      </c>
      <c r="F21" s="9">
        <f>SQRT((Data!D20-'Iterasi 2'!$P$46)^2+(Data!E20-'Iterasi 2'!$Q$46)^2)</f>
        <v>2.0210953867890549</v>
      </c>
      <c r="G21" s="4">
        <f t="shared" si="0"/>
        <v>2</v>
      </c>
      <c r="I21" s="11">
        <v>18</v>
      </c>
      <c r="J21" s="9">
        <f>IF($G21=1,Data!D20,0)</f>
        <v>0</v>
      </c>
      <c r="K21" s="10">
        <f>IF($G21=1,Data!E20,0)</f>
        <v>0</v>
      </c>
      <c r="L21" s="9">
        <f>IF($G21=2,Data!D20,0)</f>
        <v>3.11</v>
      </c>
      <c r="M21" s="9">
        <f>IF($G21=2,Data!E20,0)</f>
        <v>2</v>
      </c>
      <c r="N21" s="9">
        <f>IF($G21=3,Data!D20,0)</f>
        <v>0</v>
      </c>
      <c r="O21" s="9">
        <f>IF($G21=3,Data!E20,0)</f>
        <v>0</v>
      </c>
      <c r="P21" s="9">
        <f>IF($G21=4,Data!D20,0)</f>
        <v>0</v>
      </c>
      <c r="Q21" s="9">
        <f>IF($G21=4,Data!E20,0)</f>
        <v>0</v>
      </c>
    </row>
    <row r="22" spans="2:17" x14ac:dyDescent="0.25">
      <c r="B22" s="4">
        <v>19</v>
      </c>
      <c r="C22" s="9">
        <f>SQRT((Data!D21-'Iterasi 2'!$J$46)^2+(Data!E21-'Iterasi 2'!$K$46)^2)</f>
        <v>1.2621014222319855</v>
      </c>
      <c r="D22" s="9">
        <f>SQRT((Data!D21-'Iterasi 2'!$L$46)^2+(Data!E21-'Iterasi 2'!$M$46)^2)</f>
        <v>0.74896214233927749</v>
      </c>
      <c r="E22" s="9">
        <f>SQRT((Data!D21-'Iterasi 2'!$N$46)^2+(Data!E21-'Iterasi 2'!$O$46)^2)</f>
        <v>1.0872752002649151</v>
      </c>
      <c r="F22" s="9">
        <f>SQRT((Data!D21-'Iterasi 2'!$P$46)^2+(Data!E21-'Iterasi 2'!$Q$46)^2)</f>
        <v>2.0005940524004364</v>
      </c>
      <c r="G22" s="4">
        <f t="shared" si="0"/>
        <v>2</v>
      </c>
      <c r="I22" s="11">
        <v>19</v>
      </c>
      <c r="J22" s="9">
        <f>IF($G22=1,Data!D21,0)</f>
        <v>0</v>
      </c>
      <c r="K22" s="10">
        <f>IF($G22=1,Data!E21,0)</f>
        <v>0</v>
      </c>
      <c r="L22" s="9">
        <f>IF($G22=2,Data!D21,0)</f>
        <v>3.45</v>
      </c>
      <c r="M22" s="9">
        <f>IF($G22=2,Data!E21,0)</f>
        <v>2</v>
      </c>
      <c r="N22" s="9">
        <f>IF($G22=3,Data!D21,0)</f>
        <v>0</v>
      </c>
      <c r="O22" s="9">
        <f>IF($G22=3,Data!E21,0)</f>
        <v>0</v>
      </c>
      <c r="P22" s="9">
        <f>IF($G22=4,Data!D21,0)</f>
        <v>0</v>
      </c>
      <c r="Q22" s="9">
        <f>IF($G22=4,Data!E21,0)</f>
        <v>0</v>
      </c>
    </row>
    <row r="23" spans="2:17" x14ac:dyDescent="0.25">
      <c r="B23" s="4">
        <v>20</v>
      </c>
      <c r="C23" s="9">
        <f>SQRT((Data!D22-'Iterasi 2'!$J$46)^2+(Data!E22-'Iterasi 2'!$K$46)^2)</f>
        <v>0.66000000000000014</v>
      </c>
      <c r="D23" s="9">
        <f>SQRT((Data!D22-'Iterasi 2'!$L$46)^2+(Data!E22-'Iterasi 2'!$M$46)^2)</f>
        <v>1.460683823362849</v>
      </c>
      <c r="E23" s="9">
        <f>SQRT((Data!D22-'Iterasi 2'!$N$46)^2+(Data!E22-'Iterasi 2'!$O$46)^2)</f>
        <v>8.5151009650176523E-2</v>
      </c>
      <c r="F23" s="9">
        <f>SQRT((Data!D22-'Iterasi 2'!$P$46)^2+(Data!E22-'Iterasi 2'!$Q$46)^2)</f>
        <v>1.0018740252646536</v>
      </c>
      <c r="G23" s="4">
        <f t="shared" si="0"/>
        <v>3</v>
      </c>
      <c r="I23" s="11">
        <v>20</v>
      </c>
      <c r="J23" s="9">
        <f>IF($G23=1,Data!D22,0)</f>
        <v>0</v>
      </c>
      <c r="K23" s="10">
        <f>IF($G23=1,Data!E22,0)</f>
        <v>0</v>
      </c>
      <c r="L23" s="9">
        <f>IF($G23=2,Data!D22,0)</f>
        <v>0</v>
      </c>
      <c r="M23" s="9">
        <f>IF($G23=2,Data!E22,0)</f>
        <v>0</v>
      </c>
      <c r="N23" s="9">
        <f>IF($G23=3,Data!D22,0)</f>
        <v>3.34</v>
      </c>
      <c r="O23" s="9">
        <f>IF($G23=3,Data!E22,0)</f>
        <v>3</v>
      </c>
      <c r="P23" s="9">
        <f>IF($G23=4,Data!D22,0)</f>
        <v>0</v>
      </c>
      <c r="Q23" s="9">
        <f>IF($G23=4,Data!E22,0)</f>
        <v>0</v>
      </c>
    </row>
    <row r="24" spans="2:17" x14ac:dyDescent="0.25">
      <c r="B24" s="4">
        <v>21</v>
      </c>
      <c r="C24" s="9">
        <f>SQRT((Data!D23-'Iterasi 2'!$J$46)^2+(Data!E23-'Iterasi 2'!$K$46)^2)</f>
        <v>0.87000000000000011</v>
      </c>
      <c r="D24" s="9">
        <f>SQRT((Data!D23-'Iterasi 2'!$L$46)^2+(Data!E23-'Iterasi 2'!$M$46)^2)</f>
        <v>1.5520774112966917</v>
      </c>
      <c r="E24" s="9">
        <f>SQRT((Data!D23-'Iterasi 2'!$N$46)^2+(Data!E23-'Iterasi 2'!$O$46)^2)</f>
        <v>0.20976342494449454</v>
      </c>
      <c r="F24" s="9">
        <f>SQRT((Data!D23-'Iterasi 2'!$P$46)^2+(Data!E23-'Iterasi 2'!$Q$46)^2)</f>
        <v>1.011002750985377</v>
      </c>
      <c r="G24" s="4">
        <f t="shared" si="0"/>
        <v>3</v>
      </c>
      <c r="I24" s="11">
        <v>21</v>
      </c>
      <c r="J24" s="9">
        <f>IF($G24=1,Data!D23,0)</f>
        <v>0</v>
      </c>
      <c r="K24" s="10">
        <f>IF($G24=1,Data!E23,0)</f>
        <v>0</v>
      </c>
      <c r="L24" s="9">
        <f>IF($G24=2,Data!D23,0)</f>
        <v>0</v>
      </c>
      <c r="M24" s="9">
        <f>IF($G24=2,Data!E23,0)</f>
        <v>0</v>
      </c>
      <c r="N24" s="9">
        <f>IF($G24=3,Data!D23,0)</f>
        <v>3.55</v>
      </c>
      <c r="O24" s="9">
        <f>IF($G24=3,Data!E23,0)</f>
        <v>3</v>
      </c>
      <c r="P24" s="9">
        <f>IF($G24=4,Data!D23,0)</f>
        <v>0</v>
      </c>
      <c r="Q24" s="9">
        <f>IF($G24=4,Data!E23,0)</f>
        <v>0</v>
      </c>
    </row>
    <row r="25" spans="2:17" x14ac:dyDescent="0.25">
      <c r="B25" s="4">
        <v>22</v>
      </c>
      <c r="C25" s="9">
        <f>SQRT((Data!D24-'Iterasi 2'!$J$46)^2+(Data!E24-'Iterasi 2'!$K$46)^2)</f>
        <v>1.28062484748657</v>
      </c>
      <c r="D25" s="9">
        <f>SQRT((Data!D24-'Iterasi 2'!$L$46)^2+(Data!E24-'Iterasi 2'!$M$46)^2)</f>
        <v>2.4521917320343123</v>
      </c>
      <c r="E25" s="9">
        <f>SQRT((Data!D24-'Iterasi 2'!$N$46)^2+(Data!E24-'Iterasi 2'!$O$46)^2)</f>
        <v>0.92481567232491124</v>
      </c>
      <c r="F25" s="9">
        <f>SQRT((Data!D24-'Iterasi 2'!$P$46)^2+(Data!E24-'Iterasi 2'!$Q$46)^2)</f>
        <v>7.8749999999999876E-2</v>
      </c>
      <c r="G25" s="4">
        <f t="shared" si="0"/>
        <v>4</v>
      </c>
      <c r="I25" s="11">
        <v>22</v>
      </c>
      <c r="J25" s="9">
        <f>IF($G25=1,Data!D24,0)</f>
        <v>0</v>
      </c>
      <c r="K25" s="10">
        <f>IF($G25=1,Data!E24,0)</f>
        <v>0</v>
      </c>
      <c r="L25" s="9">
        <f>IF($G25=2,Data!D24,0)</f>
        <v>0</v>
      </c>
      <c r="M25" s="9">
        <f>IF($G25=2,Data!E24,0)</f>
        <v>0</v>
      </c>
      <c r="N25" s="9">
        <f>IF($G25=3,Data!D24,0)</f>
        <v>0</v>
      </c>
      <c r="O25" s="9">
        <f>IF($G25=3,Data!E24,0)</f>
        <v>0</v>
      </c>
      <c r="P25" s="9">
        <f>IF($G25=4,Data!D24,0)</f>
        <v>3.48</v>
      </c>
      <c r="Q25" s="9">
        <f>IF($G25=4,Data!E24,0)</f>
        <v>4</v>
      </c>
    </row>
    <row r="26" spans="2:17" x14ac:dyDescent="0.25">
      <c r="B26" s="4">
        <v>23</v>
      </c>
      <c r="C26" s="9">
        <f>SQRT((Data!D25-'Iterasi 2'!$J$46)^2+(Data!E25-'Iterasi 2'!$K$46)^2)</f>
        <v>1.1180339887498951</v>
      </c>
      <c r="D26" s="9">
        <f>SQRT((Data!D25-'Iterasi 2'!$L$46)^2+(Data!E25-'Iterasi 2'!$M$46)^2)</f>
        <v>2.3851396918170158</v>
      </c>
      <c r="E26" s="9">
        <f>SQRT((Data!D25-'Iterasi 2'!$N$46)^2+(Data!E25-'Iterasi 2'!$O$46)^2)</f>
        <v>0.93369375481352401</v>
      </c>
      <c r="F26" s="9">
        <f>SQRT((Data!D25-'Iterasi 2'!$P$46)^2+(Data!E25-'Iterasi 2'!$Q$46)^2)</f>
        <v>0.22124999999999995</v>
      </c>
      <c r="G26" s="4">
        <f t="shared" si="0"/>
        <v>4</v>
      </c>
      <c r="I26" s="11">
        <v>23</v>
      </c>
      <c r="J26" s="9">
        <f>IF($G26=1,Data!D25,0)</f>
        <v>0</v>
      </c>
      <c r="K26" s="10">
        <f>IF($G26=1,Data!E25,0)</f>
        <v>0</v>
      </c>
      <c r="L26" s="9">
        <f>IF($G26=2,Data!D25,0)</f>
        <v>0</v>
      </c>
      <c r="M26" s="9">
        <f>IF($G26=2,Data!E25,0)</f>
        <v>0</v>
      </c>
      <c r="N26" s="9">
        <f>IF($G26=3,Data!D25,0)</f>
        <v>0</v>
      </c>
      <c r="O26" s="9">
        <f>IF($G26=3,Data!E25,0)</f>
        <v>0</v>
      </c>
      <c r="P26" s="9">
        <f>IF($G26=4,Data!D25,0)</f>
        <v>3.18</v>
      </c>
      <c r="Q26" s="9">
        <f>IF($G26=4,Data!E25,0)</f>
        <v>4</v>
      </c>
    </row>
    <row r="27" spans="2:17" x14ac:dyDescent="0.25">
      <c r="B27" s="4">
        <v>24</v>
      </c>
      <c r="C27" s="9">
        <f>SQRT((Data!D26-'Iterasi 2'!$J$46)^2+(Data!E26-'Iterasi 2'!$K$46)^2)</f>
        <v>1.1872657663724664</v>
      </c>
      <c r="D27" s="9">
        <f>SQRT((Data!D26-'Iterasi 2'!$L$46)^2+(Data!E26-'Iterasi 2'!$M$46)^2)</f>
        <v>0.6372529713394588</v>
      </c>
      <c r="E27" s="9">
        <f>SQRT((Data!D26-'Iterasi 2'!$N$46)^2+(Data!E26-'Iterasi 2'!$O$46)^2)</f>
        <v>1.0839821774877627</v>
      </c>
      <c r="F27" s="9">
        <f>SQRT((Data!D26-'Iterasi 2'!$P$46)^2+(Data!E26-'Iterasi 2'!$Q$46)^2)</f>
        <v>2.001649710239032</v>
      </c>
      <c r="G27" s="4">
        <f t="shared" si="0"/>
        <v>2</v>
      </c>
      <c r="I27" s="11">
        <v>24</v>
      </c>
      <c r="J27" s="9">
        <f>IF($G27=1,Data!D26,0)</f>
        <v>0</v>
      </c>
      <c r="K27" s="10">
        <f>IF($G27=1,Data!E26,0)</f>
        <v>0</v>
      </c>
      <c r="L27" s="9">
        <f>IF($G27=2,Data!D26,0)</f>
        <v>3.32</v>
      </c>
      <c r="M27" s="9">
        <f>IF($G27=2,Data!E26,0)</f>
        <v>2</v>
      </c>
      <c r="N27" s="9">
        <f>IF($G27=3,Data!D26,0)</f>
        <v>0</v>
      </c>
      <c r="O27" s="9">
        <f>IF($G27=3,Data!E26,0)</f>
        <v>0</v>
      </c>
      <c r="P27" s="9">
        <f>IF($G27=4,Data!D26,0)</f>
        <v>0</v>
      </c>
      <c r="Q27" s="9">
        <f>IF($G27=4,Data!E26,0)</f>
        <v>0</v>
      </c>
    </row>
    <row r="28" spans="2:17" x14ac:dyDescent="0.25">
      <c r="B28" s="4">
        <v>25</v>
      </c>
      <c r="C28" s="9">
        <f>SQRT((Data!D27-'Iterasi 2'!$J$46)^2+(Data!E27-'Iterasi 2'!$K$46)^2)</f>
        <v>0.57000000000000028</v>
      </c>
      <c r="D28" s="9">
        <f>SQRT((Data!D27-'Iterasi 2'!$L$46)^2+(Data!E27-'Iterasi 2'!$M$46)^2)</f>
        <v>1.429192551576228</v>
      </c>
      <c r="E28" s="9">
        <f>SQRT((Data!D27-'Iterasi 2'!$N$46)^2+(Data!E27-'Iterasi 2'!$O$46)^2)</f>
        <v>0.13601725789194677</v>
      </c>
      <c r="F28" s="9">
        <f>SQRT((Data!D27-'Iterasi 2'!$P$46)^2+(Data!E27-'Iterasi 2'!$Q$46)^2)</f>
        <v>1.0113736018405859</v>
      </c>
      <c r="G28" s="4">
        <f t="shared" si="0"/>
        <v>3</v>
      </c>
      <c r="I28" s="11">
        <v>25</v>
      </c>
      <c r="J28" s="9">
        <f>IF($G28=1,Data!D27,0)</f>
        <v>0</v>
      </c>
      <c r="K28" s="10">
        <f>IF($G28=1,Data!E27,0)</f>
        <v>0</v>
      </c>
      <c r="L28" s="9">
        <f>IF($G28=2,Data!D27,0)</f>
        <v>0</v>
      </c>
      <c r="M28" s="9">
        <f>IF($G28=2,Data!E27,0)</f>
        <v>0</v>
      </c>
      <c r="N28" s="9">
        <f>IF($G28=3,Data!D27,0)</f>
        <v>3.25</v>
      </c>
      <c r="O28" s="9">
        <f>IF($G28=3,Data!E27,0)</f>
        <v>3</v>
      </c>
      <c r="P28" s="9">
        <f>IF($G28=4,Data!D27,0)</f>
        <v>0</v>
      </c>
      <c r="Q28" s="9">
        <f>IF($G28=4,Data!E27,0)</f>
        <v>0</v>
      </c>
    </row>
    <row r="29" spans="2:17" x14ac:dyDescent="0.25">
      <c r="B29" s="4">
        <v>26</v>
      </c>
      <c r="C29" s="9">
        <f>SQRT((Data!D28-'Iterasi 2'!$J$46)^2+(Data!E28-'Iterasi 2'!$K$46)^2)</f>
        <v>0.5900000000000003</v>
      </c>
      <c r="D29" s="9">
        <f>SQRT((Data!D28-'Iterasi 2'!$L$46)^2+(Data!E28-'Iterasi 2'!$M$46)^2)</f>
        <v>1.4357628212531255</v>
      </c>
      <c r="E29" s="9">
        <f>SQRT((Data!D28-'Iterasi 2'!$N$46)^2+(Data!E28-'Iterasi 2'!$O$46)^2)</f>
        <v>0.12083333333333306</v>
      </c>
      <c r="F29" s="9">
        <f>SQRT((Data!D28-'Iterasi 2'!$P$46)^2+(Data!E28-'Iterasi 2'!$Q$46)^2)</f>
        <v>1.0085765030477361</v>
      </c>
      <c r="G29" s="4">
        <f t="shared" si="0"/>
        <v>3</v>
      </c>
      <c r="I29" s="11">
        <v>26</v>
      </c>
      <c r="J29" s="9">
        <f>IF($G29=1,Data!D28,0)</f>
        <v>0</v>
      </c>
      <c r="K29" s="10">
        <f>IF($G29=1,Data!E28,0)</f>
        <v>0</v>
      </c>
      <c r="L29" s="9">
        <f>IF($G29=2,Data!D28,0)</f>
        <v>0</v>
      </c>
      <c r="M29" s="9">
        <f>IF($G29=2,Data!E28,0)</f>
        <v>0</v>
      </c>
      <c r="N29" s="9">
        <f>IF($G29=3,Data!D28,0)</f>
        <v>3.27</v>
      </c>
      <c r="O29" s="9">
        <f>IF($G29=3,Data!E28,0)</f>
        <v>3</v>
      </c>
      <c r="P29" s="9">
        <f>IF($G29=4,Data!D28,0)</f>
        <v>0</v>
      </c>
      <c r="Q29" s="9">
        <f>IF($G29=4,Data!E28,0)</f>
        <v>0</v>
      </c>
    </row>
    <row r="30" spans="2:17" x14ac:dyDescent="0.25">
      <c r="B30" s="4">
        <v>27</v>
      </c>
      <c r="C30" s="9">
        <f>SQRT((Data!D29-'Iterasi 2'!$J$46)^2+(Data!E29-'Iterasi 2'!$K$46)^2)</f>
        <v>0.52000000000000046</v>
      </c>
      <c r="D30" s="9">
        <f>SQRT((Data!D29-'Iterasi 2'!$L$46)^2+(Data!E29-'Iterasi 2'!$M$46)^2)</f>
        <v>1.4138714672669357</v>
      </c>
      <c r="E30" s="9">
        <f>SQRT((Data!D29-'Iterasi 2'!$N$46)^2+(Data!E29-'Iterasi 2'!$O$46)^2)</f>
        <v>0.17818724545950043</v>
      </c>
      <c r="F30" s="9">
        <f>SQRT((Data!D29-'Iterasi 2'!$P$46)^2+(Data!E29-'Iterasi 2'!$Q$46)^2)</f>
        <v>1.0200497843242751</v>
      </c>
      <c r="G30" s="4">
        <f t="shared" si="0"/>
        <v>3</v>
      </c>
      <c r="I30" s="11">
        <v>27</v>
      </c>
      <c r="J30" s="9">
        <f>IF($G30=1,Data!D29,0)</f>
        <v>0</v>
      </c>
      <c r="K30" s="10">
        <f>IF($G30=1,Data!E29,0)</f>
        <v>0</v>
      </c>
      <c r="L30" s="9">
        <f>IF($G30=2,Data!D29,0)</f>
        <v>0</v>
      </c>
      <c r="M30" s="9">
        <f>IF($G30=2,Data!E29,0)</f>
        <v>0</v>
      </c>
      <c r="N30" s="9">
        <f>IF($G30=3,Data!D29,0)</f>
        <v>3.2</v>
      </c>
      <c r="O30" s="9">
        <f>IF($G30=3,Data!E29,0)</f>
        <v>3</v>
      </c>
      <c r="P30" s="9">
        <f>IF($G30=4,Data!D29,0)</f>
        <v>0</v>
      </c>
      <c r="Q30" s="9">
        <f>IF($G30=4,Data!E29,0)</f>
        <v>0</v>
      </c>
    </row>
    <row r="31" spans="2:17" x14ac:dyDescent="0.25">
      <c r="B31" s="4">
        <v>28</v>
      </c>
      <c r="C31" s="9">
        <f>SQRT((Data!D30-'Iterasi 2'!$J$46)^2+(Data!E30-'Iterasi 2'!$K$46)^2)</f>
        <v>1.0084145972763385</v>
      </c>
      <c r="D31" s="9">
        <f>SQRT((Data!D30-'Iterasi 2'!$L$46)^2+(Data!E30-'Iterasi 2'!$M$46)^2)</f>
        <v>0.4264803244324733</v>
      </c>
      <c r="E31" s="9">
        <f>SQRT((Data!D30-'Iterasi 2'!$N$46)^2+(Data!E30-'Iterasi 2'!$O$46)^2)</f>
        <v>1.3511725874628715</v>
      </c>
      <c r="F31" s="9">
        <f>SQRT((Data!D30-'Iterasi 2'!$P$46)^2+(Data!E30-'Iterasi 2'!$Q$46)^2)</f>
        <v>2.1736206114453367</v>
      </c>
      <c r="G31" s="4">
        <f t="shared" si="0"/>
        <v>2</v>
      </c>
      <c r="I31" s="11">
        <v>28</v>
      </c>
      <c r="J31" s="9">
        <f>IF($G31=1,Data!D30,0)</f>
        <v>0</v>
      </c>
      <c r="K31" s="10">
        <f>IF($G31=1,Data!E30,0)</f>
        <v>0</v>
      </c>
      <c r="L31" s="9">
        <f>IF($G31=2,Data!D30,0)</f>
        <v>2.5499999999999998</v>
      </c>
      <c r="M31" s="9">
        <f>IF($G31=2,Data!E30,0)</f>
        <v>2</v>
      </c>
      <c r="N31" s="9">
        <f>IF($G31=3,Data!D30,0)</f>
        <v>0</v>
      </c>
      <c r="O31" s="9">
        <f>IF($G31=3,Data!E30,0)</f>
        <v>0</v>
      </c>
      <c r="P31" s="9">
        <f>IF($G31=4,Data!D30,0)</f>
        <v>0</v>
      </c>
      <c r="Q31" s="9">
        <f>IF($G31=4,Data!E30,0)</f>
        <v>0</v>
      </c>
    </row>
    <row r="32" spans="2:17" x14ac:dyDescent="0.25">
      <c r="B32" s="4">
        <v>29</v>
      </c>
      <c r="C32" s="9">
        <f>SQRT((Data!D31-'Iterasi 2'!$J$46)^2+(Data!E31-'Iterasi 2'!$K$46)^2)</f>
        <v>0.90000000000000036</v>
      </c>
      <c r="D32" s="9">
        <f>SQRT((Data!D31-'Iterasi 2'!$L$46)^2+(Data!E31-'Iterasi 2'!$M$46)^2)</f>
        <v>1.5669969957773013</v>
      </c>
      <c r="E32" s="9">
        <f>SQRT((Data!D31-'Iterasi 2'!$N$46)^2+(Data!E31-'Iterasi 2'!$O$46)^2)</f>
        <v>0.23759354882749811</v>
      </c>
      <c r="F32" s="9">
        <f>SQRT((Data!D31-'Iterasi 2'!$P$46)^2+(Data!E31-'Iterasi 2'!$Q$46)^2)</f>
        <v>1.0158501673475278</v>
      </c>
      <c r="G32" s="4">
        <f t="shared" si="0"/>
        <v>3</v>
      </c>
      <c r="I32" s="11">
        <v>29</v>
      </c>
      <c r="J32" s="9">
        <f>IF($G32=1,Data!D31,0)</f>
        <v>0</v>
      </c>
      <c r="K32" s="10">
        <f>IF($G32=1,Data!E31,0)</f>
        <v>0</v>
      </c>
      <c r="L32" s="9">
        <f>IF($G32=2,Data!D31,0)</f>
        <v>0</v>
      </c>
      <c r="M32" s="9">
        <f>IF($G32=2,Data!E31,0)</f>
        <v>0</v>
      </c>
      <c r="N32" s="9">
        <f>IF($G32=3,Data!D31,0)</f>
        <v>3.58</v>
      </c>
      <c r="O32" s="9">
        <f>IF($G32=3,Data!E31,0)</f>
        <v>3</v>
      </c>
      <c r="P32" s="9">
        <f>IF($G32=4,Data!D31,0)</f>
        <v>0</v>
      </c>
      <c r="Q32" s="9">
        <f>IF($G32=4,Data!E31,0)</f>
        <v>0</v>
      </c>
    </row>
    <row r="33" spans="2:17" x14ac:dyDescent="0.25">
      <c r="B33" s="4">
        <v>30</v>
      </c>
      <c r="C33" s="9">
        <f>SQRT((Data!D32-'Iterasi 2'!$J$46)^2+(Data!E32-'Iterasi 2'!$K$46)^2)</f>
        <v>1.2932130528261769</v>
      </c>
      <c r="D33" s="9">
        <f>SQRT((Data!D32-'Iterasi 2'!$L$46)^2+(Data!E32-'Iterasi 2'!$M$46)^2)</f>
        <v>2.4578990662899902</v>
      </c>
      <c r="E33" s="9">
        <f>SQRT((Data!D32-'Iterasi 2'!$N$46)^2+(Data!E32-'Iterasi 2'!$O$46)^2)</f>
        <v>0.92767668278219517</v>
      </c>
      <c r="F33" s="9">
        <f>SQRT((Data!D32-'Iterasi 2'!$P$46)^2+(Data!E32-'Iterasi 2'!$Q$46)^2)</f>
        <v>9.8749999999999893E-2</v>
      </c>
      <c r="G33" s="4">
        <f t="shared" si="0"/>
        <v>4</v>
      </c>
      <c r="I33" s="11">
        <v>30</v>
      </c>
      <c r="J33" s="9">
        <f>IF($G33=1,Data!D32,0)</f>
        <v>0</v>
      </c>
      <c r="K33" s="10">
        <f>IF($G33=1,Data!E32,0)</f>
        <v>0</v>
      </c>
      <c r="L33" s="9">
        <f>IF($G33=2,Data!D32,0)</f>
        <v>0</v>
      </c>
      <c r="M33" s="9">
        <f>IF($G33=2,Data!E32,0)</f>
        <v>0</v>
      </c>
      <c r="N33" s="9">
        <f>IF($G33=3,Data!D32,0)</f>
        <v>0</v>
      </c>
      <c r="O33" s="9">
        <f>IF($G33=3,Data!E32,0)</f>
        <v>0</v>
      </c>
      <c r="P33" s="9">
        <f>IF($G33=4,Data!D32,0)</f>
        <v>3.5</v>
      </c>
      <c r="Q33" s="9">
        <f>IF($G33=4,Data!E32,0)</f>
        <v>4</v>
      </c>
    </row>
    <row r="34" spans="2:17" x14ac:dyDescent="0.25">
      <c r="B34" s="4">
        <v>31</v>
      </c>
      <c r="C34" s="9">
        <f>SQRT((Data!D33-'Iterasi 2'!$J$46)^2+(Data!E33-'Iterasi 2'!$K$46)^2)</f>
        <v>1.1872657663724664</v>
      </c>
      <c r="D34" s="9">
        <f>SQRT((Data!D33-'Iterasi 2'!$L$46)^2+(Data!E33-'Iterasi 2'!$M$46)^2)</f>
        <v>0.6372529713394588</v>
      </c>
      <c r="E34" s="9">
        <f>SQRT((Data!D33-'Iterasi 2'!$N$46)^2+(Data!E33-'Iterasi 2'!$O$46)^2)</f>
        <v>1.0839821774877627</v>
      </c>
      <c r="F34" s="9">
        <f>SQRT((Data!D33-'Iterasi 2'!$P$46)^2+(Data!E33-'Iterasi 2'!$Q$46)^2)</f>
        <v>2.001649710239032</v>
      </c>
      <c r="G34" s="4">
        <f t="shared" si="0"/>
        <v>2</v>
      </c>
      <c r="I34" s="11">
        <v>31</v>
      </c>
      <c r="J34" s="9">
        <f>IF($G34=1,Data!D33,0)</f>
        <v>0</v>
      </c>
      <c r="K34" s="10">
        <f>IF($G34=1,Data!E33,0)</f>
        <v>0</v>
      </c>
      <c r="L34" s="9">
        <f>IF($G34=2,Data!D33,0)</f>
        <v>3.32</v>
      </c>
      <c r="M34" s="9">
        <f>IF($G34=2,Data!E33,0)</f>
        <v>2</v>
      </c>
      <c r="N34" s="9">
        <f>IF($G34=3,Data!D33,0)</f>
        <v>0</v>
      </c>
      <c r="O34" s="9">
        <f>IF($G34=3,Data!E33,0)</f>
        <v>0</v>
      </c>
      <c r="P34" s="9">
        <f>IF($G34=4,Data!D33,0)</f>
        <v>0</v>
      </c>
      <c r="Q34" s="9">
        <f>IF($G34=4,Data!E33,0)</f>
        <v>0</v>
      </c>
    </row>
    <row r="35" spans="2:17" x14ac:dyDescent="0.25">
      <c r="B35" s="4">
        <v>32</v>
      </c>
      <c r="C35" s="9">
        <f>SQRT((Data!D34-'Iterasi 2'!$J$46)^2+(Data!E34-'Iterasi 2'!$K$46)^2)</f>
        <v>9.0000000000000302E-2</v>
      </c>
      <c r="D35" s="9">
        <f>SQRT((Data!D34-'Iterasi 2'!$L$46)^2+(Data!E34-'Iterasi 2'!$M$46)^2)</f>
        <v>1.3530804276164135</v>
      </c>
      <c r="E35" s="9">
        <f>SQRT((Data!D34-'Iterasi 2'!$N$46)^2+(Data!E34-'Iterasi 2'!$O$46)^2)</f>
        <v>0.59338073312540562</v>
      </c>
      <c r="F35" s="9">
        <f>SQRT((Data!D34-'Iterasi 2'!$P$46)^2+(Data!E34-'Iterasi 2'!$Q$46)^2)</f>
        <v>1.1825720115494025</v>
      </c>
      <c r="G35" s="4">
        <f t="shared" si="0"/>
        <v>1</v>
      </c>
      <c r="I35" s="11">
        <v>32</v>
      </c>
      <c r="J35" s="9">
        <f>IF($G35=1,Data!D34,0)</f>
        <v>2.77</v>
      </c>
      <c r="K35" s="10">
        <f>IF($G35=1,Data!E34,0)</f>
        <v>3</v>
      </c>
      <c r="L35" s="9">
        <f>IF($G35=2,Data!D34,0)</f>
        <v>0</v>
      </c>
      <c r="M35" s="9">
        <f>IF($G35=2,Data!E34,0)</f>
        <v>0</v>
      </c>
      <c r="N35" s="9">
        <f>IF($G35=3,Data!D34,0)</f>
        <v>0</v>
      </c>
      <c r="O35" s="9">
        <f>IF($G35=3,Data!E34,0)</f>
        <v>0</v>
      </c>
      <c r="P35" s="9">
        <f>IF($G35=4,Data!D34,0)</f>
        <v>0</v>
      </c>
      <c r="Q35" s="9">
        <f>IF($G35=4,Data!E34,0)</f>
        <v>0</v>
      </c>
    </row>
    <row r="36" spans="2:17" x14ac:dyDescent="0.25">
      <c r="B36" s="4">
        <v>33</v>
      </c>
      <c r="C36" s="9">
        <f>SQRT((Data!D35-'Iterasi 2'!$J$46)^2+(Data!E35-'Iterasi 2'!$K$46)^2)</f>
        <v>0.73000000000000043</v>
      </c>
      <c r="D36" s="9">
        <f>SQRT((Data!D35-'Iterasi 2'!$L$46)^2+(Data!E35-'Iterasi 2'!$M$46)^2)</f>
        <v>1.4884823091911732</v>
      </c>
      <c r="E36" s="9">
        <f>SQRT((Data!D35-'Iterasi 2'!$N$46)^2+(Data!E35-'Iterasi 2'!$O$46)^2)</f>
        <v>9.849210346238188E-2</v>
      </c>
      <c r="F36" s="9">
        <f>SQRT((Data!D35-'Iterasi 2'!$P$46)^2+(Data!E35-'Iterasi 2'!$Q$46)^2)</f>
        <v>1.0000382805173011</v>
      </c>
      <c r="G36" s="4">
        <f t="shared" si="0"/>
        <v>3</v>
      </c>
      <c r="I36" s="11">
        <v>33</v>
      </c>
      <c r="J36" s="9">
        <f>IF($G36=1,Data!D35,0)</f>
        <v>0</v>
      </c>
      <c r="K36" s="10">
        <f>IF($G36=1,Data!E35,0)</f>
        <v>0</v>
      </c>
      <c r="L36" s="9">
        <f>IF($G36=2,Data!D35,0)</f>
        <v>0</v>
      </c>
      <c r="M36" s="9">
        <f>IF($G36=2,Data!E35,0)</f>
        <v>0</v>
      </c>
      <c r="N36" s="9">
        <f>IF($G36=3,Data!D35,0)</f>
        <v>3.41</v>
      </c>
      <c r="O36" s="9">
        <f>IF($G36=3,Data!E35,0)</f>
        <v>3</v>
      </c>
      <c r="P36" s="9">
        <f>IF($G36=4,Data!D35,0)</f>
        <v>0</v>
      </c>
      <c r="Q36" s="9">
        <f>IF($G36=4,Data!E35,0)</f>
        <v>0</v>
      </c>
    </row>
    <row r="37" spans="2:17" x14ac:dyDescent="0.25">
      <c r="B37" s="4">
        <v>34</v>
      </c>
      <c r="C37" s="9">
        <f>SQRT((Data!D36-'Iterasi 2'!$J$46)^2+(Data!E36-'Iterasi 2'!$K$46)^2)</f>
        <v>1.0662551289442879</v>
      </c>
      <c r="D37" s="9">
        <f>SQRT((Data!D36-'Iterasi 2'!$L$46)^2+(Data!E36-'Iterasi 2'!$M$46)^2)</f>
        <v>0.43871824947470039</v>
      </c>
      <c r="E37" s="9">
        <f>SQRT((Data!D36-'Iterasi 2'!$N$46)^2+(Data!E36-'Iterasi 2'!$O$46)^2)</f>
        <v>1.1261293713917204</v>
      </c>
      <c r="F37" s="9">
        <f>SQRT((Data!D36-'Iterasi 2'!$P$46)^2+(Data!E36-'Iterasi 2'!$Q$46)^2)</f>
        <v>2.0306098991436046</v>
      </c>
      <c r="G37" s="4">
        <f t="shared" si="0"/>
        <v>2</v>
      </c>
      <c r="I37" s="11">
        <v>34</v>
      </c>
      <c r="J37" s="9">
        <f>IF($G37=1,Data!D36,0)</f>
        <v>0</v>
      </c>
      <c r="K37" s="10">
        <f>IF($G37=1,Data!E36,0)</f>
        <v>0</v>
      </c>
      <c r="L37" s="9">
        <f>IF($G37=2,Data!D36,0)</f>
        <v>3.05</v>
      </c>
      <c r="M37" s="9">
        <f>IF($G37=2,Data!E36,0)</f>
        <v>2</v>
      </c>
      <c r="N37" s="9">
        <f>IF($G37=3,Data!D36,0)</f>
        <v>0</v>
      </c>
      <c r="O37" s="9">
        <f>IF($G37=3,Data!E36,0)</f>
        <v>0</v>
      </c>
      <c r="P37" s="9">
        <f>IF($G37=4,Data!D36,0)</f>
        <v>0</v>
      </c>
      <c r="Q37" s="9">
        <f>IF($G37=4,Data!E36,0)</f>
        <v>0</v>
      </c>
    </row>
    <row r="38" spans="2:17" x14ac:dyDescent="0.25">
      <c r="B38" s="4">
        <v>35</v>
      </c>
      <c r="C38" s="9">
        <f>SQRT((Data!D37-'Iterasi 2'!$J$46)^2+(Data!E37-'Iterasi 2'!$K$46)^2)</f>
        <v>2.0056171120131578</v>
      </c>
      <c r="D38" s="9">
        <f>SQRT((Data!D37-'Iterasi 2'!$L$46)^2+(Data!E37-'Iterasi 2'!$M$46)^2)</f>
        <v>0.64833056842289727</v>
      </c>
      <c r="E38" s="9">
        <f>SQRT((Data!D37-'Iterasi 2'!$N$46)^2+(Data!E37-'Iterasi 2'!$O$46)^2)</f>
        <v>2.1490774829628125</v>
      </c>
      <c r="F38" s="9">
        <f>SQRT((Data!D37-'Iterasi 2'!$P$46)^2+(Data!E37-'Iterasi 2'!$Q$46)^2)</f>
        <v>3.0539034959376172</v>
      </c>
      <c r="G38" s="4">
        <f t="shared" si="0"/>
        <v>2</v>
      </c>
      <c r="I38" s="11">
        <v>35</v>
      </c>
      <c r="J38" s="9">
        <f>IF($G38=1,Data!D37,0)</f>
        <v>0</v>
      </c>
      <c r="K38" s="10">
        <f>IF($G38=1,Data!E37,0)</f>
        <v>0</v>
      </c>
      <c r="L38" s="9">
        <f>IF($G38=2,Data!D37,0)</f>
        <v>2.83</v>
      </c>
      <c r="M38" s="9">
        <f>IF($G38=2,Data!E37,0)</f>
        <v>1</v>
      </c>
      <c r="N38" s="9">
        <f>IF($G38=3,Data!D37,0)</f>
        <v>0</v>
      </c>
      <c r="O38" s="9">
        <f>IF($G38=3,Data!E37,0)</f>
        <v>0</v>
      </c>
      <c r="P38" s="9">
        <f>IF($G38=4,Data!D37,0)</f>
        <v>0</v>
      </c>
      <c r="Q38" s="9">
        <f>IF($G38=4,Data!E37,0)</f>
        <v>0</v>
      </c>
    </row>
    <row r="39" spans="2:17" x14ac:dyDescent="0.25">
      <c r="B39" s="4">
        <v>36</v>
      </c>
      <c r="C39" s="9">
        <f>SQRT((Data!D38-'Iterasi 2'!$J$46)^2+(Data!E38-'Iterasi 2'!$K$46)^2)</f>
        <v>2.118962010041709</v>
      </c>
      <c r="D39" s="9">
        <f>SQRT((Data!D38-'Iterasi 2'!$L$46)^2+(Data!E38-'Iterasi 2'!$M$46)^2)</f>
        <v>0.87605912173499256</v>
      </c>
      <c r="E39" s="9">
        <f>SQRT((Data!D38-'Iterasi 2'!$N$46)^2+(Data!E38-'Iterasi 2'!$O$46)^2)</f>
        <v>2.0834548297905999</v>
      </c>
      <c r="F39" s="9">
        <f>SQRT((Data!D38-'Iterasi 2'!$P$46)^2+(Data!E38-'Iterasi 2'!$Q$46)^2)</f>
        <v>3.0000752594726685</v>
      </c>
      <c r="G39" s="4">
        <f t="shared" si="0"/>
        <v>2</v>
      </c>
      <c r="I39" s="11">
        <v>36</v>
      </c>
      <c r="J39" s="9">
        <f>IF($G39=1,Data!D38,0)</f>
        <v>0</v>
      </c>
      <c r="K39" s="10">
        <f>IF($G39=1,Data!E38,0)</f>
        <v>0</v>
      </c>
      <c r="L39" s="9">
        <f>IF($G39=2,Data!D38,0)</f>
        <v>3.38</v>
      </c>
      <c r="M39" s="9">
        <f>IF($G39=2,Data!E38,0)</f>
        <v>1</v>
      </c>
      <c r="N39" s="9">
        <f>IF($G39=3,Data!D38,0)</f>
        <v>0</v>
      </c>
      <c r="O39" s="9">
        <f>IF($G39=3,Data!E38,0)</f>
        <v>0</v>
      </c>
      <c r="P39" s="9">
        <f>IF($G39=4,Data!D38,0)</f>
        <v>0</v>
      </c>
      <c r="Q39" s="9">
        <f>IF($G39=4,Data!E38,0)</f>
        <v>0</v>
      </c>
    </row>
    <row r="40" spans="2:17" x14ac:dyDescent="0.25">
      <c r="B40" s="4">
        <v>37</v>
      </c>
      <c r="C40" s="9">
        <f>SQRT((Data!D39-'Iterasi 2'!$J$46)^2+(Data!E39-'Iterasi 2'!$K$46)^2)</f>
        <v>1.28062484748657</v>
      </c>
      <c r="D40" s="9">
        <f>SQRT((Data!D39-'Iterasi 2'!$L$46)^2+(Data!E39-'Iterasi 2'!$M$46)^2)</f>
        <v>2.4521917320343123</v>
      </c>
      <c r="E40" s="9">
        <f>SQRT((Data!D39-'Iterasi 2'!$N$46)^2+(Data!E39-'Iterasi 2'!$O$46)^2)</f>
        <v>0.92481567232491124</v>
      </c>
      <c r="F40" s="9">
        <f>SQRT((Data!D39-'Iterasi 2'!$P$46)^2+(Data!E39-'Iterasi 2'!$Q$46)^2)</f>
        <v>7.8749999999999876E-2</v>
      </c>
      <c r="G40" s="4">
        <f t="shared" si="0"/>
        <v>4</v>
      </c>
      <c r="I40" s="11">
        <v>37</v>
      </c>
      <c r="J40" s="9">
        <f>IF($G40=1,Data!D39,0)</f>
        <v>0</v>
      </c>
      <c r="K40" s="10">
        <f>IF($G40=1,Data!E39,0)</f>
        <v>0</v>
      </c>
      <c r="L40" s="9">
        <f>IF($G40=2,Data!D39,0)</f>
        <v>0</v>
      </c>
      <c r="M40" s="9">
        <f>IF($G40=2,Data!E39,0)</f>
        <v>0</v>
      </c>
      <c r="N40" s="9">
        <f>IF($G40=3,Data!D39,0)</f>
        <v>0</v>
      </c>
      <c r="O40" s="9">
        <f>IF($G40=3,Data!E39,0)</f>
        <v>0</v>
      </c>
      <c r="P40" s="9">
        <f>IF($G40=4,Data!D39,0)</f>
        <v>3.48</v>
      </c>
      <c r="Q40" s="9">
        <f>IF($G40=4,Data!E39,0)</f>
        <v>4</v>
      </c>
    </row>
    <row r="41" spans="2:17" x14ac:dyDescent="0.25">
      <c r="B41" s="4">
        <v>38</v>
      </c>
      <c r="C41" s="9">
        <f>SQRT((Data!D40-'Iterasi 2'!$J$46)^2+(Data!E40-'Iterasi 2'!$K$46)^2)</f>
        <v>1.2264175471673588</v>
      </c>
      <c r="D41" s="9">
        <f>SQRT((Data!D40-'Iterasi 2'!$L$46)^2+(Data!E40-'Iterasi 2'!$M$46)^2)</f>
        <v>0.69661589303011595</v>
      </c>
      <c r="E41" s="9">
        <f>SQRT((Data!D40-'Iterasi 2'!$N$46)^2+(Data!E40-'Iterasi 2'!$O$46)^2)</f>
        <v>1.0838207236951651</v>
      </c>
      <c r="F41" s="9">
        <f>SQRT((Data!D40-'Iterasi 2'!$P$46)^2+(Data!E40-'Iterasi 2'!$Q$46)^2)</f>
        <v>2.0000316403747216</v>
      </c>
      <c r="G41" s="4">
        <f t="shared" si="0"/>
        <v>2</v>
      </c>
      <c r="I41" s="11">
        <v>38</v>
      </c>
      <c r="J41" s="9">
        <f>IF($G41=1,Data!D40,0)</f>
        <v>0</v>
      </c>
      <c r="K41" s="10">
        <f>IF($G41=1,Data!E40,0)</f>
        <v>0</v>
      </c>
      <c r="L41" s="9">
        <f>IF($G41=2,Data!D40,0)</f>
        <v>3.39</v>
      </c>
      <c r="M41" s="9">
        <f>IF($G41=2,Data!E40,0)</f>
        <v>2</v>
      </c>
      <c r="N41" s="9">
        <f>IF($G41=3,Data!D40,0)</f>
        <v>0</v>
      </c>
      <c r="O41" s="9">
        <f>IF($G41=3,Data!E40,0)</f>
        <v>0</v>
      </c>
      <c r="P41" s="9">
        <f>IF($G41=4,Data!D40,0)</f>
        <v>0</v>
      </c>
      <c r="Q41" s="9">
        <f>IF($G41=4,Data!E40,0)</f>
        <v>0</v>
      </c>
    </row>
    <row r="42" spans="2:17" x14ac:dyDescent="0.25">
      <c r="B42" s="4">
        <v>39</v>
      </c>
      <c r="C42" s="9">
        <f>SQRT((Data!D41-'Iterasi 2'!$J$46)^2+(Data!E41-'Iterasi 2'!$K$46)^2)</f>
        <v>2.0006249023742559</v>
      </c>
      <c r="D42" s="9">
        <f>SQRT((Data!D41-'Iterasi 2'!$L$46)^2+(Data!E41-'Iterasi 2'!$M$46)^2)</f>
        <v>0.64978063905654615</v>
      </c>
      <c r="E42" s="9">
        <f>SQRT((Data!D41-'Iterasi 2'!$N$46)^2+(Data!E41-'Iterasi 2'!$O$46)^2)</f>
        <v>2.1757835434109198</v>
      </c>
      <c r="F42" s="9">
        <f>SQRT((Data!D41-'Iterasi 2'!$P$46)^2+(Data!E41-'Iterasi 2'!$Q$46)^2)</f>
        <v>3.0741790062551662</v>
      </c>
      <c r="G42" s="4">
        <f t="shared" si="0"/>
        <v>2</v>
      </c>
      <c r="I42" s="11">
        <v>39</v>
      </c>
      <c r="J42" s="9">
        <f>IF($G42=1,Data!D41,0)</f>
        <v>0</v>
      </c>
      <c r="K42" s="10">
        <f>IF($G42=1,Data!E41,0)</f>
        <v>0</v>
      </c>
      <c r="L42" s="9">
        <f>IF($G42=2,Data!D41,0)</f>
        <v>2.73</v>
      </c>
      <c r="M42" s="9">
        <f>IF($G42=2,Data!E41,0)</f>
        <v>1</v>
      </c>
      <c r="N42" s="9">
        <f>IF($G42=3,Data!D41,0)</f>
        <v>0</v>
      </c>
      <c r="O42" s="9">
        <f>IF($G42=3,Data!E41,0)</f>
        <v>0</v>
      </c>
      <c r="P42" s="9">
        <f>IF($G42=4,Data!D41,0)</f>
        <v>0</v>
      </c>
      <c r="Q42" s="9">
        <f>IF($G42=4,Data!E41,0)</f>
        <v>0</v>
      </c>
    </row>
    <row r="43" spans="2:17" x14ac:dyDescent="0.25">
      <c r="B43" s="4">
        <v>40</v>
      </c>
      <c r="C43" s="9">
        <f>SQRT((Data!D42-'Iterasi 2'!$J$46)^2+(Data!E42-'Iterasi 2'!$K$46)^2)</f>
        <v>0.48000000000000043</v>
      </c>
      <c r="D43" s="9">
        <f>SQRT((Data!D42-'Iterasi 2'!$L$46)^2+(Data!E42-'Iterasi 2'!$M$46)^2)</f>
        <v>1.4027777682612554</v>
      </c>
      <c r="E43" s="9">
        <f>SQRT((Data!D42-'Iterasi 2'!$N$46)^2+(Data!E42-'Iterasi 2'!$O$46)^2)</f>
        <v>0.21436113090867059</v>
      </c>
      <c r="F43" s="9">
        <f>SQRT((Data!D42-'Iterasi 2'!$P$46)^2+(Data!E42-'Iterasi 2'!$Q$46)^2)</f>
        <v>1.028689244864551</v>
      </c>
      <c r="G43" s="4">
        <f t="shared" si="0"/>
        <v>3</v>
      </c>
      <c r="I43" s="11">
        <v>40</v>
      </c>
      <c r="J43" s="9">
        <f>IF($G43=1,Data!D42,0)</f>
        <v>0</v>
      </c>
      <c r="K43" s="10">
        <f>IF($G43=1,Data!E42,0)</f>
        <v>0</v>
      </c>
      <c r="L43" s="9">
        <f>IF($G43=2,Data!D42,0)</f>
        <v>0</v>
      </c>
      <c r="M43" s="9">
        <f>IF($G43=2,Data!E42,0)</f>
        <v>0</v>
      </c>
      <c r="N43" s="9">
        <f>IF($G43=3,Data!D42,0)</f>
        <v>3.16</v>
      </c>
      <c r="O43" s="9">
        <f>IF($G43=3,Data!E42,0)</f>
        <v>3</v>
      </c>
      <c r="P43" s="9">
        <f>IF($G43=4,Data!D42,0)</f>
        <v>0</v>
      </c>
      <c r="Q43" s="9">
        <f>IF($G43=4,Data!E42,0)</f>
        <v>0</v>
      </c>
    </row>
    <row r="44" spans="2:17" x14ac:dyDescent="0.25">
      <c r="I44" s="11" t="s">
        <v>68</v>
      </c>
      <c r="J44" s="13">
        <f t="shared" ref="J44:Q44" si="1">SUM(J4:J43)</f>
        <v>8.0399999999999991</v>
      </c>
      <c r="K44" s="12">
        <f t="shared" si="1"/>
        <v>9</v>
      </c>
      <c r="L44" s="13">
        <f t="shared" si="1"/>
        <v>47.419999999999995</v>
      </c>
      <c r="M44" s="12">
        <f t="shared" si="1"/>
        <v>28</v>
      </c>
      <c r="N44" s="13">
        <f t="shared" si="1"/>
        <v>37.399999999999991</v>
      </c>
      <c r="O44" s="12">
        <f t="shared" si="1"/>
        <v>33</v>
      </c>
      <c r="P44" s="13">
        <f t="shared" si="1"/>
        <v>30.1</v>
      </c>
      <c r="Q44" s="12">
        <f t="shared" si="1"/>
        <v>36</v>
      </c>
    </row>
    <row r="45" spans="2:17" x14ac:dyDescent="0.25">
      <c r="I45" s="11" t="s">
        <v>69</v>
      </c>
      <c r="J45" s="15">
        <f t="shared" ref="J45:Q45" si="2">COUNTIF(J4:J43,"&lt;&gt;0")</f>
        <v>3</v>
      </c>
      <c r="K45" s="12">
        <f t="shared" si="2"/>
        <v>3</v>
      </c>
      <c r="L45" s="15">
        <f t="shared" si="2"/>
        <v>17</v>
      </c>
      <c r="M45" s="12">
        <f t="shared" si="2"/>
        <v>17</v>
      </c>
      <c r="N45" s="15">
        <f t="shared" si="2"/>
        <v>11</v>
      </c>
      <c r="O45" s="12">
        <f t="shared" si="2"/>
        <v>11</v>
      </c>
      <c r="P45" s="15">
        <f t="shared" si="2"/>
        <v>9</v>
      </c>
      <c r="Q45" s="12">
        <f t="shared" si="2"/>
        <v>9</v>
      </c>
    </row>
    <row r="46" spans="2:17" x14ac:dyDescent="0.25">
      <c r="I46" s="11" t="s">
        <v>70</v>
      </c>
      <c r="J46" s="14">
        <f t="shared" ref="J46:Q46" si="3">J44/J45</f>
        <v>2.6799999999999997</v>
      </c>
      <c r="K46" s="16">
        <f t="shared" si="3"/>
        <v>3</v>
      </c>
      <c r="L46" s="14">
        <f t="shared" si="3"/>
        <v>2.789411764705882</v>
      </c>
      <c r="M46" s="16">
        <f t="shared" si="3"/>
        <v>1.6470588235294117</v>
      </c>
      <c r="N46" s="14">
        <f t="shared" si="3"/>
        <v>3.399999999999999</v>
      </c>
      <c r="O46" s="16">
        <f t="shared" si="3"/>
        <v>3</v>
      </c>
      <c r="P46" s="14">
        <f t="shared" si="3"/>
        <v>3.3444444444444446</v>
      </c>
      <c r="Q46" s="16">
        <f t="shared" si="3"/>
        <v>4</v>
      </c>
    </row>
  </sheetData>
  <mergeCells count="6">
    <mergeCell ref="P2:Q2"/>
    <mergeCell ref="B2:G2"/>
    <mergeCell ref="I2:I3"/>
    <mergeCell ref="J2:K2"/>
    <mergeCell ref="L2:M2"/>
    <mergeCell ref="N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workbookViewId="0">
      <selection activeCell="J4" sqref="J4"/>
    </sheetView>
  </sheetViews>
  <sheetFormatPr defaultRowHeight="15" x14ac:dyDescent="0.25"/>
  <sheetData>
    <row r="2" spans="2:17" x14ac:dyDescent="0.25">
      <c r="B2" s="25" t="s">
        <v>80</v>
      </c>
      <c r="C2" s="26"/>
      <c r="D2" s="26"/>
      <c r="E2" s="26"/>
      <c r="F2" s="26"/>
      <c r="G2" s="27"/>
      <c r="I2" s="31" t="s">
        <v>53</v>
      </c>
      <c r="J2" s="30" t="s">
        <v>49</v>
      </c>
      <c r="K2" s="30"/>
      <c r="L2" s="30" t="s">
        <v>50</v>
      </c>
      <c r="M2" s="30"/>
      <c r="N2" s="30" t="s">
        <v>51</v>
      </c>
      <c r="O2" s="30"/>
      <c r="P2" s="28" t="s">
        <v>52</v>
      </c>
      <c r="Q2" s="29"/>
    </row>
    <row r="3" spans="2:17" x14ac:dyDescent="0.25">
      <c r="B3" s="4" t="s">
        <v>43</v>
      </c>
      <c r="C3" s="4" t="s">
        <v>44</v>
      </c>
      <c r="D3" s="4" t="s">
        <v>45</v>
      </c>
      <c r="E3" s="4" t="s">
        <v>46</v>
      </c>
      <c r="F3" s="4" t="s">
        <v>47</v>
      </c>
      <c r="G3" s="4" t="s">
        <v>48</v>
      </c>
      <c r="I3" s="32"/>
      <c r="J3" s="21" t="s">
        <v>54</v>
      </c>
      <c r="K3" s="21" t="s">
        <v>55</v>
      </c>
      <c r="L3" s="21" t="s">
        <v>54</v>
      </c>
      <c r="M3" s="21" t="s">
        <v>55</v>
      </c>
      <c r="N3" s="21" t="s">
        <v>54</v>
      </c>
      <c r="O3" s="21" t="s">
        <v>55</v>
      </c>
      <c r="P3" s="21" t="s">
        <v>54</v>
      </c>
      <c r="Q3" s="21" t="s">
        <v>55</v>
      </c>
    </row>
    <row r="4" spans="2:17" x14ac:dyDescent="0.25">
      <c r="B4" s="4">
        <v>1</v>
      </c>
      <c r="C4" s="9">
        <f>SQRT((Data!D3-'Iterasi 3'!$J$46)^2+(Data!E3-'Iterasi 3'!$K$46)^2)</f>
        <v>1.0218121158021176</v>
      </c>
      <c r="D4" s="9">
        <f>SQRT((Data!D3-'Iterasi 3'!$L$46)^2+(Data!E3-'Iterasi 3'!$M$46)^2)</f>
        <v>2.3550902685481891</v>
      </c>
      <c r="E4" s="9">
        <f>SQRT((Data!D3-'Iterasi 3'!$N$46)^2+(Data!E3-'Iterasi 3'!$O$46)^2)</f>
        <v>1.1225417586887354</v>
      </c>
      <c r="F4" s="9">
        <f>SQRT((Data!D3-'Iterasi 3'!$P$46)^2+(Data!E3-'Iterasi 3'!$Q$46)^2)</f>
        <v>0.45444444444444443</v>
      </c>
      <c r="G4" s="4">
        <f>IF(AND(C4&lt;D4,C4&lt;E4,C4&lt;F4),1,IF(AND(D4&lt;C4,D4&lt;E4,D4&lt;F4),2,IF(AND(E4&lt;C4,E4&lt;D4,E4&lt;F4),3,4)))</f>
        <v>4</v>
      </c>
      <c r="I4" s="21">
        <v>1</v>
      </c>
      <c r="J4" s="9">
        <f>IF($G4=1,Data!D3,0)</f>
        <v>0</v>
      </c>
      <c r="K4" s="10">
        <f>IF($G4=1,Data!E3,0)</f>
        <v>0</v>
      </c>
      <c r="L4" s="9">
        <f>IF($G4=2,Data!D3,0)</f>
        <v>0</v>
      </c>
      <c r="M4" s="9">
        <f>IF($G4=2,Data!E3,0)</f>
        <v>0</v>
      </c>
      <c r="N4" s="9">
        <f>IF($G4=3,Data!D3,0)</f>
        <v>0</v>
      </c>
      <c r="O4" s="9">
        <f>IF($G4=3,Data!E3,0)</f>
        <v>0</v>
      </c>
      <c r="P4" s="9">
        <f>IF($G4=4,Data!D3,0)</f>
        <v>2.89</v>
      </c>
      <c r="Q4" s="9">
        <f>IF($G4=4,Data!E3,0)</f>
        <v>4</v>
      </c>
    </row>
    <row r="5" spans="2:17" x14ac:dyDescent="0.25">
      <c r="B5" s="4">
        <v>2</v>
      </c>
      <c r="C5" s="9">
        <f>SQRT((Data!D4-'Iterasi 3'!$J$46)^2+(Data!E4-'Iterasi 3'!$K$46)^2)</f>
        <v>5.0000000000000266E-2</v>
      </c>
      <c r="D5" s="9">
        <f>SQRT((Data!D4-'Iterasi 3'!$L$46)^2+(Data!E4-'Iterasi 3'!$M$46)^2)</f>
        <v>1.3542450239063413</v>
      </c>
      <c r="E5" s="9">
        <f>SQRT((Data!D4-'Iterasi 3'!$N$46)^2+(Data!E4-'Iterasi 3'!$O$46)^2)</f>
        <v>0.66999999999999904</v>
      </c>
      <c r="F5" s="9">
        <f>SQRT((Data!D4-'Iterasi 3'!$P$46)^2+(Data!E4-'Iterasi 3'!$Q$46)^2)</f>
        <v>1.1736873413770135</v>
      </c>
      <c r="G5" s="4">
        <f t="shared" ref="G5:G43" si="0">IF(AND(C5&lt;D5,C5&lt;E5,C5&lt;F5),1,IF(AND(D5&lt;C5,D5&lt;E5,D5&lt;F5),2,IF(AND(E5&lt;C5,E5&lt;D5,E5&lt;F5),3,4)))</f>
        <v>1</v>
      </c>
      <c r="I5" s="21">
        <v>2</v>
      </c>
      <c r="J5" s="9">
        <f>IF($G5=1,Data!D4,0)</f>
        <v>2.73</v>
      </c>
      <c r="K5" s="10">
        <f>IF($G5=1,Data!E4,0)</f>
        <v>3</v>
      </c>
      <c r="L5" s="9">
        <f>IF($G5=2,Data!D4,0)</f>
        <v>0</v>
      </c>
      <c r="M5" s="9">
        <f>IF($G5=2,Data!E4,0)</f>
        <v>0</v>
      </c>
      <c r="N5" s="9">
        <f>IF($G5=3,Data!D4,0)</f>
        <v>0</v>
      </c>
      <c r="O5" s="9">
        <f>IF($G5=3,Data!E4,0)</f>
        <v>0</v>
      </c>
      <c r="P5" s="9">
        <f>IF($G5=4,Data!D4,0)</f>
        <v>0</v>
      </c>
      <c r="Q5" s="9">
        <f>IF($G5=4,Data!E4,0)</f>
        <v>0</v>
      </c>
    </row>
    <row r="6" spans="2:17" x14ac:dyDescent="0.25">
      <c r="B6" s="4">
        <v>3</v>
      </c>
      <c r="C6" s="9">
        <f>SQRT((Data!D5-'Iterasi 3'!$J$46)^2+(Data!E5-'Iterasi 3'!$K$46)^2)</f>
        <v>2.2056518310921152</v>
      </c>
      <c r="D6" s="9">
        <f>SQRT((Data!D5-'Iterasi 3'!$L$46)^2+(Data!E5-'Iterasi 3'!$M$46)^2)</f>
        <v>1.2243618491754236</v>
      </c>
      <c r="E6" s="9">
        <f>SQRT((Data!D5-'Iterasi 3'!$N$46)^2+(Data!E5-'Iterasi 3'!$O$46)^2)</f>
        <v>2.592778432492834</v>
      </c>
      <c r="F6" s="9">
        <f>SQRT((Data!D5-'Iterasi 3'!$P$46)^2+(Data!E5-'Iterasi 3'!$Q$46)^2)</f>
        <v>3.3973891573412303</v>
      </c>
      <c r="G6" s="4">
        <f t="shared" si="0"/>
        <v>2</v>
      </c>
      <c r="I6" s="21">
        <v>3</v>
      </c>
      <c r="J6" s="9">
        <f>IF($G6=1,Data!D5,0)</f>
        <v>0</v>
      </c>
      <c r="K6" s="10">
        <f>IF($G6=1,Data!E5,0)</f>
        <v>0</v>
      </c>
      <c r="L6" s="9">
        <f>IF($G6=2,Data!D5,0)</f>
        <v>1.75</v>
      </c>
      <c r="M6" s="9">
        <f>IF($G6=2,Data!E5,0)</f>
        <v>1</v>
      </c>
      <c r="N6" s="9">
        <f>IF($G6=3,Data!D5,0)</f>
        <v>0</v>
      </c>
      <c r="O6" s="9">
        <f>IF($G6=3,Data!E5,0)</f>
        <v>0</v>
      </c>
      <c r="P6" s="9">
        <f>IF($G6=4,Data!D5,0)</f>
        <v>0</v>
      </c>
      <c r="Q6" s="9">
        <f>IF($G6=4,Data!E5,0)</f>
        <v>0</v>
      </c>
    </row>
    <row r="7" spans="2:17" x14ac:dyDescent="0.25">
      <c r="B7" s="4">
        <v>4</v>
      </c>
      <c r="C7" s="9">
        <f>SQRT((Data!D6-'Iterasi 3'!$J$46)^2+(Data!E6-'Iterasi 3'!$K$46)^2)</f>
        <v>1.1610770861575042</v>
      </c>
      <c r="D7" s="9">
        <f>SQRT((Data!D6-'Iterasi 3'!$L$46)^2+(Data!E6-'Iterasi 3'!$M$46)^2)</f>
        <v>2.4015197754409416</v>
      </c>
      <c r="E7" s="9">
        <f>SQRT((Data!D6-'Iterasi 3'!$N$46)^2+(Data!E6-'Iterasi 3'!$O$46)^2)</f>
        <v>1.0084145972763383</v>
      </c>
      <c r="F7" s="9">
        <f>SQRT((Data!D6-'Iterasi 3'!$P$46)^2+(Data!E6-'Iterasi 3'!$Q$46)^2)</f>
        <v>7.4444444444444535E-2</v>
      </c>
      <c r="G7" s="4">
        <f t="shared" si="0"/>
        <v>4</v>
      </c>
      <c r="I7" s="21">
        <v>4</v>
      </c>
      <c r="J7" s="9">
        <f>IF($G7=1,Data!D6,0)</f>
        <v>0</v>
      </c>
      <c r="K7" s="10">
        <f>IF($G7=1,Data!E6,0)</f>
        <v>0</v>
      </c>
      <c r="L7" s="9">
        <f>IF($G7=2,Data!D6,0)</f>
        <v>0</v>
      </c>
      <c r="M7" s="9">
        <f>IF($G7=2,Data!E6,0)</f>
        <v>0</v>
      </c>
      <c r="N7" s="9">
        <f>IF($G7=3,Data!D6,0)</f>
        <v>0</v>
      </c>
      <c r="O7" s="9">
        <f>IF($G7=3,Data!E6,0)</f>
        <v>0</v>
      </c>
      <c r="P7" s="9">
        <f>IF($G7=4,Data!D6,0)</f>
        <v>3.27</v>
      </c>
      <c r="Q7" s="9">
        <f>IF($G7=4,Data!E6,0)</f>
        <v>4</v>
      </c>
    </row>
    <row r="8" spans="2:17" x14ac:dyDescent="0.25">
      <c r="B8" s="4">
        <v>5</v>
      </c>
      <c r="C8" s="9">
        <f>SQRT((Data!D7-'Iterasi 3'!$J$46)^2+(Data!E7-'Iterasi 3'!$K$46)^2)</f>
        <v>2.3479565583715556</v>
      </c>
      <c r="D8" s="9">
        <f>SQRT((Data!D7-'Iterasi 3'!$L$46)^2+(Data!E7-'Iterasi 3'!$M$46)^2)</f>
        <v>1.487517729823679</v>
      </c>
      <c r="E8" s="9">
        <f>SQRT((Data!D7-'Iterasi 3'!$N$46)^2+(Data!E7-'Iterasi 3'!$O$46)^2)</f>
        <v>2.7932955446926839</v>
      </c>
      <c r="F8" s="9">
        <f>SQRT((Data!D7-'Iterasi 3'!$P$46)^2+(Data!E7-'Iterasi 3'!$Q$46)^2)</f>
        <v>3.5480867736128467</v>
      </c>
      <c r="G8" s="4">
        <f t="shared" si="0"/>
        <v>2</v>
      </c>
      <c r="I8" s="21">
        <v>5</v>
      </c>
      <c r="J8" s="9">
        <f>IF($G8=1,Data!D7,0)</f>
        <v>0</v>
      </c>
      <c r="K8" s="10">
        <f>IF($G8=1,Data!E7,0)</f>
        <v>0</v>
      </c>
      <c r="L8" s="9">
        <f>IF($G8=2,Data!D7,0)</f>
        <v>1.45</v>
      </c>
      <c r="M8" s="9">
        <f>IF($G8=2,Data!E7,0)</f>
        <v>1</v>
      </c>
      <c r="N8" s="9">
        <f>IF($G8=3,Data!D7,0)</f>
        <v>0</v>
      </c>
      <c r="O8" s="9">
        <f>IF($G8=3,Data!E7,0)</f>
        <v>0</v>
      </c>
      <c r="P8" s="9">
        <f>IF($G8=4,Data!D7,0)</f>
        <v>0</v>
      </c>
      <c r="Q8" s="9">
        <f>IF($G8=4,Data!E7,0)</f>
        <v>0</v>
      </c>
    </row>
    <row r="9" spans="2:17" x14ac:dyDescent="0.25">
      <c r="B9" s="4">
        <v>6</v>
      </c>
      <c r="C9" s="9">
        <f>SQRT((Data!D8-'Iterasi 3'!$J$46)^2+(Data!E8-'Iterasi 3'!$K$46)^2)</f>
        <v>1.1180339887498951</v>
      </c>
      <c r="D9" s="9">
        <f>SQRT((Data!D8-'Iterasi 3'!$L$46)^2+(Data!E8-'Iterasi 3'!$M$46)^2)</f>
        <v>0.52642819415245645</v>
      </c>
      <c r="E9" s="9">
        <f>SQRT((Data!D8-'Iterasi 3'!$N$46)^2+(Data!E8-'Iterasi 3'!$O$46)^2)</f>
        <v>1.0239140588936162</v>
      </c>
      <c r="F9" s="9">
        <f>SQRT((Data!D8-'Iterasi 3'!$P$46)^2+(Data!E8-'Iterasi 3'!$Q$46)^2)</f>
        <v>2.0067491062184737</v>
      </c>
      <c r="G9" s="4">
        <f t="shared" si="0"/>
        <v>2</v>
      </c>
      <c r="I9" s="21">
        <v>6</v>
      </c>
      <c r="J9" s="9">
        <f>IF($G9=1,Data!D8,0)</f>
        <v>0</v>
      </c>
      <c r="K9" s="10">
        <f>IF($G9=1,Data!E8,0)</f>
        <v>0</v>
      </c>
      <c r="L9" s="9">
        <f>IF($G9=2,Data!D8,0)</f>
        <v>3.18</v>
      </c>
      <c r="M9" s="9">
        <f>IF($G9=2,Data!E8,0)</f>
        <v>2</v>
      </c>
      <c r="N9" s="9">
        <f>IF($G9=3,Data!D8,0)</f>
        <v>0</v>
      </c>
      <c r="O9" s="9">
        <f>IF($G9=3,Data!E8,0)</f>
        <v>0</v>
      </c>
      <c r="P9" s="9">
        <f>IF($G9=4,Data!D8,0)</f>
        <v>0</v>
      </c>
      <c r="Q9" s="9">
        <f>IF($G9=4,Data!E8,0)</f>
        <v>0</v>
      </c>
    </row>
    <row r="10" spans="2:17" x14ac:dyDescent="0.25">
      <c r="B10" s="4">
        <v>7</v>
      </c>
      <c r="C10" s="9">
        <f>SQRT((Data!D9-'Iterasi 3'!$J$46)^2+(Data!E9-'Iterasi 3'!$K$46)^2)</f>
        <v>1.1661903789690602</v>
      </c>
      <c r="D10" s="9">
        <f>SQRT((Data!D9-'Iterasi 3'!$L$46)^2+(Data!E9-'Iterasi 3'!$M$46)^2)</f>
        <v>0.60435444124904014</v>
      </c>
      <c r="E10" s="9">
        <f>SQRT((Data!D9-'Iterasi 3'!$N$46)^2+(Data!E9-'Iterasi 3'!$O$46)^2)</f>
        <v>1.0071742649611335</v>
      </c>
      <c r="F10" s="9">
        <f>SQRT((Data!D9-'Iterasi 3'!$P$46)^2+(Data!E9-'Iterasi 3'!$Q$46)^2)</f>
        <v>2.0010380022427743</v>
      </c>
      <c r="G10" s="4">
        <f t="shared" si="0"/>
        <v>2</v>
      </c>
      <c r="I10" s="21">
        <v>7</v>
      </c>
      <c r="J10" s="9">
        <f>IF($G10=1,Data!D9,0)</f>
        <v>0</v>
      </c>
      <c r="K10" s="10">
        <f>IF($G10=1,Data!E9,0)</f>
        <v>0</v>
      </c>
      <c r="L10" s="9">
        <f>IF($G10=2,Data!D9,0)</f>
        <v>3.28</v>
      </c>
      <c r="M10" s="9">
        <f>IF($G10=2,Data!E9,0)</f>
        <v>2</v>
      </c>
      <c r="N10" s="9">
        <f>IF($G10=3,Data!D9,0)</f>
        <v>0</v>
      </c>
      <c r="O10" s="9">
        <f>IF($G10=3,Data!E9,0)</f>
        <v>0</v>
      </c>
      <c r="P10" s="9">
        <f>IF($G10=4,Data!D9,0)</f>
        <v>0</v>
      </c>
      <c r="Q10" s="9">
        <f>IF($G10=4,Data!E9,0)</f>
        <v>0</v>
      </c>
    </row>
    <row r="11" spans="2:17" x14ac:dyDescent="0.25">
      <c r="B11" s="4">
        <v>8</v>
      </c>
      <c r="C11" s="9">
        <f>SQRT((Data!D10-'Iterasi 3'!$J$46)^2+(Data!E10-'Iterasi 3'!$K$46)^2)</f>
        <v>1.1180339887498951</v>
      </c>
      <c r="D11" s="9">
        <f>SQRT((Data!D10-'Iterasi 3'!$L$46)^2+(Data!E10-'Iterasi 3'!$M$46)^2)</f>
        <v>0.52642819415245645</v>
      </c>
      <c r="E11" s="9">
        <f>SQRT((Data!D10-'Iterasi 3'!$N$46)^2+(Data!E10-'Iterasi 3'!$O$46)^2)</f>
        <v>1.0239140588936162</v>
      </c>
      <c r="F11" s="9">
        <f>SQRT((Data!D10-'Iterasi 3'!$P$46)^2+(Data!E10-'Iterasi 3'!$Q$46)^2)</f>
        <v>2.0067491062184737</v>
      </c>
      <c r="G11" s="4">
        <f t="shared" si="0"/>
        <v>2</v>
      </c>
      <c r="I11" s="21">
        <v>8</v>
      </c>
      <c r="J11" s="9">
        <f>IF($G11=1,Data!D10,0)</f>
        <v>0</v>
      </c>
      <c r="K11" s="10">
        <f>IF($G11=1,Data!E10,0)</f>
        <v>0</v>
      </c>
      <c r="L11" s="9">
        <f>IF($G11=2,Data!D10,0)</f>
        <v>3.18</v>
      </c>
      <c r="M11" s="9">
        <f>IF($G11=2,Data!E10,0)</f>
        <v>2</v>
      </c>
      <c r="N11" s="9">
        <f>IF($G11=3,Data!D10,0)</f>
        <v>0</v>
      </c>
      <c r="O11" s="9">
        <f>IF($G11=3,Data!E10,0)</f>
        <v>0</v>
      </c>
      <c r="P11" s="9">
        <f>IF($G11=4,Data!D10,0)</f>
        <v>0</v>
      </c>
      <c r="Q11" s="9">
        <f>IF($G11=4,Data!E10,0)</f>
        <v>0</v>
      </c>
    </row>
    <row r="12" spans="2:17" x14ac:dyDescent="0.25">
      <c r="B12" s="4">
        <v>9</v>
      </c>
      <c r="C12" s="9">
        <f>SQRT((Data!D11-'Iterasi 3'!$J$46)^2+(Data!E11-'Iterasi 3'!$K$46)^2)</f>
        <v>0.90000000000000036</v>
      </c>
      <c r="D12" s="9">
        <f>SQRT((Data!D11-'Iterasi 3'!$L$46)^2+(Data!E11-'Iterasi 3'!$M$46)^2)</f>
        <v>1.5669969957773013</v>
      </c>
      <c r="E12" s="9">
        <f>SQRT((Data!D11-'Iterasi 3'!$N$46)^2+(Data!E11-'Iterasi 3'!$O$46)^2)</f>
        <v>0.18000000000000105</v>
      </c>
      <c r="F12" s="9">
        <f>SQRT((Data!D11-'Iterasi 3'!$P$46)^2+(Data!E11-'Iterasi 3'!$Q$46)^2)</f>
        <v>1.0273686873528347</v>
      </c>
      <c r="G12" s="4">
        <f t="shared" si="0"/>
        <v>3</v>
      </c>
      <c r="I12" s="21">
        <v>9</v>
      </c>
      <c r="J12" s="9">
        <f>IF($G12=1,Data!D11,0)</f>
        <v>0</v>
      </c>
      <c r="K12" s="10">
        <f>IF($G12=1,Data!E11,0)</f>
        <v>0</v>
      </c>
      <c r="L12" s="9">
        <f>IF($G12=2,Data!D11,0)</f>
        <v>0</v>
      </c>
      <c r="M12" s="9">
        <f>IF($G12=2,Data!E11,0)</f>
        <v>0</v>
      </c>
      <c r="N12" s="9">
        <f>IF($G12=3,Data!D11,0)</f>
        <v>3.58</v>
      </c>
      <c r="O12" s="9">
        <f>IF($G12=3,Data!E11,0)</f>
        <v>3</v>
      </c>
      <c r="P12" s="9">
        <f>IF($G12=4,Data!D11,0)</f>
        <v>0</v>
      </c>
      <c r="Q12" s="9">
        <f>IF($G12=4,Data!E11,0)</f>
        <v>0</v>
      </c>
    </row>
    <row r="13" spans="2:17" x14ac:dyDescent="0.25">
      <c r="B13" s="4">
        <v>10</v>
      </c>
      <c r="C13" s="9">
        <f>SQRT((Data!D12-'Iterasi 3'!$J$46)^2+(Data!E12-'Iterasi 3'!$K$46)^2)</f>
        <v>1.3386933928274989</v>
      </c>
      <c r="D13" s="9">
        <f>SQRT((Data!D12-'Iterasi 3'!$L$46)^2+(Data!E12-'Iterasi 3'!$M$46)^2)</f>
        <v>2.4790421886305971</v>
      </c>
      <c r="E13" s="9">
        <f>SQRT((Data!D12-'Iterasi 3'!$N$46)^2+(Data!E12-'Iterasi 3'!$O$46)^2)</f>
        <v>1.0143470806385753</v>
      </c>
      <c r="F13" s="9">
        <f>SQRT((Data!D12-'Iterasi 3'!$P$46)^2+(Data!E12-'Iterasi 3'!$Q$46)^2)</f>
        <v>0.22555555555555529</v>
      </c>
      <c r="G13" s="4">
        <f t="shared" si="0"/>
        <v>4</v>
      </c>
      <c r="I13" s="21">
        <v>10</v>
      </c>
      <c r="J13" s="9">
        <f>IF($G13=1,Data!D12,0)</f>
        <v>0</v>
      </c>
      <c r="K13" s="10">
        <f>IF($G13=1,Data!E12,0)</f>
        <v>0</v>
      </c>
      <c r="L13" s="9">
        <f>IF($G13=2,Data!D12,0)</f>
        <v>0</v>
      </c>
      <c r="M13" s="9">
        <f>IF($G13=2,Data!E12,0)</f>
        <v>0</v>
      </c>
      <c r="N13" s="9">
        <f>IF($G13=3,Data!D12,0)</f>
        <v>0</v>
      </c>
      <c r="O13" s="9">
        <f>IF($G13=3,Data!E12,0)</f>
        <v>0</v>
      </c>
      <c r="P13" s="9">
        <f>IF($G13=4,Data!D12,0)</f>
        <v>3.57</v>
      </c>
      <c r="Q13" s="9">
        <f>IF($G13=4,Data!E12,0)</f>
        <v>4</v>
      </c>
    </row>
    <row r="14" spans="2:17" x14ac:dyDescent="0.25">
      <c r="B14" s="4">
        <v>11</v>
      </c>
      <c r="C14" s="9">
        <f>SQRT((Data!D13-'Iterasi 3'!$J$46)^2+(Data!E13-'Iterasi 3'!$K$46)^2)</f>
        <v>1.2932130528261769</v>
      </c>
      <c r="D14" s="9">
        <f>SQRT((Data!D13-'Iterasi 3'!$L$46)^2+(Data!E13-'Iterasi 3'!$M$46)^2)</f>
        <v>2.4578990662899902</v>
      </c>
      <c r="E14" s="9">
        <f>SQRT((Data!D13-'Iterasi 3'!$N$46)^2+(Data!E13-'Iterasi 3'!$O$46)^2)</f>
        <v>1.0049875621120892</v>
      </c>
      <c r="F14" s="9">
        <f>SQRT((Data!D13-'Iterasi 3'!$P$46)^2+(Data!E13-'Iterasi 3'!$Q$46)^2)</f>
        <v>0.15555555555555545</v>
      </c>
      <c r="G14" s="4">
        <f t="shared" si="0"/>
        <v>4</v>
      </c>
      <c r="I14" s="21">
        <v>11</v>
      </c>
      <c r="J14" s="9">
        <f>IF($G14=1,Data!D13,0)</f>
        <v>0</v>
      </c>
      <c r="K14" s="10">
        <f>IF($G14=1,Data!E13,0)</f>
        <v>0</v>
      </c>
      <c r="L14" s="9">
        <f>IF($G14=2,Data!D13,0)</f>
        <v>0</v>
      </c>
      <c r="M14" s="9">
        <f>IF($G14=2,Data!E13,0)</f>
        <v>0</v>
      </c>
      <c r="N14" s="9">
        <f>IF($G14=3,Data!D13,0)</f>
        <v>0</v>
      </c>
      <c r="O14" s="9">
        <f>IF($G14=3,Data!E13,0)</f>
        <v>0</v>
      </c>
      <c r="P14" s="9">
        <f>IF($G14=4,Data!D13,0)</f>
        <v>3.5</v>
      </c>
      <c r="Q14" s="9">
        <f>IF($G14=4,Data!E13,0)</f>
        <v>4</v>
      </c>
    </row>
    <row r="15" spans="2:17" x14ac:dyDescent="0.25">
      <c r="B15" s="4">
        <v>12</v>
      </c>
      <c r="C15" s="9">
        <f>SQRT((Data!D14-'Iterasi 3'!$J$46)^2+(Data!E14-'Iterasi 3'!$K$46)^2)</f>
        <v>1.1412712210513329</v>
      </c>
      <c r="D15" s="9">
        <f>SQRT((Data!D14-'Iterasi 3'!$L$46)^2+(Data!E14-'Iterasi 3'!$M$46)^2)</f>
        <v>2.3938358701068836</v>
      </c>
      <c r="E15" s="9">
        <f>SQRT((Data!D14-'Iterasi 3'!$N$46)^2+(Data!E14-'Iterasi 3'!$O$46)^2)</f>
        <v>1.014347080638575</v>
      </c>
      <c r="F15" s="9">
        <f>SQRT((Data!D14-'Iterasi 3'!$P$46)^2+(Data!E14-'Iterasi 3'!$Q$46)^2)</f>
        <v>0.11444444444444457</v>
      </c>
      <c r="G15" s="4">
        <f t="shared" si="0"/>
        <v>4</v>
      </c>
      <c r="I15" s="21">
        <v>12</v>
      </c>
      <c r="J15" s="9">
        <f>IF($G15=1,Data!D14,0)</f>
        <v>0</v>
      </c>
      <c r="K15" s="10">
        <f>IF($G15=1,Data!E14,0)</f>
        <v>0</v>
      </c>
      <c r="L15" s="9">
        <f>IF($G15=2,Data!D14,0)</f>
        <v>0</v>
      </c>
      <c r="M15" s="9">
        <f>IF($G15=2,Data!E14,0)</f>
        <v>0</v>
      </c>
      <c r="N15" s="9">
        <f>IF($G15=3,Data!D14,0)</f>
        <v>0</v>
      </c>
      <c r="O15" s="9">
        <f>IF($G15=3,Data!E14,0)</f>
        <v>0</v>
      </c>
      <c r="P15" s="9">
        <f>IF($G15=4,Data!D14,0)</f>
        <v>3.23</v>
      </c>
      <c r="Q15" s="9">
        <f>IF($G15=4,Data!E14,0)</f>
        <v>4</v>
      </c>
    </row>
    <row r="16" spans="2:17" x14ac:dyDescent="0.25">
      <c r="B16" s="4">
        <v>13</v>
      </c>
      <c r="C16" s="9">
        <f>SQRT((Data!D15-'Iterasi 3'!$J$46)^2+(Data!E15-'Iterasi 3'!$K$46)^2)</f>
        <v>0.13999999999999968</v>
      </c>
      <c r="D16" s="9">
        <f>SQRT((Data!D15-'Iterasi 3'!$L$46)^2+(Data!E15-'Iterasi 3'!$M$46)^2)</f>
        <v>1.37573836733709</v>
      </c>
      <c r="E16" s="9">
        <f>SQRT((Data!D15-'Iterasi 3'!$N$46)^2+(Data!E15-'Iterasi 3'!$O$46)^2)</f>
        <v>0.85999999999999899</v>
      </c>
      <c r="F16" s="9">
        <f>SQRT((Data!D15-'Iterasi 3'!$P$46)^2+(Data!E15-'Iterasi 3'!$Q$46)^2)</f>
        <v>1.2834059623507796</v>
      </c>
      <c r="G16" s="4">
        <f t="shared" si="0"/>
        <v>1</v>
      </c>
      <c r="I16" s="21">
        <v>13</v>
      </c>
      <c r="J16" s="9">
        <f>IF($G16=1,Data!D15,0)</f>
        <v>2.54</v>
      </c>
      <c r="K16" s="10">
        <f>IF($G16=1,Data!E15,0)</f>
        <v>3</v>
      </c>
      <c r="L16" s="9">
        <f>IF($G16=2,Data!D15,0)</f>
        <v>0</v>
      </c>
      <c r="M16" s="9">
        <f>IF($G16=2,Data!E15,0)</f>
        <v>0</v>
      </c>
      <c r="N16" s="9">
        <f>IF($G16=3,Data!D15,0)</f>
        <v>0</v>
      </c>
      <c r="O16" s="9">
        <f>IF($G16=3,Data!E15,0)</f>
        <v>0</v>
      </c>
      <c r="P16" s="9">
        <f>IF($G16=4,Data!D15,0)</f>
        <v>0</v>
      </c>
      <c r="Q16" s="9">
        <f>IF($G16=4,Data!E15,0)</f>
        <v>0</v>
      </c>
    </row>
    <row r="17" spans="2:17" x14ac:dyDescent="0.25">
      <c r="B17" s="4">
        <v>14</v>
      </c>
      <c r="C17" s="9">
        <f>SQRT((Data!D16-'Iterasi 3'!$J$46)^2+(Data!E16-'Iterasi 3'!$K$46)^2)</f>
        <v>0.93000000000000016</v>
      </c>
      <c r="D17" s="9">
        <f>SQRT((Data!D16-'Iterasi 3'!$L$46)^2+(Data!E16-'Iterasi 3'!$M$46)^2)</f>
        <v>1.5823447408490774</v>
      </c>
      <c r="E17" s="9">
        <f>SQRT((Data!D16-'Iterasi 3'!$N$46)^2+(Data!E16-'Iterasi 3'!$O$46)^2)</f>
        <v>0.21000000000000085</v>
      </c>
      <c r="F17" s="9">
        <f>SQRT((Data!D16-'Iterasi 3'!$P$46)^2+(Data!E16-'Iterasi 3'!$Q$46)^2)</f>
        <v>1.0346592449141987</v>
      </c>
      <c r="G17" s="4">
        <f t="shared" si="0"/>
        <v>3</v>
      </c>
      <c r="I17" s="21">
        <v>14</v>
      </c>
      <c r="J17" s="9">
        <f>IF($G17=1,Data!D16,0)</f>
        <v>0</v>
      </c>
      <c r="K17" s="10">
        <f>IF($G17=1,Data!E16,0)</f>
        <v>0</v>
      </c>
      <c r="L17" s="9">
        <f>IF($G17=2,Data!D16,0)</f>
        <v>0</v>
      </c>
      <c r="M17" s="9">
        <f>IF($G17=2,Data!E16,0)</f>
        <v>0</v>
      </c>
      <c r="N17" s="9">
        <f>IF($G17=3,Data!D16,0)</f>
        <v>3.61</v>
      </c>
      <c r="O17" s="9">
        <f>IF($G17=3,Data!E16,0)</f>
        <v>3</v>
      </c>
      <c r="P17" s="9">
        <f>IF($G17=4,Data!D16,0)</f>
        <v>0</v>
      </c>
      <c r="Q17" s="9">
        <f>IF($G17=4,Data!E16,0)</f>
        <v>0</v>
      </c>
    </row>
    <row r="18" spans="2:17" x14ac:dyDescent="0.25">
      <c r="B18" s="4">
        <v>15</v>
      </c>
      <c r="C18" s="9">
        <f>SQRT((Data!D17-'Iterasi 3'!$J$46)^2+(Data!E17-'Iterasi 3'!$K$46)^2)</f>
        <v>0.77000000000000046</v>
      </c>
      <c r="D18" s="9">
        <f>SQRT((Data!D17-'Iterasi 3'!$L$46)^2+(Data!E17-'Iterasi 3'!$M$46)^2)</f>
        <v>1.5055984337128598</v>
      </c>
      <c r="E18" s="9">
        <f>SQRT((Data!D17-'Iterasi 3'!$N$46)^2+(Data!E17-'Iterasi 3'!$O$46)^2)</f>
        <v>5.0000000000001155E-2</v>
      </c>
      <c r="F18" s="9">
        <f>SQRT((Data!D17-'Iterasi 3'!$P$46)^2+(Data!E17-'Iterasi 3'!$Q$46)^2)</f>
        <v>1.0055555555555555</v>
      </c>
      <c r="G18" s="4">
        <f t="shared" si="0"/>
        <v>3</v>
      </c>
      <c r="I18" s="21">
        <v>15</v>
      </c>
      <c r="J18" s="9">
        <f>IF($G18=1,Data!D17,0)</f>
        <v>0</v>
      </c>
      <c r="K18" s="10">
        <f>IF($G18=1,Data!E17,0)</f>
        <v>0</v>
      </c>
      <c r="L18" s="9">
        <f>IF($G18=2,Data!D17,0)</f>
        <v>0</v>
      </c>
      <c r="M18" s="9">
        <f>IF($G18=2,Data!E17,0)</f>
        <v>0</v>
      </c>
      <c r="N18" s="9">
        <f>IF($G18=3,Data!D17,0)</f>
        <v>3.45</v>
      </c>
      <c r="O18" s="9">
        <f>IF($G18=3,Data!E17,0)</f>
        <v>3</v>
      </c>
      <c r="P18" s="9">
        <f>IF($G18=4,Data!D17,0)</f>
        <v>0</v>
      </c>
      <c r="Q18" s="9">
        <f>IF($G18=4,Data!E17,0)</f>
        <v>0</v>
      </c>
    </row>
    <row r="19" spans="2:17" x14ac:dyDescent="0.25">
      <c r="B19" s="4">
        <v>16</v>
      </c>
      <c r="C19" s="9">
        <f>SQRT((Data!D18-'Iterasi 3'!$J$46)^2+(Data!E18-'Iterasi 3'!$K$46)^2)</f>
        <v>2.2360679774997898</v>
      </c>
      <c r="D19" s="9">
        <f>SQRT((Data!D18-'Iterasi 3'!$L$46)^2+(Data!E18-'Iterasi 3'!$M$46)^2)</f>
        <v>1.2843206705395214</v>
      </c>
      <c r="E19" s="9">
        <f>SQRT((Data!D18-'Iterasi 3'!$N$46)^2+(Data!E18-'Iterasi 3'!$O$46)^2)</f>
        <v>2.6378779350076069</v>
      </c>
      <c r="F19" s="9">
        <f>SQRT((Data!D18-'Iterasi 3'!$P$46)^2+(Data!E18-'Iterasi 3'!$Q$46)^2)</f>
        <v>3.4307980571059522</v>
      </c>
      <c r="G19" s="4">
        <f t="shared" si="0"/>
        <v>2</v>
      </c>
      <c r="I19" s="21">
        <v>16</v>
      </c>
      <c r="J19" s="9">
        <f>IF($G19=1,Data!D18,0)</f>
        <v>0</v>
      </c>
      <c r="K19" s="10">
        <f>IF($G19=1,Data!E18,0)</f>
        <v>0</v>
      </c>
      <c r="L19" s="9">
        <f>IF($G19=2,Data!D18,0)</f>
        <v>1.68</v>
      </c>
      <c r="M19" s="9">
        <f>IF($G19=2,Data!E18,0)</f>
        <v>1</v>
      </c>
      <c r="N19" s="9">
        <f>IF($G19=3,Data!D18,0)</f>
        <v>0</v>
      </c>
      <c r="O19" s="9">
        <f>IF($G19=3,Data!E18,0)</f>
        <v>0</v>
      </c>
      <c r="P19" s="9">
        <f>IF($G19=4,Data!D18,0)</f>
        <v>0</v>
      </c>
      <c r="Q19" s="9">
        <f>IF($G19=4,Data!E18,0)</f>
        <v>0</v>
      </c>
    </row>
    <row r="20" spans="2:17" x14ac:dyDescent="0.25">
      <c r="B20" s="4">
        <v>17</v>
      </c>
      <c r="C20" s="9">
        <f>SQRT((Data!D19-'Iterasi 3'!$J$46)^2+(Data!E19-'Iterasi 3'!$K$46)^2)</f>
        <v>1.3520724832641184</v>
      </c>
      <c r="D20" s="9">
        <f>SQRT((Data!D19-'Iterasi 3'!$L$46)^2+(Data!E19-'Iterasi 3'!$M$46)^2)</f>
        <v>1.0787807099078124</v>
      </c>
      <c r="E20" s="9">
        <f>SQRT((Data!D19-'Iterasi 3'!$N$46)^2+(Data!E19-'Iterasi 3'!$O$46)^2)</f>
        <v>1.9123022773609817</v>
      </c>
      <c r="F20" s="9">
        <f>SQRT((Data!D19-'Iterasi 3'!$P$46)^2+(Data!E19-'Iterasi 3'!$Q$46)^2)</f>
        <v>2.5453634924391397</v>
      </c>
      <c r="G20" s="4">
        <f t="shared" si="0"/>
        <v>2</v>
      </c>
      <c r="I20" s="21">
        <v>17</v>
      </c>
      <c r="J20" s="9">
        <f>IF($G20=1,Data!D19,0)</f>
        <v>0</v>
      </c>
      <c r="K20" s="10">
        <f>IF($G20=1,Data!E19,0)</f>
        <v>0</v>
      </c>
      <c r="L20" s="9">
        <f>IF($G20=2,Data!D19,0)</f>
        <v>1.77</v>
      </c>
      <c r="M20" s="9">
        <f>IF($G20=2,Data!E19,0)</f>
        <v>2</v>
      </c>
      <c r="N20" s="9">
        <f>IF($G20=3,Data!D19,0)</f>
        <v>0</v>
      </c>
      <c r="O20" s="9">
        <f>IF($G20=3,Data!E19,0)</f>
        <v>0</v>
      </c>
      <c r="P20" s="9">
        <f>IF($G20=4,Data!D19,0)</f>
        <v>0</v>
      </c>
      <c r="Q20" s="9">
        <f>IF($G20=4,Data!E19,0)</f>
        <v>0</v>
      </c>
    </row>
    <row r="21" spans="2:17" x14ac:dyDescent="0.25">
      <c r="B21" s="4">
        <v>18</v>
      </c>
      <c r="C21" s="9">
        <f>SQRT((Data!D20-'Iterasi 3'!$J$46)^2+(Data!E20-'Iterasi 3'!$K$46)^2)</f>
        <v>1.0885311203635843</v>
      </c>
      <c r="D21" s="9">
        <f>SQRT((Data!D20-'Iterasi 3'!$L$46)^2+(Data!E20-'Iterasi 3'!$M$46)^2)</f>
        <v>0.47680634502640545</v>
      </c>
      <c r="E21" s="9">
        <f>SQRT((Data!D20-'Iterasi 3'!$N$46)^2+(Data!E20-'Iterasi 3'!$O$46)^2)</f>
        <v>1.041201229350023</v>
      </c>
      <c r="F21" s="9">
        <f>SQRT((Data!D20-'Iterasi 3'!$P$46)^2+(Data!E20-'Iterasi 3'!$Q$46)^2)</f>
        <v>2.0136941668314146</v>
      </c>
      <c r="G21" s="4">
        <f t="shared" si="0"/>
        <v>2</v>
      </c>
      <c r="I21" s="21">
        <v>18</v>
      </c>
      <c r="J21" s="9">
        <f>IF($G21=1,Data!D20,0)</f>
        <v>0</v>
      </c>
      <c r="K21" s="10">
        <f>IF($G21=1,Data!E20,0)</f>
        <v>0</v>
      </c>
      <c r="L21" s="9">
        <f>IF($G21=2,Data!D20,0)</f>
        <v>3.11</v>
      </c>
      <c r="M21" s="9">
        <f>IF($G21=2,Data!E20,0)</f>
        <v>2</v>
      </c>
      <c r="N21" s="9">
        <f>IF($G21=3,Data!D20,0)</f>
        <v>0</v>
      </c>
      <c r="O21" s="9">
        <f>IF($G21=3,Data!E20,0)</f>
        <v>0</v>
      </c>
      <c r="P21" s="9">
        <f>IF($G21=4,Data!D20,0)</f>
        <v>0</v>
      </c>
      <c r="Q21" s="9">
        <f>IF($G21=4,Data!E20,0)</f>
        <v>0</v>
      </c>
    </row>
    <row r="22" spans="2:17" x14ac:dyDescent="0.25">
      <c r="B22" s="4">
        <v>19</v>
      </c>
      <c r="C22" s="9">
        <f>SQRT((Data!D21-'Iterasi 3'!$J$46)^2+(Data!E21-'Iterasi 3'!$K$46)^2)</f>
        <v>1.2621014222319855</v>
      </c>
      <c r="D22" s="9">
        <f>SQRT((Data!D21-'Iterasi 3'!$L$46)^2+(Data!E21-'Iterasi 3'!$M$46)^2)</f>
        <v>0.74896214233927749</v>
      </c>
      <c r="E22" s="9">
        <f>SQRT((Data!D21-'Iterasi 3'!$N$46)^2+(Data!E21-'Iterasi 3'!$O$46)^2)</f>
        <v>1.0012492197250393</v>
      </c>
      <c r="F22" s="9">
        <f>SQRT((Data!D21-'Iterasi 3'!$P$46)^2+(Data!E21-'Iterasi 3'!$Q$46)^2)</f>
        <v>2.0027835567800736</v>
      </c>
      <c r="G22" s="4">
        <f t="shared" si="0"/>
        <v>2</v>
      </c>
      <c r="I22" s="21">
        <v>19</v>
      </c>
      <c r="J22" s="9">
        <f>IF($G22=1,Data!D21,0)</f>
        <v>0</v>
      </c>
      <c r="K22" s="10">
        <f>IF($G22=1,Data!E21,0)</f>
        <v>0</v>
      </c>
      <c r="L22" s="9">
        <f>IF($G22=2,Data!D21,0)</f>
        <v>3.45</v>
      </c>
      <c r="M22" s="9">
        <f>IF($G22=2,Data!E21,0)</f>
        <v>2</v>
      </c>
      <c r="N22" s="9">
        <f>IF($G22=3,Data!D21,0)</f>
        <v>0</v>
      </c>
      <c r="O22" s="9">
        <f>IF($G22=3,Data!E21,0)</f>
        <v>0</v>
      </c>
      <c r="P22" s="9">
        <f>IF($G22=4,Data!D21,0)</f>
        <v>0</v>
      </c>
      <c r="Q22" s="9">
        <f>IF($G22=4,Data!E21,0)</f>
        <v>0</v>
      </c>
    </row>
    <row r="23" spans="2:17" x14ac:dyDescent="0.25">
      <c r="B23" s="4">
        <v>20</v>
      </c>
      <c r="C23" s="9">
        <f>SQRT((Data!D22-'Iterasi 3'!$J$46)^2+(Data!E22-'Iterasi 3'!$K$46)^2)</f>
        <v>0.66000000000000014</v>
      </c>
      <c r="D23" s="9">
        <f>SQRT((Data!D22-'Iterasi 3'!$L$46)^2+(Data!E22-'Iterasi 3'!$M$46)^2)</f>
        <v>1.460683823362849</v>
      </c>
      <c r="E23" s="9">
        <f>SQRT((Data!D22-'Iterasi 3'!$N$46)^2+(Data!E22-'Iterasi 3'!$O$46)^2)</f>
        <v>5.9999999999999165E-2</v>
      </c>
      <c r="F23" s="9">
        <f>SQRT((Data!D22-'Iterasi 3'!$P$46)^2+(Data!E22-'Iterasi 3'!$Q$46)^2)</f>
        <v>1.0000098764944372</v>
      </c>
      <c r="G23" s="4">
        <f t="shared" si="0"/>
        <v>3</v>
      </c>
      <c r="I23" s="21">
        <v>20</v>
      </c>
      <c r="J23" s="9">
        <f>IF($G23=1,Data!D22,0)</f>
        <v>0</v>
      </c>
      <c r="K23" s="10">
        <f>IF($G23=1,Data!E22,0)</f>
        <v>0</v>
      </c>
      <c r="L23" s="9">
        <f>IF($G23=2,Data!D22,0)</f>
        <v>0</v>
      </c>
      <c r="M23" s="9">
        <f>IF($G23=2,Data!E22,0)</f>
        <v>0</v>
      </c>
      <c r="N23" s="9">
        <f>IF($G23=3,Data!D22,0)</f>
        <v>3.34</v>
      </c>
      <c r="O23" s="9">
        <f>IF($G23=3,Data!E22,0)</f>
        <v>3</v>
      </c>
      <c r="P23" s="9">
        <f>IF($G23=4,Data!D22,0)</f>
        <v>0</v>
      </c>
      <c r="Q23" s="9">
        <f>IF($G23=4,Data!E22,0)</f>
        <v>0</v>
      </c>
    </row>
    <row r="24" spans="2:17" x14ac:dyDescent="0.25">
      <c r="B24" s="4">
        <v>21</v>
      </c>
      <c r="C24" s="9">
        <f>SQRT((Data!D23-'Iterasi 3'!$J$46)^2+(Data!E23-'Iterasi 3'!$K$46)^2)</f>
        <v>0.87000000000000011</v>
      </c>
      <c r="D24" s="9">
        <f>SQRT((Data!D23-'Iterasi 3'!$L$46)^2+(Data!E23-'Iterasi 3'!$M$46)^2)</f>
        <v>1.5520774112966917</v>
      </c>
      <c r="E24" s="9">
        <f>SQRT((Data!D23-'Iterasi 3'!$N$46)^2+(Data!E23-'Iterasi 3'!$O$46)^2)</f>
        <v>0.1500000000000008</v>
      </c>
      <c r="F24" s="9">
        <f>SQRT((Data!D23-'Iterasi 3'!$P$46)^2+(Data!E23-'Iterasi 3'!$Q$46)^2)</f>
        <v>1.0209079715722436</v>
      </c>
      <c r="G24" s="4">
        <f t="shared" si="0"/>
        <v>3</v>
      </c>
      <c r="I24" s="21">
        <v>21</v>
      </c>
      <c r="J24" s="9">
        <f>IF($G24=1,Data!D23,0)</f>
        <v>0</v>
      </c>
      <c r="K24" s="10">
        <f>IF($G24=1,Data!E23,0)</f>
        <v>0</v>
      </c>
      <c r="L24" s="9">
        <f>IF($G24=2,Data!D23,0)</f>
        <v>0</v>
      </c>
      <c r="M24" s="9">
        <f>IF($G24=2,Data!E23,0)</f>
        <v>0</v>
      </c>
      <c r="N24" s="9">
        <f>IF($G24=3,Data!D23,0)</f>
        <v>3.55</v>
      </c>
      <c r="O24" s="9">
        <f>IF($G24=3,Data!E23,0)</f>
        <v>3</v>
      </c>
      <c r="P24" s="9">
        <f>IF($G24=4,Data!D23,0)</f>
        <v>0</v>
      </c>
      <c r="Q24" s="9">
        <f>IF($G24=4,Data!E23,0)</f>
        <v>0</v>
      </c>
    </row>
    <row r="25" spans="2:17" x14ac:dyDescent="0.25">
      <c r="B25" s="4">
        <v>22</v>
      </c>
      <c r="C25" s="9">
        <f>SQRT((Data!D24-'Iterasi 3'!$J$46)^2+(Data!E24-'Iterasi 3'!$K$46)^2)</f>
        <v>1.28062484748657</v>
      </c>
      <c r="D25" s="9">
        <f>SQRT((Data!D24-'Iterasi 3'!$L$46)^2+(Data!E24-'Iterasi 3'!$M$46)^2)</f>
        <v>2.4521917320343123</v>
      </c>
      <c r="E25" s="9">
        <f>SQRT((Data!D24-'Iterasi 3'!$N$46)^2+(Data!E24-'Iterasi 3'!$O$46)^2)</f>
        <v>1.0031948963187562</v>
      </c>
      <c r="F25" s="9">
        <f>SQRT((Data!D24-'Iterasi 3'!$P$46)^2+(Data!E24-'Iterasi 3'!$Q$46)^2)</f>
        <v>0.13555555555555543</v>
      </c>
      <c r="G25" s="4">
        <f t="shared" si="0"/>
        <v>4</v>
      </c>
      <c r="I25" s="21">
        <v>22</v>
      </c>
      <c r="J25" s="9">
        <f>IF($G25=1,Data!D24,0)</f>
        <v>0</v>
      </c>
      <c r="K25" s="10">
        <f>IF($G25=1,Data!E24,0)</f>
        <v>0</v>
      </c>
      <c r="L25" s="9">
        <f>IF($G25=2,Data!D24,0)</f>
        <v>0</v>
      </c>
      <c r="M25" s="9">
        <f>IF($G25=2,Data!E24,0)</f>
        <v>0</v>
      </c>
      <c r="N25" s="9">
        <f>IF($G25=3,Data!D24,0)</f>
        <v>0</v>
      </c>
      <c r="O25" s="9">
        <f>IF($G25=3,Data!E24,0)</f>
        <v>0</v>
      </c>
      <c r="P25" s="9">
        <f>IF($G25=4,Data!D24,0)</f>
        <v>3.48</v>
      </c>
      <c r="Q25" s="9">
        <f>IF($G25=4,Data!E24,0)</f>
        <v>4</v>
      </c>
    </row>
    <row r="26" spans="2:17" x14ac:dyDescent="0.25">
      <c r="B26" s="4">
        <v>23</v>
      </c>
      <c r="C26" s="9">
        <f>SQRT((Data!D25-'Iterasi 3'!$J$46)^2+(Data!E25-'Iterasi 3'!$K$46)^2)</f>
        <v>1.1180339887498951</v>
      </c>
      <c r="D26" s="9">
        <f>SQRT((Data!D25-'Iterasi 3'!$L$46)^2+(Data!E25-'Iterasi 3'!$M$46)^2)</f>
        <v>2.3851396918170158</v>
      </c>
      <c r="E26" s="9">
        <f>SQRT((Data!D25-'Iterasi 3'!$N$46)^2+(Data!E25-'Iterasi 3'!$O$46)^2)</f>
        <v>1.0239140588936162</v>
      </c>
      <c r="F26" s="9">
        <f>SQRT((Data!D25-'Iterasi 3'!$P$46)^2+(Data!E25-'Iterasi 3'!$Q$46)^2)</f>
        <v>0.16444444444444439</v>
      </c>
      <c r="G26" s="4">
        <f t="shared" si="0"/>
        <v>4</v>
      </c>
      <c r="I26" s="21">
        <v>23</v>
      </c>
      <c r="J26" s="9">
        <f>IF($G26=1,Data!D25,0)</f>
        <v>0</v>
      </c>
      <c r="K26" s="10">
        <f>IF($G26=1,Data!E25,0)</f>
        <v>0</v>
      </c>
      <c r="L26" s="9">
        <f>IF($G26=2,Data!D25,0)</f>
        <v>0</v>
      </c>
      <c r="M26" s="9">
        <f>IF($G26=2,Data!E25,0)</f>
        <v>0</v>
      </c>
      <c r="N26" s="9">
        <f>IF($G26=3,Data!D25,0)</f>
        <v>0</v>
      </c>
      <c r="O26" s="9">
        <f>IF($G26=3,Data!E25,0)</f>
        <v>0</v>
      </c>
      <c r="P26" s="9">
        <f>IF($G26=4,Data!D25,0)</f>
        <v>3.18</v>
      </c>
      <c r="Q26" s="9">
        <f>IF($G26=4,Data!E25,0)</f>
        <v>4</v>
      </c>
    </row>
    <row r="27" spans="2:17" x14ac:dyDescent="0.25">
      <c r="B27" s="4">
        <v>24</v>
      </c>
      <c r="C27" s="9">
        <f>SQRT((Data!D26-'Iterasi 3'!$J$46)^2+(Data!E26-'Iterasi 3'!$K$46)^2)</f>
        <v>1.1872657663724664</v>
      </c>
      <c r="D27" s="9">
        <f>SQRT((Data!D26-'Iterasi 3'!$L$46)^2+(Data!E26-'Iterasi 3'!$M$46)^2)</f>
        <v>0.6372529713394588</v>
      </c>
      <c r="E27" s="9">
        <f>SQRT((Data!D26-'Iterasi 3'!$N$46)^2+(Data!E26-'Iterasi 3'!$O$46)^2)</f>
        <v>1.0031948963187562</v>
      </c>
      <c r="F27" s="9">
        <f>SQRT((Data!D26-'Iterasi 3'!$P$46)^2+(Data!E26-'Iterasi 3'!$Q$46)^2)</f>
        <v>2.0001493771376673</v>
      </c>
      <c r="G27" s="4">
        <f t="shared" si="0"/>
        <v>2</v>
      </c>
      <c r="I27" s="21">
        <v>24</v>
      </c>
      <c r="J27" s="9">
        <f>IF($G27=1,Data!D26,0)</f>
        <v>0</v>
      </c>
      <c r="K27" s="10">
        <f>IF($G27=1,Data!E26,0)</f>
        <v>0</v>
      </c>
      <c r="L27" s="9">
        <f>IF($G27=2,Data!D26,0)</f>
        <v>3.32</v>
      </c>
      <c r="M27" s="9">
        <f>IF($G27=2,Data!E26,0)</f>
        <v>2</v>
      </c>
      <c r="N27" s="9">
        <f>IF($G27=3,Data!D26,0)</f>
        <v>0</v>
      </c>
      <c r="O27" s="9">
        <f>IF($G27=3,Data!E26,0)</f>
        <v>0</v>
      </c>
      <c r="P27" s="9">
        <f>IF($G27=4,Data!D26,0)</f>
        <v>0</v>
      </c>
      <c r="Q27" s="9">
        <f>IF($G27=4,Data!E26,0)</f>
        <v>0</v>
      </c>
    </row>
    <row r="28" spans="2:17" x14ac:dyDescent="0.25">
      <c r="B28" s="4">
        <v>25</v>
      </c>
      <c r="C28" s="9">
        <f>SQRT((Data!D27-'Iterasi 3'!$J$46)^2+(Data!E27-'Iterasi 3'!$K$46)^2)</f>
        <v>0.57000000000000028</v>
      </c>
      <c r="D28" s="9">
        <f>SQRT((Data!D27-'Iterasi 3'!$L$46)^2+(Data!E27-'Iterasi 3'!$M$46)^2)</f>
        <v>1.429192551576228</v>
      </c>
      <c r="E28" s="9">
        <f>SQRT((Data!D27-'Iterasi 3'!$N$46)^2+(Data!E27-'Iterasi 3'!$O$46)^2)</f>
        <v>0.14999999999999902</v>
      </c>
      <c r="F28" s="9">
        <f>SQRT((Data!D27-'Iterasi 3'!$P$46)^2+(Data!E27-'Iterasi 3'!$Q$46)^2)</f>
        <v>1.0044499754026677</v>
      </c>
      <c r="G28" s="4">
        <f t="shared" si="0"/>
        <v>3</v>
      </c>
      <c r="I28" s="21">
        <v>25</v>
      </c>
      <c r="J28" s="9">
        <f>IF($G28=1,Data!D27,0)</f>
        <v>0</v>
      </c>
      <c r="K28" s="10">
        <f>IF($G28=1,Data!E27,0)</f>
        <v>0</v>
      </c>
      <c r="L28" s="9">
        <f>IF($G28=2,Data!D27,0)</f>
        <v>0</v>
      </c>
      <c r="M28" s="9">
        <f>IF($G28=2,Data!E27,0)</f>
        <v>0</v>
      </c>
      <c r="N28" s="9">
        <f>IF($G28=3,Data!D27,0)</f>
        <v>3.25</v>
      </c>
      <c r="O28" s="9">
        <f>IF($G28=3,Data!E27,0)</f>
        <v>3</v>
      </c>
      <c r="P28" s="9">
        <f>IF($G28=4,Data!D27,0)</f>
        <v>0</v>
      </c>
      <c r="Q28" s="9">
        <f>IF($G28=4,Data!E27,0)</f>
        <v>0</v>
      </c>
    </row>
    <row r="29" spans="2:17" x14ac:dyDescent="0.25">
      <c r="B29" s="4">
        <v>26</v>
      </c>
      <c r="C29" s="9">
        <f>SQRT((Data!D28-'Iterasi 3'!$J$46)^2+(Data!E28-'Iterasi 3'!$K$46)^2)</f>
        <v>0.5900000000000003</v>
      </c>
      <c r="D29" s="9">
        <f>SQRT((Data!D28-'Iterasi 3'!$L$46)^2+(Data!E28-'Iterasi 3'!$M$46)^2)</f>
        <v>1.4357628212531255</v>
      </c>
      <c r="E29" s="9">
        <f>SQRT((Data!D28-'Iterasi 3'!$N$46)^2+(Data!E28-'Iterasi 3'!$O$46)^2)</f>
        <v>0.12999999999999901</v>
      </c>
      <c r="F29" s="9">
        <f>SQRT((Data!D28-'Iterasi 3'!$P$46)^2+(Data!E28-'Iterasi 3'!$Q$46)^2)</f>
        <v>1.0027671590696627</v>
      </c>
      <c r="G29" s="4">
        <f t="shared" si="0"/>
        <v>3</v>
      </c>
      <c r="I29" s="21">
        <v>26</v>
      </c>
      <c r="J29" s="9">
        <f>IF($G29=1,Data!D28,0)</f>
        <v>0</v>
      </c>
      <c r="K29" s="10">
        <f>IF($G29=1,Data!E28,0)</f>
        <v>0</v>
      </c>
      <c r="L29" s="9">
        <f>IF($G29=2,Data!D28,0)</f>
        <v>0</v>
      </c>
      <c r="M29" s="9">
        <f>IF($G29=2,Data!E28,0)</f>
        <v>0</v>
      </c>
      <c r="N29" s="9">
        <f>IF($G29=3,Data!D28,0)</f>
        <v>3.27</v>
      </c>
      <c r="O29" s="9">
        <f>IF($G29=3,Data!E28,0)</f>
        <v>3</v>
      </c>
      <c r="P29" s="9">
        <f>IF($G29=4,Data!D28,0)</f>
        <v>0</v>
      </c>
      <c r="Q29" s="9">
        <f>IF($G29=4,Data!E28,0)</f>
        <v>0</v>
      </c>
    </row>
    <row r="30" spans="2:17" x14ac:dyDescent="0.25">
      <c r="B30" s="4">
        <v>27</v>
      </c>
      <c r="C30" s="9">
        <f>SQRT((Data!D29-'Iterasi 3'!$J$46)^2+(Data!E29-'Iterasi 3'!$K$46)^2)</f>
        <v>0.52000000000000046</v>
      </c>
      <c r="D30" s="9">
        <f>SQRT((Data!D29-'Iterasi 3'!$L$46)^2+(Data!E29-'Iterasi 3'!$M$46)^2)</f>
        <v>1.4138714672669357</v>
      </c>
      <c r="E30" s="9">
        <f>SQRT((Data!D29-'Iterasi 3'!$N$46)^2+(Data!E29-'Iterasi 3'!$O$46)^2)</f>
        <v>0.19999999999999885</v>
      </c>
      <c r="F30" s="9">
        <f>SQRT((Data!D29-'Iterasi 3'!$P$46)^2+(Data!E29-'Iterasi 3'!$Q$46)^2)</f>
        <v>1.0103782447830436</v>
      </c>
      <c r="G30" s="4">
        <f t="shared" si="0"/>
        <v>3</v>
      </c>
      <c r="I30" s="21">
        <v>27</v>
      </c>
      <c r="J30" s="9">
        <f>IF($G30=1,Data!D29,0)</f>
        <v>0</v>
      </c>
      <c r="K30" s="10">
        <f>IF($G30=1,Data!E29,0)</f>
        <v>0</v>
      </c>
      <c r="L30" s="9">
        <f>IF($G30=2,Data!D29,0)</f>
        <v>0</v>
      </c>
      <c r="M30" s="9">
        <f>IF($G30=2,Data!E29,0)</f>
        <v>0</v>
      </c>
      <c r="N30" s="9">
        <f>IF($G30=3,Data!D29,0)</f>
        <v>3.2</v>
      </c>
      <c r="O30" s="9">
        <f>IF($G30=3,Data!E29,0)</f>
        <v>3</v>
      </c>
      <c r="P30" s="9">
        <f>IF($G30=4,Data!D29,0)</f>
        <v>0</v>
      </c>
      <c r="Q30" s="9">
        <f>IF($G30=4,Data!E29,0)</f>
        <v>0</v>
      </c>
    </row>
    <row r="31" spans="2:17" x14ac:dyDescent="0.25">
      <c r="B31" s="4">
        <v>28</v>
      </c>
      <c r="C31" s="9">
        <f>SQRT((Data!D30-'Iterasi 3'!$J$46)^2+(Data!E30-'Iterasi 3'!$K$46)^2)</f>
        <v>1.0084145972763385</v>
      </c>
      <c r="D31" s="9">
        <f>SQRT((Data!D30-'Iterasi 3'!$L$46)^2+(Data!E30-'Iterasi 3'!$M$46)^2)</f>
        <v>0.4264803244324733</v>
      </c>
      <c r="E31" s="9">
        <f>SQRT((Data!D30-'Iterasi 3'!$N$46)^2+(Data!E30-'Iterasi 3'!$O$46)^2)</f>
        <v>1.3124404748406682</v>
      </c>
      <c r="F31" s="9">
        <f>SQRT((Data!D30-'Iterasi 3'!$P$46)^2+(Data!E30-'Iterasi 3'!$Q$46)^2)</f>
        <v>2.152008823241355</v>
      </c>
      <c r="G31" s="4">
        <f t="shared" si="0"/>
        <v>2</v>
      </c>
      <c r="I31" s="21">
        <v>28</v>
      </c>
      <c r="J31" s="9">
        <f>IF($G31=1,Data!D30,0)</f>
        <v>0</v>
      </c>
      <c r="K31" s="10">
        <f>IF($G31=1,Data!E30,0)</f>
        <v>0</v>
      </c>
      <c r="L31" s="9">
        <f>IF($G31=2,Data!D30,0)</f>
        <v>2.5499999999999998</v>
      </c>
      <c r="M31" s="9">
        <f>IF($G31=2,Data!E30,0)</f>
        <v>2</v>
      </c>
      <c r="N31" s="9">
        <f>IF($G31=3,Data!D30,0)</f>
        <v>0</v>
      </c>
      <c r="O31" s="9">
        <f>IF($G31=3,Data!E30,0)</f>
        <v>0</v>
      </c>
      <c r="P31" s="9">
        <f>IF($G31=4,Data!D30,0)</f>
        <v>0</v>
      </c>
      <c r="Q31" s="9">
        <f>IF($G31=4,Data!E30,0)</f>
        <v>0</v>
      </c>
    </row>
    <row r="32" spans="2:17" x14ac:dyDescent="0.25">
      <c r="B32" s="4">
        <v>29</v>
      </c>
      <c r="C32" s="9">
        <f>SQRT((Data!D31-'Iterasi 3'!$J$46)^2+(Data!E31-'Iterasi 3'!$K$46)^2)</f>
        <v>0.90000000000000036</v>
      </c>
      <c r="D32" s="9">
        <f>SQRT((Data!D31-'Iterasi 3'!$L$46)^2+(Data!E31-'Iterasi 3'!$M$46)^2)</f>
        <v>1.5669969957773013</v>
      </c>
      <c r="E32" s="9">
        <f>SQRT((Data!D31-'Iterasi 3'!$N$46)^2+(Data!E31-'Iterasi 3'!$O$46)^2)</f>
        <v>0.18000000000000105</v>
      </c>
      <c r="F32" s="9">
        <f>SQRT((Data!D31-'Iterasi 3'!$P$46)^2+(Data!E31-'Iterasi 3'!$Q$46)^2)</f>
        <v>1.0273686873528347</v>
      </c>
      <c r="G32" s="4">
        <f t="shared" si="0"/>
        <v>3</v>
      </c>
      <c r="I32" s="21">
        <v>29</v>
      </c>
      <c r="J32" s="9">
        <f>IF($G32=1,Data!D31,0)</f>
        <v>0</v>
      </c>
      <c r="K32" s="10">
        <f>IF($G32=1,Data!E31,0)</f>
        <v>0</v>
      </c>
      <c r="L32" s="9">
        <f>IF($G32=2,Data!D31,0)</f>
        <v>0</v>
      </c>
      <c r="M32" s="9">
        <f>IF($G32=2,Data!E31,0)</f>
        <v>0</v>
      </c>
      <c r="N32" s="9">
        <f>IF($G32=3,Data!D31,0)</f>
        <v>3.58</v>
      </c>
      <c r="O32" s="9">
        <f>IF($G32=3,Data!E31,0)</f>
        <v>3</v>
      </c>
      <c r="P32" s="9">
        <f>IF($G32=4,Data!D31,0)</f>
        <v>0</v>
      </c>
      <c r="Q32" s="9">
        <f>IF($G32=4,Data!E31,0)</f>
        <v>0</v>
      </c>
    </row>
    <row r="33" spans="2:17" x14ac:dyDescent="0.25">
      <c r="B33" s="4">
        <v>30</v>
      </c>
      <c r="C33" s="9">
        <f>SQRT((Data!D32-'Iterasi 3'!$J$46)^2+(Data!E32-'Iterasi 3'!$K$46)^2)</f>
        <v>1.2932130528261769</v>
      </c>
      <c r="D33" s="9">
        <f>SQRT((Data!D32-'Iterasi 3'!$L$46)^2+(Data!E32-'Iterasi 3'!$M$46)^2)</f>
        <v>2.4578990662899902</v>
      </c>
      <c r="E33" s="9">
        <f>SQRT((Data!D32-'Iterasi 3'!$N$46)^2+(Data!E32-'Iterasi 3'!$O$46)^2)</f>
        <v>1.0049875621120892</v>
      </c>
      <c r="F33" s="9">
        <f>SQRT((Data!D32-'Iterasi 3'!$P$46)^2+(Data!E32-'Iterasi 3'!$Q$46)^2)</f>
        <v>0.15555555555555545</v>
      </c>
      <c r="G33" s="4">
        <f t="shared" si="0"/>
        <v>4</v>
      </c>
      <c r="I33" s="21">
        <v>30</v>
      </c>
      <c r="J33" s="9">
        <f>IF($G33=1,Data!D32,0)</f>
        <v>0</v>
      </c>
      <c r="K33" s="10">
        <f>IF($G33=1,Data!E32,0)</f>
        <v>0</v>
      </c>
      <c r="L33" s="9">
        <f>IF($G33=2,Data!D32,0)</f>
        <v>0</v>
      </c>
      <c r="M33" s="9">
        <f>IF($G33=2,Data!E32,0)</f>
        <v>0</v>
      </c>
      <c r="N33" s="9">
        <f>IF($G33=3,Data!D32,0)</f>
        <v>0</v>
      </c>
      <c r="O33" s="9">
        <f>IF($G33=3,Data!E32,0)</f>
        <v>0</v>
      </c>
      <c r="P33" s="9">
        <f>IF($G33=4,Data!D32,0)</f>
        <v>3.5</v>
      </c>
      <c r="Q33" s="9">
        <f>IF($G33=4,Data!E32,0)</f>
        <v>4</v>
      </c>
    </row>
    <row r="34" spans="2:17" x14ac:dyDescent="0.25">
      <c r="B34" s="4">
        <v>31</v>
      </c>
      <c r="C34" s="9">
        <f>SQRT((Data!D33-'Iterasi 3'!$J$46)^2+(Data!E33-'Iterasi 3'!$K$46)^2)</f>
        <v>1.1872657663724664</v>
      </c>
      <c r="D34" s="9">
        <f>SQRT((Data!D33-'Iterasi 3'!$L$46)^2+(Data!E33-'Iterasi 3'!$M$46)^2)</f>
        <v>0.6372529713394588</v>
      </c>
      <c r="E34" s="9">
        <f>SQRT((Data!D33-'Iterasi 3'!$N$46)^2+(Data!E33-'Iterasi 3'!$O$46)^2)</f>
        <v>1.0031948963187562</v>
      </c>
      <c r="F34" s="9">
        <f>SQRT((Data!D33-'Iterasi 3'!$P$46)^2+(Data!E33-'Iterasi 3'!$Q$46)^2)</f>
        <v>2.0001493771376673</v>
      </c>
      <c r="G34" s="4">
        <f t="shared" si="0"/>
        <v>2</v>
      </c>
      <c r="I34" s="21">
        <v>31</v>
      </c>
      <c r="J34" s="9">
        <f>IF($G34=1,Data!D33,0)</f>
        <v>0</v>
      </c>
      <c r="K34" s="10">
        <f>IF($G34=1,Data!E33,0)</f>
        <v>0</v>
      </c>
      <c r="L34" s="9">
        <f>IF($G34=2,Data!D33,0)</f>
        <v>3.32</v>
      </c>
      <c r="M34" s="9">
        <f>IF($G34=2,Data!E33,0)</f>
        <v>2</v>
      </c>
      <c r="N34" s="9">
        <f>IF($G34=3,Data!D33,0)</f>
        <v>0</v>
      </c>
      <c r="O34" s="9">
        <f>IF($G34=3,Data!E33,0)</f>
        <v>0</v>
      </c>
      <c r="P34" s="9">
        <f>IF($G34=4,Data!D33,0)</f>
        <v>0</v>
      </c>
      <c r="Q34" s="9">
        <f>IF($G34=4,Data!E33,0)</f>
        <v>0</v>
      </c>
    </row>
    <row r="35" spans="2:17" x14ac:dyDescent="0.25">
      <c r="B35" s="4">
        <v>32</v>
      </c>
      <c r="C35" s="9">
        <f>SQRT((Data!D34-'Iterasi 3'!$J$46)^2+(Data!E34-'Iterasi 3'!$K$46)^2)</f>
        <v>9.0000000000000302E-2</v>
      </c>
      <c r="D35" s="9">
        <f>SQRT((Data!D34-'Iterasi 3'!$L$46)^2+(Data!E34-'Iterasi 3'!$M$46)^2)</f>
        <v>1.3530804276164135</v>
      </c>
      <c r="E35" s="9">
        <f>SQRT((Data!D34-'Iterasi 3'!$N$46)^2+(Data!E34-'Iterasi 3'!$O$46)^2)</f>
        <v>0.62999999999999901</v>
      </c>
      <c r="F35" s="9">
        <f>SQRT((Data!D34-'Iterasi 3'!$P$46)^2+(Data!E34-'Iterasi 3'!$Q$46)^2)</f>
        <v>1.1532503716683062</v>
      </c>
      <c r="G35" s="4">
        <f t="shared" si="0"/>
        <v>1</v>
      </c>
      <c r="I35" s="21">
        <v>32</v>
      </c>
      <c r="J35" s="9">
        <f>IF($G35=1,Data!D34,0)</f>
        <v>2.77</v>
      </c>
      <c r="K35" s="10">
        <f>IF($G35=1,Data!E34,0)</f>
        <v>3</v>
      </c>
      <c r="L35" s="9">
        <f>IF($G35=2,Data!D34,0)</f>
        <v>0</v>
      </c>
      <c r="M35" s="9">
        <f>IF($G35=2,Data!E34,0)</f>
        <v>0</v>
      </c>
      <c r="N35" s="9">
        <f>IF($G35=3,Data!D34,0)</f>
        <v>0</v>
      </c>
      <c r="O35" s="9">
        <f>IF($G35=3,Data!E34,0)</f>
        <v>0</v>
      </c>
      <c r="P35" s="9">
        <f>IF($G35=4,Data!D34,0)</f>
        <v>0</v>
      </c>
      <c r="Q35" s="9">
        <f>IF($G35=4,Data!E34,0)</f>
        <v>0</v>
      </c>
    </row>
    <row r="36" spans="2:17" x14ac:dyDescent="0.25">
      <c r="B36" s="4">
        <v>33</v>
      </c>
      <c r="C36" s="9">
        <f>SQRT((Data!D35-'Iterasi 3'!$J$46)^2+(Data!E35-'Iterasi 3'!$K$46)^2)</f>
        <v>0.73000000000000043</v>
      </c>
      <c r="D36" s="9">
        <f>SQRT((Data!D35-'Iterasi 3'!$L$46)^2+(Data!E35-'Iterasi 3'!$M$46)^2)</f>
        <v>1.4884823091911732</v>
      </c>
      <c r="E36" s="9">
        <f>SQRT((Data!D35-'Iterasi 3'!$N$46)^2+(Data!E35-'Iterasi 3'!$O$46)^2)</f>
        <v>1.0000000000001119E-2</v>
      </c>
      <c r="F36" s="9">
        <f>SQRT((Data!D35-'Iterasi 3'!$P$46)^2+(Data!E35-'Iterasi 3'!$Q$46)^2)</f>
        <v>1.0021464617830058</v>
      </c>
      <c r="G36" s="4">
        <f t="shared" si="0"/>
        <v>3</v>
      </c>
      <c r="I36" s="21">
        <v>33</v>
      </c>
      <c r="J36" s="9">
        <f>IF($G36=1,Data!D35,0)</f>
        <v>0</v>
      </c>
      <c r="K36" s="10">
        <f>IF($G36=1,Data!E35,0)</f>
        <v>0</v>
      </c>
      <c r="L36" s="9">
        <f>IF($G36=2,Data!D35,0)</f>
        <v>0</v>
      </c>
      <c r="M36" s="9">
        <f>IF($G36=2,Data!E35,0)</f>
        <v>0</v>
      </c>
      <c r="N36" s="9">
        <f>IF($G36=3,Data!D35,0)</f>
        <v>3.41</v>
      </c>
      <c r="O36" s="9">
        <f>IF($G36=3,Data!E35,0)</f>
        <v>3</v>
      </c>
      <c r="P36" s="9">
        <f>IF($G36=4,Data!D35,0)</f>
        <v>0</v>
      </c>
      <c r="Q36" s="9">
        <f>IF($G36=4,Data!E35,0)</f>
        <v>0</v>
      </c>
    </row>
    <row r="37" spans="2:17" x14ac:dyDescent="0.25">
      <c r="B37" s="4">
        <v>34</v>
      </c>
      <c r="C37" s="9">
        <f>SQRT((Data!D36-'Iterasi 3'!$J$46)^2+(Data!E36-'Iterasi 3'!$K$46)^2)</f>
        <v>1.0662551289442879</v>
      </c>
      <c r="D37" s="9">
        <f>SQRT((Data!D36-'Iterasi 3'!$L$46)^2+(Data!E36-'Iterasi 3'!$M$46)^2)</f>
        <v>0.43871824947470039</v>
      </c>
      <c r="E37" s="9">
        <f>SQRT((Data!D36-'Iterasi 3'!$N$46)^2+(Data!E36-'Iterasi 3'!$O$46)^2)</f>
        <v>1.0594810050208543</v>
      </c>
      <c r="F37" s="9">
        <f>SQRT((Data!D36-'Iterasi 3'!$P$46)^2+(Data!E36-'Iterasi 3'!$Q$46)^2)</f>
        <v>2.0215581937862184</v>
      </c>
      <c r="G37" s="4">
        <f t="shared" si="0"/>
        <v>2</v>
      </c>
      <c r="I37" s="21">
        <v>34</v>
      </c>
      <c r="J37" s="9">
        <f>IF($G37=1,Data!D36,0)</f>
        <v>0</v>
      </c>
      <c r="K37" s="10">
        <f>IF($G37=1,Data!E36,0)</f>
        <v>0</v>
      </c>
      <c r="L37" s="9">
        <f>IF($G37=2,Data!D36,0)</f>
        <v>3.05</v>
      </c>
      <c r="M37" s="9">
        <f>IF($G37=2,Data!E36,0)</f>
        <v>2</v>
      </c>
      <c r="N37" s="9">
        <f>IF($G37=3,Data!D36,0)</f>
        <v>0</v>
      </c>
      <c r="O37" s="9">
        <f>IF($G37=3,Data!E36,0)</f>
        <v>0</v>
      </c>
      <c r="P37" s="9">
        <f>IF($G37=4,Data!D36,0)</f>
        <v>0</v>
      </c>
      <c r="Q37" s="9">
        <f>IF($G37=4,Data!E36,0)</f>
        <v>0</v>
      </c>
    </row>
    <row r="38" spans="2:17" x14ac:dyDescent="0.25">
      <c r="B38" s="4">
        <v>35</v>
      </c>
      <c r="C38" s="9">
        <f>SQRT((Data!D37-'Iterasi 3'!$J$46)^2+(Data!E37-'Iterasi 3'!$K$46)^2)</f>
        <v>2.0056171120131578</v>
      </c>
      <c r="D38" s="9">
        <f>SQRT((Data!D37-'Iterasi 3'!$L$46)^2+(Data!E37-'Iterasi 3'!$M$46)^2)</f>
        <v>0.64833056842289727</v>
      </c>
      <c r="E38" s="9">
        <f>SQRT((Data!D37-'Iterasi 3'!$N$46)^2+(Data!E37-'Iterasi 3'!$O$46)^2)</f>
        <v>2.0796393918177252</v>
      </c>
      <c r="F38" s="9">
        <f>SQRT((Data!D37-'Iterasi 3'!$P$46)^2+(Data!E37-'Iterasi 3'!$Q$46)^2)</f>
        <v>3.043789264456354</v>
      </c>
      <c r="G38" s="4">
        <f t="shared" si="0"/>
        <v>2</v>
      </c>
      <c r="I38" s="21">
        <v>35</v>
      </c>
      <c r="J38" s="9">
        <f>IF($G38=1,Data!D37,0)</f>
        <v>0</v>
      </c>
      <c r="K38" s="10">
        <f>IF($G38=1,Data!E37,0)</f>
        <v>0</v>
      </c>
      <c r="L38" s="9">
        <f>IF($G38=2,Data!D37,0)</f>
        <v>2.83</v>
      </c>
      <c r="M38" s="9">
        <f>IF($G38=2,Data!E37,0)</f>
        <v>1</v>
      </c>
      <c r="N38" s="9">
        <f>IF($G38=3,Data!D37,0)</f>
        <v>0</v>
      </c>
      <c r="O38" s="9">
        <f>IF($G38=3,Data!E37,0)</f>
        <v>0</v>
      </c>
      <c r="P38" s="9">
        <f>IF($G38=4,Data!D37,0)</f>
        <v>0</v>
      </c>
      <c r="Q38" s="9">
        <f>IF($G38=4,Data!E37,0)</f>
        <v>0</v>
      </c>
    </row>
    <row r="39" spans="2:17" x14ac:dyDescent="0.25">
      <c r="B39" s="4">
        <v>36</v>
      </c>
      <c r="C39" s="9">
        <f>SQRT((Data!D38-'Iterasi 3'!$J$46)^2+(Data!E38-'Iterasi 3'!$K$46)^2)</f>
        <v>2.118962010041709</v>
      </c>
      <c r="D39" s="9">
        <f>SQRT((Data!D38-'Iterasi 3'!$L$46)^2+(Data!E38-'Iterasi 3'!$M$46)^2)</f>
        <v>0.87605912173499256</v>
      </c>
      <c r="E39" s="9">
        <f>SQRT((Data!D38-'Iterasi 3'!$N$46)^2+(Data!E38-'Iterasi 3'!$O$46)^2)</f>
        <v>2.0000999975001248</v>
      </c>
      <c r="F39" s="9">
        <f>SQRT((Data!D38-'Iterasi 3'!$P$46)^2+(Data!E38-'Iterasi 3'!$Q$46)^2)</f>
        <v>3.0002106921899441</v>
      </c>
      <c r="G39" s="4">
        <f t="shared" si="0"/>
        <v>2</v>
      </c>
      <c r="I39" s="21">
        <v>36</v>
      </c>
      <c r="J39" s="9">
        <f>IF($G39=1,Data!D38,0)</f>
        <v>0</v>
      </c>
      <c r="K39" s="10">
        <f>IF($G39=1,Data!E38,0)</f>
        <v>0</v>
      </c>
      <c r="L39" s="9">
        <f>IF($G39=2,Data!D38,0)</f>
        <v>3.38</v>
      </c>
      <c r="M39" s="9">
        <f>IF($G39=2,Data!E38,0)</f>
        <v>1</v>
      </c>
      <c r="N39" s="9">
        <f>IF($G39=3,Data!D38,0)</f>
        <v>0</v>
      </c>
      <c r="O39" s="9">
        <f>IF($G39=3,Data!E38,0)</f>
        <v>0</v>
      </c>
      <c r="P39" s="9">
        <f>IF($G39=4,Data!D38,0)</f>
        <v>0</v>
      </c>
      <c r="Q39" s="9">
        <f>IF($G39=4,Data!E38,0)</f>
        <v>0</v>
      </c>
    </row>
    <row r="40" spans="2:17" x14ac:dyDescent="0.25">
      <c r="B40" s="4">
        <v>37</v>
      </c>
      <c r="C40" s="9">
        <f>SQRT((Data!D39-'Iterasi 3'!$J$46)^2+(Data!E39-'Iterasi 3'!$K$46)^2)</f>
        <v>1.28062484748657</v>
      </c>
      <c r="D40" s="9">
        <f>SQRT((Data!D39-'Iterasi 3'!$L$46)^2+(Data!E39-'Iterasi 3'!$M$46)^2)</f>
        <v>2.4521917320343123</v>
      </c>
      <c r="E40" s="9">
        <f>SQRT((Data!D39-'Iterasi 3'!$N$46)^2+(Data!E39-'Iterasi 3'!$O$46)^2)</f>
        <v>1.0031948963187562</v>
      </c>
      <c r="F40" s="9">
        <f>SQRT((Data!D39-'Iterasi 3'!$P$46)^2+(Data!E39-'Iterasi 3'!$Q$46)^2)</f>
        <v>0.13555555555555543</v>
      </c>
      <c r="G40" s="4">
        <f t="shared" si="0"/>
        <v>4</v>
      </c>
      <c r="I40" s="21">
        <v>37</v>
      </c>
      <c r="J40" s="9">
        <f>IF($G40=1,Data!D39,0)</f>
        <v>0</v>
      </c>
      <c r="K40" s="10">
        <f>IF($G40=1,Data!E39,0)</f>
        <v>0</v>
      </c>
      <c r="L40" s="9">
        <f>IF($G40=2,Data!D39,0)</f>
        <v>0</v>
      </c>
      <c r="M40" s="9">
        <f>IF($G40=2,Data!E39,0)</f>
        <v>0</v>
      </c>
      <c r="N40" s="9">
        <f>IF($G40=3,Data!D39,0)</f>
        <v>0</v>
      </c>
      <c r="O40" s="9">
        <f>IF($G40=3,Data!E39,0)</f>
        <v>0</v>
      </c>
      <c r="P40" s="9">
        <f>IF($G40=4,Data!D39,0)</f>
        <v>3.48</v>
      </c>
      <c r="Q40" s="9">
        <f>IF($G40=4,Data!E39,0)</f>
        <v>4</v>
      </c>
    </row>
    <row r="41" spans="2:17" x14ac:dyDescent="0.25">
      <c r="B41" s="4">
        <v>38</v>
      </c>
      <c r="C41" s="9">
        <f>SQRT((Data!D40-'Iterasi 3'!$J$46)^2+(Data!E40-'Iterasi 3'!$K$46)^2)</f>
        <v>1.2264175471673588</v>
      </c>
      <c r="D41" s="9">
        <f>SQRT((Data!D40-'Iterasi 3'!$L$46)^2+(Data!E40-'Iterasi 3'!$M$46)^2)</f>
        <v>0.69661589303011595</v>
      </c>
      <c r="E41" s="9">
        <f>SQRT((Data!D40-'Iterasi 3'!$N$46)^2+(Data!E40-'Iterasi 3'!$O$46)^2)</f>
        <v>1.0000499987500624</v>
      </c>
      <c r="F41" s="9">
        <f>SQRT((Data!D40-'Iterasi 3'!$P$46)^2+(Data!E40-'Iterasi 3'!$Q$46)^2)</f>
        <v>2.00051875988254</v>
      </c>
      <c r="G41" s="4">
        <f t="shared" si="0"/>
        <v>2</v>
      </c>
      <c r="I41" s="21">
        <v>38</v>
      </c>
      <c r="J41" s="9">
        <f>IF($G41=1,Data!D40,0)</f>
        <v>0</v>
      </c>
      <c r="K41" s="10">
        <f>IF($G41=1,Data!E40,0)</f>
        <v>0</v>
      </c>
      <c r="L41" s="9">
        <f>IF($G41=2,Data!D40,0)</f>
        <v>3.39</v>
      </c>
      <c r="M41" s="9">
        <f>IF($G41=2,Data!E40,0)</f>
        <v>2</v>
      </c>
      <c r="N41" s="9">
        <f>IF($G41=3,Data!D40,0)</f>
        <v>0</v>
      </c>
      <c r="O41" s="9">
        <f>IF($G41=3,Data!E40,0)</f>
        <v>0</v>
      </c>
      <c r="P41" s="9">
        <f>IF($G41=4,Data!D40,0)</f>
        <v>0</v>
      </c>
      <c r="Q41" s="9">
        <f>IF($G41=4,Data!E40,0)</f>
        <v>0</v>
      </c>
    </row>
    <row r="42" spans="2:17" x14ac:dyDescent="0.25">
      <c r="B42" s="4">
        <v>39</v>
      </c>
      <c r="C42" s="9">
        <f>SQRT((Data!D41-'Iterasi 3'!$J$46)^2+(Data!E41-'Iterasi 3'!$K$46)^2)</f>
        <v>2.0006249023742559</v>
      </c>
      <c r="D42" s="9">
        <f>SQRT((Data!D41-'Iterasi 3'!$L$46)^2+(Data!E41-'Iterasi 3'!$M$46)^2)</f>
        <v>0.64978063905654615</v>
      </c>
      <c r="E42" s="9">
        <f>SQRT((Data!D41-'Iterasi 3'!$N$46)^2+(Data!E41-'Iterasi 3'!$O$46)^2)</f>
        <v>2.1092415698539599</v>
      </c>
      <c r="F42" s="9">
        <f>SQRT((Data!D41-'Iterasi 3'!$P$46)^2+(Data!E41-'Iterasi 3'!$Q$46)^2)</f>
        <v>3.0622772531742846</v>
      </c>
      <c r="G42" s="4">
        <f t="shared" si="0"/>
        <v>2</v>
      </c>
      <c r="I42" s="21">
        <v>39</v>
      </c>
      <c r="J42" s="9">
        <f>IF($G42=1,Data!D41,0)</f>
        <v>0</v>
      </c>
      <c r="K42" s="10">
        <f>IF($G42=1,Data!E41,0)</f>
        <v>0</v>
      </c>
      <c r="L42" s="9">
        <f>IF($G42=2,Data!D41,0)</f>
        <v>2.73</v>
      </c>
      <c r="M42" s="9">
        <f>IF($G42=2,Data!E41,0)</f>
        <v>1</v>
      </c>
      <c r="N42" s="9">
        <f>IF($G42=3,Data!D41,0)</f>
        <v>0</v>
      </c>
      <c r="O42" s="9">
        <f>IF($G42=3,Data!E41,0)</f>
        <v>0</v>
      </c>
      <c r="P42" s="9">
        <f>IF($G42=4,Data!D41,0)</f>
        <v>0</v>
      </c>
      <c r="Q42" s="9">
        <f>IF($G42=4,Data!E41,0)</f>
        <v>0</v>
      </c>
    </row>
    <row r="43" spans="2:17" x14ac:dyDescent="0.25">
      <c r="B43" s="4">
        <v>40</v>
      </c>
      <c r="C43" s="9">
        <f>SQRT((Data!D42-'Iterasi 3'!$J$46)^2+(Data!E42-'Iterasi 3'!$K$46)^2)</f>
        <v>0.48000000000000043</v>
      </c>
      <c r="D43" s="9">
        <f>SQRT((Data!D42-'Iterasi 3'!$L$46)^2+(Data!E42-'Iterasi 3'!$M$46)^2)</f>
        <v>1.4027777682612554</v>
      </c>
      <c r="E43" s="9">
        <f>SQRT((Data!D42-'Iterasi 3'!$N$46)^2+(Data!E42-'Iterasi 3'!$O$46)^2)</f>
        <v>0.23999999999999888</v>
      </c>
      <c r="F43" s="9">
        <f>SQRT((Data!D42-'Iterasi 3'!$P$46)^2+(Data!E42-'Iterasi 3'!$Q$46)^2)</f>
        <v>1.0168676182701559</v>
      </c>
      <c r="G43" s="4">
        <f t="shared" si="0"/>
        <v>3</v>
      </c>
      <c r="I43" s="21">
        <v>40</v>
      </c>
      <c r="J43" s="9">
        <f>IF($G43=1,Data!D42,0)</f>
        <v>0</v>
      </c>
      <c r="K43" s="10">
        <f>IF($G43=1,Data!E42,0)</f>
        <v>0</v>
      </c>
      <c r="L43" s="9">
        <f>IF($G43=2,Data!D42,0)</f>
        <v>0</v>
      </c>
      <c r="M43" s="9">
        <f>IF($G43=2,Data!E42,0)</f>
        <v>0</v>
      </c>
      <c r="N43" s="9">
        <f>IF($G43=3,Data!D42,0)</f>
        <v>3.16</v>
      </c>
      <c r="O43" s="9">
        <f>IF($G43=3,Data!E42,0)</f>
        <v>3</v>
      </c>
      <c r="P43" s="9">
        <f>IF($G43=4,Data!D42,0)</f>
        <v>0</v>
      </c>
      <c r="Q43" s="9">
        <f>IF($G43=4,Data!E42,0)</f>
        <v>0</v>
      </c>
    </row>
    <row r="44" spans="2:17" x14ac:dyDescent="0.25">
      <c r="I44" s="21" t="s">
        <v>68</v>
      </c>
      <c r="J44" s="13">
        <f t="shared" ref="J44:Q44" si="1">SUM(J4:J43)</f>
        <v>8.0399999999999991</v>
      </c>
      <c r="K44" s="12">
        <f t="shared" si="1"/>
        <v>9</v>
      </c>
      <c r="L44" s="13">
        <f t="shared" si="1"/>
        <v>47.419999999999995</v>
      </c>
      <c r="M44" s="12">
        <f t="shared" si="1"/>
        <v>28</v>
      </c>
      <c r="N44" s="13">
        <f t="shared" si="1"/>
        <v>37.399999999999991</v>
      </c>
      <c r="O44" s="12">
        <f t="shared" si="1"/>
        <v>33</v>
      </c>
      <c r="P44" s="13">
        <f t="shared" si="1"/>
        <v>30.1</v>
      </c>
      <c r="Q44" s="12">
        <f t="shared" si="1"/>
        <v>36</v>
      </c>
    </row>
    <row r="45" spans="2:17" x14ac:dyDescent="0.25">
      <c r="I45" s="21" t="s">
        <v>69</v>
      </c>
      <c r="J45" s="15">
        <f t="shared" ref="J45:Q45" si="2">COUNTIF(J4:J43,"&lt;&gt;0")</f>
        <v>3</v>
      </c>
      <c r="K45" s="12">
        <f t="shared" si="2"/>
        <v>3</v>
      </c>
      <c r="L45" s="15">
        <f t="shared" si="2"/>
        <v>17</v>
      </c>
      <c r="M45" s="12">
        <f t="shared" si="2"/>
        <v>17</v>
      </c>
      <c r="N45" s="15">
        <f t="shared" si="2"/>
        <v>11</v>
      </c>
      <c r="O45" s="12">
        <f t="shared" si="2"/>
        <v>11</v>
      </c>
      <c r="P45" s="15">
        <f t="shared" si="2"/>
        <v>9</v>
      </c>
      <c r="Q45" s="12">
        <f t="shared" si="2"/>
        <v>9</v>
      </c>
    </row>
    <row r="46" spans="2:17" x14ac:dyDescent="0.25">
      <c r="I46" s="21" t="s">
        <v>70</v>
      </c>
      <c r="J46" s="14">
        <f t="shared" ref="J46:Q46" si="3">J44/J45</f>
        <v>2.6799999999999997</v>
      </c>
      <c r="K46" s="16">
        <f t="shared" si="3"/>
        <v>3</v>
      </c>
      <c r="L46" s="14">
        <f t="shared" si="3"/>
        <v>2.789411764705882</v>
      </c>
      <c r="M46" s="16">
        <f t="shared" si="3"/>
        <v>1.6470588235294117</v>
      </c>
      <c r="N46" s="14">
        <f t="shared" si="3"/>
        <v>3.399999999999999</v>
      </c>
      <c r="O46" s="16">
        <f t="shared" si="3"/>
        <v>3</v>
      </c>
      <c r="P46" s="14">
        <f t="shared" si="3"/>
        <v>3.3444444444444446</v>
      </c>
      <c r="Q46" s="16">
        <f t="shared" si="3"/>
        <v>4</v>
      </c>
    </row>
  </sheetData>
  <mergeCells count="6">
    <mergeCell ref="P2:Q2"/>
    <mergeCell ref="B2:G2"/>
    <mergeCell ref="I2:I3"/>
    <mergeCell ref="J2:K2"/>
    <mergeCell ref="L2:M2"/>
    <mergeCell ref="N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44"/>
  <sheetViews>
    <sheetView topLeftCell="A4" zoomScale="85" zoomScaleNormal="85" workbookViewId="0">
      <selection activeCell="I17" sqref="I17"/>
    </sheetView>
  </sheetViews>
  <sheetFormatPr defaultRowHeight="15" x14ac:dyDescent="0.25"/>
  <cols>
    <col min="1" max="1" width="9.140625" customWidth="1"/>
    <col min="3" max="3" width="3.7109375" style="22" bestFit="1" customWidth="1"/>
    <col min="4" max="7" width="9.140625" style="22"/>
  </cols>
  <sheetData>
    <row r="4" spans="3:21" x14ac:dyDescent="0.25">
      <c r="C4" s="4" t="s">
        <v>41</v>
      </c>
      <c r="D4" s="4" t="s">
        <v>72</v>
      </c>
      <c r="E4" s="4" t="s">
        <v>73</v>
      </c>
      <c r="F4" s="4" t="s">
        <v>74</v>
      </c>
      <c r="G4" s="4" t="s">
        <v>75</v>
      </c>
      <c r="J4" s="34" t="s">
        <v>82</v>
      </c>
      <c r="K4" s="34"/>
      <c r="L4" s="34"/>
      <c r="M4" s="34"/>
      <c r="N4" s="34"/>
      <c r="O4" s="34"/>
      <c r="P4" s="2"/>
      <c r="Q4" s="2"/>
    </row>
    <row r="5" spans="3:21" x14ac:dyDescent="0.25">
      <c r="C5" s="4">
        <v>1</v>
      </c>
      <c r="D5" s="4">
        <f>'Iterasi 1'!G4</f>
        <v>1</v>
      </c>
      <c r="E5" s="4">
        <f>'Iterasi 2'!G4</f>
        <v>3</v>
      </c>
      <c r="F5" s="10">
        <f>'Iterasi 3'!G4</f>
        <v>4</v>
      </c>
      <c r="G5" s="10">
        <f>'Iterasi 4'!G4</f>
        <v>4</v>
      </c>
      <c r="J5" s="34"/>
      <c r="K5" s="34"/>
      <c r="L5" s="34"/>
      <c r="M5" s="34"/>
      <c r="N5" s="34"/>
      <c r="O5" s="34"/>
      <c r="P5" s="2"/>
      <c r="Q5" s="2"/>
    </row>
    <row r="6" spans="3:21" x14ac:dyDescent="0.25">
      <c r="C6" s="4">
        <v>2</v>
      </c>
      <c r="D6" s="4">
        <f>'Iterasi 1'!G5</f>
        <v>1</v>
      </c>
      <c r="E6" s="4">
        <f>'Iterasi 2'!G5</f>
        <v>1</v>
      </c>
      <c r="F6" s="10">
        <f>'Iterasi 3'!G5</f>
        <v>1</v>
      </c>
      <c r="G6" s="10">
        <f>'Iterasi 4'!G5</f>
        <v>1</v>
      </c>
      <c r="J6" s="34"/>
      <c r="K6" s="34"/>
      <c r="L6" s="34"/>
      <c r="M6" s="34"/>
      <c r="N6" s="34"/>
      <c r="O6" s="34"/>
      <c r="P6" s="2"/>
      <c r="Q6" s="2"/>
    </row>
    <row r="7" spans="3:21" x14ac:dyDescent="0.25">
      <c r="C7" s="4">
        <v>3</v>
      </c>
      <c r="D7" s="4">
        <f>'Iterasi 1'!G6</f>
        <v>2</v>
      </c>
      <c r="E7" s="4">
        <f>'Iterasi 2'!G6</f>
        <v>2</v>
      </c>
      <c r="F7" s="10">
        <f>'Iterasi 3'!G6</f>
        <v>2</v>
      </c>
      <c r="G7" s="10">
        <f>'Iterasi 4'!G6</f>
        <v>2</v>
      </c>
      <c r="J7" s="34"/>
      <c r="K7" s="34"/>
      <c r="L7" s="34"/>
      <c r="M7" s="34"/>
      <c r="N7" s="34"/>
      <c r="O7" s="34"/>
      <c r="P7" s="2"/>
      <c r="Q7" s="2"/>
    </row>
    <row r="8" spans="3:21" x14ac:dyDescent="0.25">
      <c r="C8" s="4">
        <v>4</v>
      </c>
      <c r="D8" s="4">
        <f>'Iterasi 1'!G7</f>
        <v>3</v>
      </c>
      <c r="E8" s="4">
        <f>'Iterasi 2'!G7</f>
        <v>4</v>
      </c>
      <c r="F8" s="10">
        <f>'Iterasi 3'!G7</f>
        <v>4</v>
      </c>
      <c r="G8" s="10">
        <f>'Iterasi 4'!G7</f>
        <v>4</v>
      </c>
      <c r="J8" s="34"/>
      <c r="K8" s="34"/>
      <c r="L8" s="34"/>
      <c r="M8" s="34"/>
      <c r="N8" s="34"/>
      <c r="O8" s="34"/>
      <c r="P8" s="2"/>
      <c r="Q8" s="2"/>
    </row>
    <row r="9" spans="3:21" x14ac:dyDescent="0.25">
      <c r="C9" s="4">
        <v>5</v>
      </c>
      <c r="D9" s="4">
        <f>'Iterasi 1'!G8</f>
        <v>2</v>
      </c>
      <c r="E9" s="4">
        <f>'Iterasi 2'!G8</f>
        <v>2</v>
      </c>
      <c r="F9" s="10">
        <f>'Iterasi 3'!G8</f>
        <v>2</v>
      </c>
      <c r="G9" s="10">
        <f>'Iterasi 4'!G8</f>
        <v>2</v>
      </c>
      <c r="J9" s="34"/>
      <c r="K9" s="34"/>
      <c r="L9" s="34"/>
      <c r="M9" s="34"/>
      <c r="N9" s="34"/>
      <c r="O9" s="34"/>
      <c r="P9" s="2"/>
      <c r="Q9" s="2"/>
    </row>
    <row r="10" spans="3:21" x14ac:dyDescent="0.25">
      <c r="C10" s="4">
        <v>6</v>
      </c>
      <c r="D10" s="4">
        <f>'Iterasi 1'!G9</f>
        <v>2</v>
      </c>
      <c r="E10" s="4">
        <f>'Iterasi 2'!G9</f>
        <v>2</v>
      </c>
      <c r="F10" s="10">
        <f>'Iterasi 3'!G9</f>
        <v>2</v>
      </c>
      <c r="G10" s="10">
        <f>'Iterasi 4'!G9</f>
        <v>2</v>
      </c>
      <c r="J10" s="34"/>
      <c r="K10" s="34"/>
      <c r="L10" s="34"/>
      <c r="M10" s="34"/>
      <c r="N10" s="34"/>
      <c r="O10" s="34"/>
      <c r="P10" s="2"/>
      <c r="Q10" s="2"/>
    </row>
    <row r="11" spans="3:21" x14ac:dyDescent="0.25">
      <c r="C11" s="4">
        <v>7</v>
      </c>
      <c r="D11" s="4">
        <f>'Iterasi 1'!G10</f>
        <v>2</v>
      </c>
      <c r="E11" s="4">
        <f>'Iterasi 2'!G10</f>
        <v>2</v>
      </c>
      <c r="F11" s="10">
        <f>'Iterasi 3'!G10</f>
        <v>2</v>
      </c>
      <c r="G11" s="10">
        <f>'Iterasi 4'!G10</f>
        <v>2</v>
      </c>
      <c r="J11" s="34"/>
      <c r="K11" s="34"/>
      <c r="L11" s="34"/>
      <c r="M11" s="34"/>
      <c r="N11" s="34"/>
      <c r="O11" s="34"/>
      <c r="P11" s="2"/>
      <c r="Q11" s="2"/>
    </row>
    <row r="12" spans="3:21" x14ac:dyDescent="0.25">
      <c r="C12" s="4">
        <v>8</v>
      </c>
      <c r="D12" s="4">
        <f>'Iterasi 1'!G11</f>
        <v>2</v>
      </c>
      <c r="E12" s="4">
        <f>'Iterasi 2'!G11</f>
        <v>2</v>
      </c>
      <c r="F12" s="10">
        <f>'Iterasi 3'!G11</f>
        <v>2</v>
      </c>
      <c r="G12" s="10">
        <f>'Iterasi 4'!G11</f>
        <v>2</v>
      </c>
      <c r="J12" s="2"/>
      <c r="K12" s="2"/>
      <c r="L12" s="2"/>
      <c r="M12" s="2"/>
      <c r="N12" s="2"/>
      <c r="O12" s="2"/>
      <c r="P12" s="2"/>
      <c r="Q12" s="2"/>
    </row>
    <row r="13" spans="3:21" x14ac:dyDescent="0.25">
      <c r="C13" s="4">
        <v>9</v>
      </c>
      <c r="D13" s="4">
        <f>'Iterasi 1'!G12</f>
        <v>4</v>
      </c>
      <c r="E13" s="4">
        <f>'Iterasi 2'!G12</f>
        <v>3</v>
      </c>
      <c r="F13" s="10">
        <f>'Iterasi 3'!G12</f>
        <v>3</v>
      </c>
      <c r="G13" s="10">
        <f>'Iterasi 4'!G12</f>
        <v>3</v>
      </c>
      <c r="J13" s="2"/>
      <c r="K13" s="2"/>
      <c r="L13" s="2"/>
      <c r="M13" s="2"/>
      <c r="N13" s="2"/>
      <c r="O13" s="2"/>
      <c r="P13" s="2"/>
      <c r="Q13" s="2"/>
    </row>
    <row r="14" spans="3:21" ht="15" customHeight="1" x14ac:dyDescent="0.25">
      <c r="C14" s="4">
        <v>10</v>
      </c>
      <c r="D14" s="4">
        <f>'Iterasi 1'!G13</f>
        <v>4</v>
      </c>
      <c r="E14" s="4">
        <f>'Iterasi 2'!G13</f>
        <v>4</v>
      </c>
      <c r="F14" s="10">
        <f>'Iterasi 3'!G13</f>
        <v>4</v>
      </c>
      <c r="G14" s="10">
        <f>'Iterasi 4'!G13</f>
        <v>4</v>
      </c>
      <c r="J14" s="2"/>
      <c r="K14" s="2"/>
      <c r="L14" s="2"/>
      <c r="M14" s="2"/>
      <c r="N14" s="2"/>
      <c r="O14" s="2"/>
      <c r="P14" s="2"/>
      <c r="Q14" s="2"/>
      <c r="S14" s="33"/>
      <c r="T14" s="33"/>
      <c r="U14" s="33"/>
    </row>
    <row r="15" spans="3:21" x14ac:dyDescent="0.25">
      <c r="C15" s="4">
        <v>11</v>
      </c>
      <c r="D15" s="4">
        <f>'Iterasi 1'!G14</f>
        <v>4</v>
      </c>
      <c r="E15" s="4">
        <f>'Iterasi 2'!G14</f>
        <v>4</v>
      </c>
      <c r="F15" s="10">
        <f>'Iterasi 3'!G14</f>
        <v>4</v>
      </c>
      <c r="G15" s="10">
        <f>'Iterasi 4'!G14</f>
        <v>4</v>
      </c>
      <c r="J15" s="2"/>
      <c r="K15" s="2"/>
      <c r="L15" s="2"/>
      <c r="M15" s="2"/>
      <c r="N15" s="2"/>
      <c r="O15" s="2"/>
      <c r="P15" s="2"/>
      <c r="Q15" s="2"/>
      <c r="S15" s="33"/>
      <c r="T15" s="33"/>
      <c r="U15" s="33"/>
    </row>
    <row r="16" spans="3:21" x14ac:dyDescent="0.25">
      <c r="C16" s="4">
        <v>12</v>
      </c>
      <c r="D16" s="4">
        <f>'Iterasi 1'!G15</f>
        <v>3</v>
      </c>
      <c r="E16" s="4">
        <f>'Iterasi 2'!G15</f>
        <v>4</v>
      </c>
      <c r="F16" s="10">
        <f>'Iterasi 3'!G15</f>
        <v>4</v>
      </c>
      <c r="G16" s="10">
        <f>'Iterasi 4'!G15</f>
        <v>4</v>
      </c>
      <c r="J16" s="2"/>
      <c r="K16" s="2"/>
      <c r="L16" s="2"/>
      <c r="M16" s="2"/>
      <c r="N16" s="2"/>
      <c r="O16" s="2"/>
      <c r="P16" s="2"/>
      <c r="Q16" s="2"/>
      <c r="S16" s="33"/>
      <c r="T16" s="33"/>
      <c r="U16" s="33"/>
    </row>
    <row r="17" spans="3:21" x14ac:dyDescent="0.25">
      <c r="C17" s="4">
        <v>13</v>
      </c>
      <c r="D17" s="4">
        <f>'Iterasi 1'!G16</f>
        <v>1</v>
      </c>
      <c r="E17" s="4">
        <f>'Iterasi 2'!G16</f>
        <v>1</v>
      </c>
      <c r="F17" s="10">
        <f>'Iterasi 3'!G16</f>
        <v>1</v>
      </c>
      <c r="G17" s="10">
        <f>'Iterasi 4'!G16</f>
        <v>1</v>
      </c>
      <c r="J17" s="2"/>
      <c r="K17" s="2"/>
      <c r="L17" s="2"/>
      <c r="M17" s="2"/>
      <c r="N17" s="2"/>
      <c r="O17" s="2"/>
      <c r="P17" s="2"/>
      <c r="Q17" s="2"/>
      <c r="S17" s="33"/>
      <c r="T17" s="33"/>
      <c r="U17" s="33"/>
    </row>
    <row r="18" spans="3:21" x14ac:dyDescent="0.25">
      <c r="C18" s="4">
        <v>14</v>
      </c>
      <c r="D18" s="4">
        <f>'Iterasi 1'!G17</f>
        <v>4</v>
      </c>
      <c r="E18" s="4">
        <f>'Iterasi 2'!G17</f>
        <v>3</v>
      </c>
      <c r="F18" s="10">
        <f>'Iterasi 3'!G17</f>
        <v>3</v>
      </c>
      <c r="G18" s="10">
        <f>'Iterasi 4'!G17</f>
        <v>3</v>
      </c>
      <c r="J18" s="2"/>
      <c r="K18" s="2"/>
      <c r="L18" s="2"/>
      <c r="M18" s="2"/>
      <c r="N18" s="2"/>
      <c r="O18" s="2"/>
      <c r="P18" s="2"/>
      <c r="Q18" s="2"/>
      <c r="S18" s="33"/>
      <c r="T18" s="33"/>
      <c r="U18" s="33"/>
    </row>
    <row r="19" spans="3:21" x14ac:dyDescent="0.25">
      <c r="C19" s="4">
        <v>15</v>
      </c>
      <c r="D19" s="4">
        <f>'Iterasi 1'!G18</f>
        <v>4</v>
      </c>
      <c r="E19" s="4">
        <f>'Iterasi 2'!G18</f>
        <v>3</v>
      </c>
      <c r="F19" s="10">
        <f>'Iterasi 3'!G18</f>
        <v>3</v>
      </c>
      <c r="G19" s="10">
        <f>'Iterasi 4'!G18</f>
        <v>3</v>
      </c>
      <c r="J19" s="2"/>
      <c r="K19" s="2"/>
      <c r="L19" s="2"/>
      <c r="M19" s="2"/>
      <c r="N19" s="2"/>
      <c r="O19" s="2"/>
      <c r="P19" s="2"/>
      <c r="Q19" s="2"/>
      <c r="S19" s="33"/>
      <c r="T19" s="33"/>
      <c r="U19" s="33"/>
    </row>
    <row r="20" spans="3:21" x14ac:dyDescent="0.25">
      <c r="C20" s="4">
        <v>16</v>
      </c>
      <c r="D20" s="4">
        <f>'Iterasi 1'!G19</f>
        <v>2</v>
      </c>
      <c r="E20" s="4">
        <f>'Iterasi 2'!G19</f>
        <v>2</v>
      </c>
      <c r="F20" s="10">
        <f>'Iterasi 3'!G19</f>
        <v>2</v>
      </c>
      <c r="G20" s="10">
        <f>'Iterasi 4'!G19</f>
        <v>2</v>
      </c>
      <c r="J20" s="2"/>
      <c r="K20" s="2"/>
      <c r="L20" s="2"/>
      <c r="M20" s="2"/>
      <c r="N20" s="2"/>
      <c r="O20" s="2"/>
      <c r="P20" s="2"/>
      <c r="Q20" s="2"/>
    </row>
    <row r="21" spans="3:21" x14ac:dyDescent="0.25">
      <c r="C21" s="4">
        <v>17</v>
      </c>
      <c r="D21" s="4">
        <f>'Iterasi 1'!G20</f>
        <v>1</v>
      </c>
      <c r="E21" s="4">
        <f>'Iterasi 2'!G20</f>
        <v>2</v>
      </c>
      <c r="F21" s="10">
        <f>'Iterasi 3'!G20</f>
        <v>2</v>
      </c>
      <c r="G21" s="10">
        <f>'Iterasi 4'!G20</f>
        <v>2</v>
      </c>
      <c r="J21" s="2"/>
      <c r="K21" s="2"/>
      <c r="L21" s="2"/>
      <c r="M21" s="2"/>
      <c r="N21" s="2"/>
      <c r="O21" s="2"/>
      <c r="P21" s="2"/>
      <c r="Q21" s="2"/>
    </row>
    <row r="22" spans="3:21" x14ac:dyDescent="0.25">
      <c r="C22" s="4">
        <v>18</v>
      </c>
      <c r="D22" s="4">
        <f>'Iterasi 1'!G21</f>
        <v>2</v>
      </c>
      <c r="E22" s="4">
        <f>'Iterasi 2'!G21</f>
        <v>2</v>
      </c>
      <c r="F22" s="10">
        <f>'Iterasi 3'!G21</f>
        <v>2</v>
      </c>
      <c r="G22" s="10">
        <f>'Iterasi 4'!G21</f>
        <v>2</v>
      </c>
      <c r="J22" s="2"/>
      <c r="K22" s="2"/>
      <c r="L22" s="2"/>
      <c r="M22" s="2"/>
      <c r="N22" s="2"/>
      <c r="O22" s="2"/>
      <c r="P22" s="2"/>
      <c r="Q22" s="2"/>
    </row>
    <row r="23" spans="3:21" x14ac:dyDescent="0.25">
      <c r="C23" s="4">
        <v>19</v>
      </c>
      <c r="D23" s="4">
        <f>'Iterasi 1'!G22</f>
        <v>2</v>
      </c>
      <c r="E23" s="4">
        <f>'Iterasi 2'!G22</f>
        <v>2</v>
      </c>
      <c r="F23" s="10">
        <f>'Iterasi 3'!G22</f>
        <v>2</v>
      </c>
      <c r="G23" s="10">
        <f>'Iterasi 4'!G22</f>
        <v>2</v>
      </c>
      <c r="J23" s="2"/>
      <c r="K23" s="2"/>
      <c r="L23" s="2"/>
      <c r="M23" s="2"/>
      <c r="N23" s="2"/>
      <c r="O23" s="2"/>
      <c r="P23" s="2"/>
      <c r="Q23" s="2"/>
    </row>
    <row r="24" spans="3:21" x14ac:dyDescent="0.25">
      <c r="C24" s="4">
        <v>20</v>
      </c>
      <c r="D24" s="4">
        <f>'Iterasi 1'!G23</f>
        <v>3</v>
      </c>
      <c r="E24" s="4">
        <f>'Iterasi 2'!G23</f>
        <v>3</v>
      </c>
      <c r="F24" s="10">
        <f>'Iterasi 3'!G23</f>
        <v>3</v>
      </c>
      <c r="G24" s="10">
        <f>'Iterasi 4'!G23</f>
        <v>3</v>
      </c>
      <c r="J24" s="2"/>
      <c r="K24" s="2"/>
      <c r="L24" s="2"/>
      <c r="M24" s="2"/>
      <c r="N24" s="2"/>
      <c r="O24" s="2"/>
      <c r="P24" s="2"/>
      <c r="Q24" s="2"/>
    </row>
    <row r="25" spans="3:21" x14ac:dyDescent="0.25">
      <c r="C25" s="4">
        <v>21</v>
      </c>
      <c r="D25" s="4">
        <f>'Iterasi 1'!G24</f>
        <v>4</v>
      </c>
      <c r="E25" s="4">
        <f>'Iterasi 2'!G24</f>
        <v>3</v>
      </c>
      <c r="F25" s="10">
        <f>'Iterasi 3'!G24</f>
        <v>3</v>
      </c>
      <c r="G25" s="10">
        <f>'Iterasi 4'!G24</f>
        <v>3</v>
      </c>
      <c r="J25" s="2"/>
      <c r="K25" s="2"/>
      <c r="L25" s="2"/>
      <c r="M25" s="2"/>
      <c r="N25" s="2"/>
      <c r="O25" s="2"/>
      <c r="P25" s="2"/>
      <c r="Q25" s="2"/>
    </row>
    <row r="26" spans="3:21" x14ac:dyDescent="0.25">
      <c r="C26" s="4">
        <v>22</v>
      </c>
      <c r="D26" s="4">
        <f>'Iterasi 1'!G25</f>
        <v>4</v>
      </c>
      <c r="E26" s="4">
        <f>'Iterasi 2'!G25</f>
        <v>4</v>
      </c>
      <c r="F26" s="10">
        <f>'Iterasi 3'!G25</f>
        <v>4</v>
      </c>
      <c r="G26" s="10">
        <f>'Iterasi 4'!G25</f>
        <v>4</v>
      </c>
      <c r="J26" s="2"/>
      <c r="K26" s="2"/>
      <c r="L26" s="2"/>
      <c r="M26" s="2"/>
      <c r="N26" s="2"/>
      <c r="O26" s="2"/>
      <c r="P26" s="2"/>
      <c r="Q26" s="2"/>
    </row>
    <row r="27" spans="3:21" x14ac:dyDescent="0.25">
      <c r="C27" s="4">
        <v>23</v>
      </c>
      <c r="D27" s="4">
        <f>'Iterasi 1'!G26</f>
        <v>3</v>
      </c>
      <c r="E27" s="4">
        <f>'Iterasi 2'!G26</f>
        <v>4</v>
      </c>
      <c r="F27" s="10">
        <f>'Iterasi 3'!G26</f>
        <v>4</v>
      </c>
      <c r="G27" s="10">
        <f>'Iterasi 4'!G26</f>
        <v>4</v>
      </c>
      <c r="J27" s="2"/>
      <c r="K27" s="2"/>
      <c r="L27" s="2"/>
      <c r="M27" s="2"/>
      <c r="N27" s="2"/>
      <c r="O27" s="2"/>
      <c r="P27" s="2"/>
      <c r="Q27" s="2"/>
    </row>
    <row r="28" spans="3:21" x14ac:dyDescent="0.25">
      <c r="C28" s="4">
        <v>24</v>
      </c>
      <c r="D28" s="4">
        <f>'Iterasi 1'!G27</f>
        <v>2</v>
      </c>
      <c r="E28" s="4">
        <f>'Iterasi 2'!G27</f>
        <v>2</v>
      </c>
      <c r="F28" s="10">
        <f>'Iterasi 3'!G27</f>
        <v>2</v>
      </c>
      <c r="G28" s="10">
        <f>'Iterasi 4'!G27</f>
        <v>2</v>
      </c>
      <c r="J28" s="2"/>
      <c r="K28" s="2"/>
      <c r="L28" s="2"/>
      <c r="M28" s="2"/>
      <c r="N28" s="2"/>
      <c r="O28" s="2"/>
      <c r="P28" s="2"/>
      <c r="Q28" s="2"/>
    </row>
    <row r="29" spans="3:21" x14ac:dyDescent="0.25">
      <c r="C29" s="4">
        <v>25</v>
      </c>
      <c r="D29" s="4">
        <f>'Iterasi 1'!G28</f>
        <v>3</v>
      </c>
      <c r="E29" s="4">
        <f>'Iterasi 2'!G28</f>
        <v>3</v>
      </c>
      <c r="F29" s="10">
        <f>'Iterasi 3'!G28</f>
        <v>3</v>
      </c>
      <c r="G29" s="10">
        <f>'Iterasi 4'!G28</f>
        <v>3</v>
      </c>
      <c r="J29" s="2"/>
      <c r="K29" s="2"/>
      <c r="L29" s="2"/>
      <c r="M29" s="2"/>
      <c r="N29" s="2"/>
      <c r="O29" s="2"/>
      <c r="P29" s="2"/>
      <c r="Q29" s="2"/>
    </row>
    <row r="30" spans="3:21" x14ac:dyDescent="0.25">
      <c r="C30" s="4">
        <v>26</v>
      </c>
      <c r="D30" s="4">
        <f>'Iterasi 1'!G29</f>
        <v>3</v>
      </c>
      <c r="E30" s="4">
        <f>'Iterasi 2'!G29</f>
        <v>3</v>
      </c>
      <c r="F30" s="10">
        <f>'Iterasi 3'!G29</f>
        <v>3</v>
      </c>
      <c r="G30" s="10">
        <f>'Iterasi 4'!G29</f>
        <v>3</v>
      </c>
      <c r="J30" s="2"/>
      <c r="K30" s="2"/>
      <c r="L30" s="2"/>
      <c r="M30" s="2"/>
      <c r="N30" s="2"/>
      <c r="O30" s="2"/>
      <c r="P30" s="2"/>
      <c r="Q30" s="2"/>
    </row>
    <row r="31" spans="3:21" x14ac:dyDescent="0.25">
      <c r="C31" s="4">
        <v>27</v>
      </c>
      <c r="D31" s="4">
        <f>'Iterasi 1'!G30</f>
        <v>3</v>
      </c>
      <c r="E31" s="4">
        <f>'Iterasi 2'!G30</f>
        <v>3</v>
      </c>
      <c r="F31" s="10">
        <f>'Iterasi 3'!G30</f>
        <v>3</v>
      </c>
      <c r="G31" s="10">
        <f>'Iterasi 4'!G30</f>
        <v>3</v>
      </c>
      <c r="J31" s="2"/>
      <c r="K31" s="2"/>
      <c r="L31" s="2"/>
      <c r="M31" s="2"/>
      <c r="N31" s="2"/>
      <c r="O31" s="2"/>
      <c r="P31" s="2"/>
      <c r="Q31" s="2"/>
    </row>
    <row r="32" spans="3:21" x14ac:dyDescent="0.25">
      <c r="C32" s="4">
        <v>28</v>
      </c>
      <c r="D32" s="4">
        <f>'Iterasi 1'!G31</f>
        <v>2</v>
      </c>
      <c r="E32" s="4">
        <f>'Iterasi 2'!G31</f>
        <v>2</v>
      </c>
      <c r="F32" s="10">
        <f>'Iterasi 3'!G31</f>
        <v>2</v>
      </c>
      <c r="G32" s="10">
        <f>'Iterasi 4'!G31</f>
        <v>2</v>
      </c>
      <c r="J32" s="2"/>
      <c r="K32" s="2"/>
      <c r="L32" s="2"/>
      <c r="M32" s="2"/>
      <c r="N32" s="2"/>
      <c r="O32" s="2"/>
      <c r="P32" s="2"/>
      <c r="Q32" s="2"/>
    </row>
    <row r="33" spans="3:17" x14ac:dyDescent="0.25">
      <c r="C33" s="4">
        <v>29</v>
      </c>
      <c r="D33" s="4">
        <f>'Iterasi 1'!G32</f>
        <v>4</v>
      </c>
      <c r="E33" s="4">
        <f>'Iterasi 2'!G32</f>
        <v>3</v>
      </c>
      <c r="F33" s="10">
        <f>'Iterasi 3'!G32</f>
        <v>3</v>
      </c>
      <c r="G33" s="10">
        <f>'Iterasi 4'!G32</f>
        <v>3</v>
      </c>
      <c r="J33" s="2"/>
      <c r="K33" s="2"/>
      <c r="L33" s="2"/>
      <c r="M33" s="2"/>
      <c r="N33" s="2"/>
      <c r="O33" s="2"/>
      <c r="P33" s="2"/>
      <c r="Q33" s="2"/>
    </row>
    <row r="34" spans="3:17" x14ac:dyDescent="0.25">
      <c r="C34" s="4">
        <v>30</v>
      </c>
      <c r="D34" s="4">
        <f>'Iterasi 1'!G33</f>
        <v>4</v>
      </c>
      <c r="E34" s="4">
        <f>'Iterasi 2'!G33</f>
        <v>4</v>
      </c>
      <c r="F34" s="10">
        <f>'Iterasi 3'!G33</f>
        <v>4</v>
      </c>
      <c r="G34" s="10">
        <f>'Iterasi 4'!G33</f>
        <v>4</v>
      </c>
      <c r="J34" s="2"/>
      <c r="K34" s="2"/>
      <c r="L34" s="2"/>
      <c r="M34" s="2"/>
      <c r="N34" s="2"/>
      <c r="O34" s="2"/>
      <c r="P34" s="2"/>
      <c r="Q34" s="2"/>
    </row>
    <row r="35" spans="3:17" x14ac:dyDescent="0.25">
      <c r="C35" s="4">
        <v>31</v>
      </c>
      <c r="D35" s="4">
        <f>'Iterasi 1'!G34</f>
        <v>2</v>
      </c>
      <c r="E35" s="4">
        <f>'Iterasi 2'!G34</f>
        <v>2</v>
      </c>
      <c r="F35" s="10">
        <f>'Iterasi 3'!G34</f>
        <v>2</v>
      </c>
      <c r="G35" s="10">
        <f>'Iterasi 4'!G34</f>
        <v>2</v>
      </c>
      <c r="J35" s="2"/>
      <c r="K35" s="2"/>
      <c r="L35" s="2"/>
      <c r="M35" s="2"/>
      <c r="N35" s="2"/>
      <c r="O35" s="2"/>
      <c r="P35" s="2"/>
      <c r="Q35" s="2"/>
    </row>
    <row r="36" spans="3:17" x14ac:dyDescent="0.25">
      <c r="C36" s="4">
        <v>32</v>
      </c>
      <c r="D36" s="4">
        <f>'Iterasi 1'!G35</f>
        <v>1</v>
      </c>
      <c r="E36" s="4">
        <f>'Iterasi 2'!G35</f>
        <v>1</v>
      </c>
      <c r="F36" s="10">
        <f>'Iterasi 3'!G35</f>
        <v>1</v>
      </c>
      <c r="G36" s="10">
        <f>'Iterasi 4'!G35</f>
        <v>1</v>
      </c>
      <c r="J36" s="2"/>
      <c r="K36" s="2"/>
      <c r="L36" s="2"/>
      <c r="M36" s="2"/>
      <c r="N36" s="2"/>
      <c r="O36" s="2"/>
      <c r="P36" s="2"/>
      <c r="Q36" s="2"/>
    </row>
    <row r="37" spans="3:17" x14ac:dyDescent="0.25">
      <c r="C37" s="4">
        <v>33</v>
      </c>
      <c r="D37" s="4">
        <f>'Iterasi 1'!G36</f>
        <v>3</v>
      </c>
      <c r="E37" s="4">
        <f>'Iterasi 2'!G36</f>
        <v>3</v>
      </c>
      <c r="F37" s="10">
        <f>'Iterasi 3'!G36</f>
        <v>3</v>
      </c>
      <c r="G37" s="10">
        <f>'Iterasi 4'!G36</f>
        <v>3</v>
      </c>
      <c r="J37" s="2"/>
      <c r="K37" s="2"/>
      <c r="L37" s="2"/>
      <c r="M37" s="2"/>
      <c r="N37" s="2"/>
      <c r="O37" s="2"/>
      <c r="P37" s="2"/>
      <c r="Q37" s="2"/>
    </row>
    <row r="38" spans="3:17" x14ac:dyDescent="0.25">
      <c r="C38" s="4">
        <v>34</v>
      </c>
      <c r="D38" s="4">
        <f>'Iterasi 1'!G37</f>
        <v>2</v>
      </c>
      <c r="E38" s="4">
        <f>'Iterasi 2'!G37</f>
        <v>2</v>
      </c>
      <c r="F38" s="10">
        <f>'Iterasi 3'!G37</f>
        <v>2</v>
      </c>
      <c r="G38" s="10">
        <f>'Iterasi 4'!G37</f>
        <v>2</v>
      </c>
      <c r="J38" s="2"/>
      <c r="K38" s="2"/>
      <c r="L38" s="2"/>
      <c r="M38" s="2"/>
      <c r="N38" s="2"/>
      <c r="O38" s="2"/>
      <c r="P38" s="2"/>
      <c r="Q38" s="2"/>
    </row>
    <row r="39" spans="3:17" x14ac:dyDescent="0.25">
      <c r="C39" s="4">
        <v>35</v>
      </c>
      <c r="D39" s="4">
        <f>'Iterasi 1'!G38</f>
        <v>2</v>
      </c>
      <c r="E39" s="4">
        <f>'Iterasi 2'!G38</f>
        <v>2</v>
      </c>
      <c r="F39" s="10">
        <f>'Iterasi 3'!G38</f>
        <v>2</v>
      </c>
      <c r="G39" s="10">
        <f>'Iterasi 4'!G38</f>
        <v>2</v>
      </c>
      <c r="J39" s="2"/>
      <c r="K39" s="2"/>
      <c r="L39" s="2"/>
      <c r="M39" s="2"/>
      <c r="N39" s="2"/>
      <c r="O39" s="2"/>
      <c r="P39" s="2"/>
      <c r="Q39" s="2"/>
    </row>
    <row r="40" spans="3:17" x14ac:dyDescent="0.25">
      <c r="C40" s="4">
        <v>36</v>
      </c>
      <c r="D40" s="4">
        <f>'Iterasi 1'!G39</f>
        <v>2</v>
      </c>
      <c r="E40" s="4">
        <f>'Iterasi 2'!G39</f>
        <v>2</v>
      </c>
      <c r="F40" s="10">
        <f>'Iterasi 3'!G39</f>
        <v>2</v>
      </c>
      <c r="G40" s="10">
        <f>'Iterasi 4'!G39</f>
        <v>2</v>
      </c>
      <c r="J40" s="2"/>
      <c r="K40" s="2"/>
      <c r="L40" s="2"/>
      <c r="M40" s="2"/>
      <c r="N40" s="2"/>
      <c r="O40" s="2"/>
      <c r="P40" s="2"/>
      <c r="Q40" s="2"/>
    </row>
    <row r="41" spans="3:17" x14ac:dyDescent="0.25">
      <c r="C41" s="4">
        <v>37</v>
      </c>
      <c r="D41" s="4">
        <f>'Iterasi 1'!G40</f>
        <v>4</v>
      </c>
      <c r="E41" s="4">
        <f>'Iterasi 2'!G40</f>
        <v>4</v>
      </c>
      <c r="F41" s="10">
        <f>'Iterasi 3'!G40</f>
        <v>4</v>
      </c>
      <c r="G41" s="10">
        <f>'Iterasi 4'!G40</f>
        <v>4</v>
      </c>
      <c r="J41" s="2"/>
      <c r="K41" s="2"/>
      <c r="L41" s="2"/>
      <c r="M41" s="2"/>
      <c r="N41" s="2"/>
      <c r="O41" s="2"/>
      <c r="P41" s="2"/>
      <c r="Q41" s="2"/>
    </row>
    <row r="42" spans="3:17" x14ac:dyDescent="0.25">
      <c r="C42" s="4">
        <v>38</v>
      </c>
      <c r="D42" s="4">
        <f>'Iterasi 1'!G41</f>
        <v>2</v>
      </c>
      <c r="E42" s="4">
        <f>'Iterasi 2'!G41</f>
        <v>2</v>
      </c>
      <c r="F42" s="10">
        <f>'Iterasi 3'!G41</f>
        <v>2</v>
      </c>
      <c r="G42" s="10">
        <f>'Iterasi 4'!G41</f>
        <v>2</v>
      </c>
      <c r="J42" s="2"/>
      <c r="K42" s="2"/>
      <c r="L42" s="2"/>
      <c r="M42" s="2"/>
      <c r="N42" s="2"/>
      <c r="O42" s="2"/>
      <c r="P42" s="2"/>
      <c r="Q42" s="2"/>
    </row>
    <row r="43" spans="3:17" x14ac:dyDescent="0.25">
      <c r="C43" s="4">
        <v>39</v>
      </c>
      <c r="D43" s="4">
        <f>'Iterasi 1'!G42</f>
        <v>2</v>
      </c>
      <c r="E43" s="4">
        <f>'Iterasi 2'!G42</f>
        <v>2</v>
      </c>
      <c r="F43" s="10">
        <f>'Iterasi 3'!G42</f>
        <v>2</v>
      </c>
      <c r="G43" s="10">
        <f>'Iterasi 4'!G42</f>
        <v>2</v>
      </c>
      <c r="J43" s="2"/>
      <c r="K43" s="2"/>
      <c r="L43" s="2"/>
      <c r="M43" s="2"/>
      <c r="N43" s="2"/>
      <c r="O43" s="2"/>
      <c r="P43" s="2"/>
      <c r="Q43" s="2"/>
    </row>
    <row r="44" spans="3:17" x14ac:dyDescent="0.25">
      <c r="C44" s="4">
        <v>40</v>
      </c>
      <c r="D44" s="4">
        <f>'Iterasi 1'!G43</f>
        <v>3</v>
      </c>
      <c r="E44" s="4">
        <f>'Iterasi 2'!G43</f>
        <v>3</v>
      </c>
      <c r="F44" s="10">
        <f>'Iterasi 3'!G43</f>
        <v>3</v>
      </c>
      <c r="G44" s="10">
        <f>'Iterasi 4'!G43</f>
        <v>3</v>
      </c>
      <c r="J44" s="1"/>
      <c r="K44" s="1"/>
      <c r="L44" s="1"/>
      <c r="M44" s="1"/>
      <c r="N44" s="1"/>
      <c r="O44" s="1"/>
      <c r="P44" s="1"/>
      <c r="Q44" s="1"/>
    </row>
  </sheetData>
  <mergeCells count="2">
    <mergeCell ref="S14:U19"/>
    <mergeCell ref="J4:O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0"/>
  <sheetViews>
    <sheetView tabSelected="1" zoomScale="85" zoomScaleNormal="85" workbookViewId="0">
      <selection activeCell="F8" sqref="F8"/>
    </sheetView>
  </sheetViews>
  <sheetFormatPr defaultRowHeight="15" x14ac:dyDescent="0.25"/>
  <cols>
    <col min="3" max="3" width="28.28515625" bestFit="1" customWidth="1"/>
    <col min="4" max="4" width="9.140625" style="22"/>
    <col min="7" max="7" width="27.85546875" customWidth="1"/>
    <col min="8" max="8" width="30.28515625" customWidth="1"/>
    <col min="9" max="9" width="28.5703125" customWidth="1"/>
    <col min="10" max="10" width="24.28515625" customWidth="1"/>
  </cols>
  <sheetData>
    <row r="2" spans="2:4" x14ac:dyDescent="0.25">
      <c r="B2" t="s">
        <v>56</v>
      </c>
    </row>
    <row r="3" spans="2:4" x14ac:dyDescent="0.25">
      <c r="B3" s="3" t="s">
        <v>57</v>
      </c>
      <c r="C3" s="3" t="s">
        <v>58</v>
      </c>
      <c r="D3" s="3" t="s">
        <v>48</v>
      </c>
    </row>
    <row r="4" spans="2:4" x14ac:dyDescent="0.25">
      <c r="B4" s="4">
        <v>1</v>
      </c>
      <c r="C4" s="4" t="str">
        <f>Data!$C3</f>
        <v>BOBY ALFINDO</v>
      </c>
      <c r="D4" s="10">
        <f>Clustering!F5</f>
        <v>4</v>
      </c>
    </row>
    <row r="5" spans="2:4" x14ac:dyDescent="0.25">
      <c r="B5" s="4">
        <v>2</v>
      </c>
      <c r="C5" s="4" t="str">
        <f>Data!$C4</f>
        <v>CAHYO ALBI SOBIRIN</v>
      </c>
      <c r="D5" s="10">
        <f>Clustering!F6</f>
        <v>1</v>
      </c>
    </row>
    <row r="6" spans="2:4" x14ac:dyDescent="0.25">
      <c r="B6" s="4">
        <v>3</v>
      </c>
      <c r="C6" s="4" t="str">
        <f>Data!$C5</f>
        <v>YAN PRAMANA</v>
      </c>
      <c r="D6" s="10">
        <f>Clustering!F7</f>
        <v>2</v>
      </c>
    </row>
    <row r="7" spans="2:4" x14ac:dyDescent="0.25">
      <c r="B7" s="4">
        <v>4</v>
      </c>
      <c r="C7" s="4" t="str">
        <f>Data!$C6</f>
        <v>NASRUDIN</v>
      </c>
      <c r="D7" s="10">
        <f>Clustering!F8</f>
        <v>4</v>
      </c>
    </row>
    <row r="8" spans="2:4" x14ac:dyDescent="0.25">
      <c r="B8" s="4">
        <v>5</v>
      </c>
      <c r="C8" s="4" t="str">
        <f>Data!$C7</f>
        <v>NOPRI MEDYA PUTRA</v>
      </c>
      <c r="D8" s="10">
        <f>Clustering!F9</f>
        <v>2</v>
      </c>
    </row>
    <row r="9" spans="2:4" x14ac:dyDescent="0.25">
      <c r="B9" s="4">
        <v>6</v>
      </c>
      <c r="C9" s="4" t="str">
        <f>Data!$C8</f>
        <v>NURAINI</v>
      </c>
      <c r="D9" s="10">
        <f>Clustering!F10</f>
        <v>2</v>
      </c>
    </row>
    <row r="10" spans="2:4" x14ac:dyDescent="0.25">
      <c r="B10" s="4">
        <v>7</v>
      </c>
      <c r="C10" s="4" t="str">
        <f>Data!$C9</f>
        <v>ELLA TRI WULANDARI</v>
      </c>
      <c r="D10" s="10">
        <f>Clustering!F11</f>
        <v>2</v>
      </c>
    </row>
    <row r="11" spans="2:4" x14ac:dyDescent="0.25">
      <c r="B11" s="4">
        <v>8</v>
      </c>
      <c r="C11" s="4" t="str">
        <f>Data!$C10</f>
        <v>AGUNG PRATAMA</v>
      </c>
      <c r="D11" s="10">
        <f>Clustering!F12</f>
        <v>2</v>
      </c>
    </row>
    <row r="12" spans="2:4" x14ac:dyDescent="0.25">
      <c r="B12" s="4">
        <v>9</v>
      </c>
      <c r="C12" s="4" t="str">
        <f>Data!$C11</f>
        <v>FITRIWAHYUNI</v>
      </c>
      <c r="D12" s="10">
        <f>Clustering!F13</f>
        <v>3</v>
      </c>
    </row>
    <row r="13" spans="2:4" x14ac:dyDescent="0.25">
      <c r="B13" s="4">
        <v>10</v>
      </c>
      <c r="C13" s="4" t="str">
        <f>Data!$C12</f>
        <v>SRI WAHYUNI</v>
      </c>
      <c r="D13" s="10">
        <f>Clustering!F14</f>
        <v>4</v>
      </c>
    </row>
    <row r="14" spans="2:4" x14ac:dyDescent="0.25">
      <c r="B14" s="4">
        <v>11</v>
      </c>
      <c r="C14" s="4" t="str">
        <f>Data!$C13</f>
        <v>MAIMUNAH</v>
      </c>
      <c r="D14" s="10">
        <f>Clustering!F15</f>
        <v>4</v>
      </c>
    </row>
    <row r="15" spans="2:4" x14ac:dyDescent="0.25">
      <c r="B15" s="4">
        <v>12</v>
      </c>
      <c r="C15" s="4" t="str">
        <f>Data!$C14</f>
        <v>IRPAN SIREGAR</v>
      </c>
      <c r="D15" s="10">
        <f>Clustering!F16</f>
        <v>4</v>
      </c>
    </row>
    <row r="16" spans="2:4" x14ac:dyDescent="0.25">
      <c r="B16" s="4">
        <v>13</v>
      </c>
      <c r="C16" s="4" t="str">
        <f>Data!$C15</f>
        <v>RIZKI HADINATA</v>
      </c>
      <c r="D16" s="10">
        <f>Clustering!F17</f>
        <v>1</v>
      </c>
    </row>
    <row r="17" spans="2:4" x14ac:dyDescent="0.25">
      <c r="B17" s="4">
        <v>14</v>
      </c>
      <c r="C17" s="4" t="str">
        <f>Data!$C16</f>
        <v>RAFFI MUSTAFA</v>
      </c>
      <c r="D17" s="10">
        <f>Clustering!F18</f>
        <v>3</v>
      </c>
    </row>
    <row r="18" spans="2:4" x14ac:dyDescent="0.25">
      <c r="B18" s="4">
        <v>15</v>
      </c>
      <c r="C18" s="4" t="str">
        <f>Data!$C17</f>
        <v>SAID ABDUL HAKIM</v>
      </c>
      <c r="D18" s="10">
        <f>Clustering!F19</f>
        <v>3</v>
      </c>
    </row>
    <row r="19" spans="2:4" x14ac:dyDescent="0.25">
      <c r="B19" s="4">
        <v>16</v>
      </c>
      <c r="C19" s="4" t="str">
        <f>Data!$C18</f>
        <v>RISKI RIDHO SAPUTRA</v>
      </c>
      <c r="D19" s="10">
        <f>Clustering!F20</f>
        <v>2</v>
      </c>
    </row>
    <row r="20" spans="2:4" x14ac:dyDescent="0.25">
      <c r="B20" s="4">
        <v>17</v>
      </c>
      <c r="C20" s="4" t="str">
        <f>Data!$C19</f>
        <v>RESKY RAMADHAN</v>
      </c>
      <c r="D20" s="10">
        <f>Clustering!F21</f>
        <v>2</v>
      </c>
    </row>
    <row r="21" spans="2:4" x14ac:dyDescent="0.25">
      <c r="B21" s="4">
        <v>18</v>
      </c>
      <c r="C21" s="4" t="str">
        <f>Data!$C20</f>
        <v>RIYAN FANDA</v>
      </c>
      <c r="D21" s="10">
        <f>Clustering!F22</f>
        <v>2</v>
      </c>
    </row>
    <row r="22" spans="2:4" ht="15" customHeight="1" x14ac:dyDescent="0.25">
      <c r="B22" s="4">
        <v>19</v>
      </c>
      <c r="C22" s="4" t="str">
        <f>Data!$C21</f>
        <v>TULUS PARMONANGAN. S</v>
      </c>
      <c r="D22" s="10">
        <f>Clustering!F23</f>
        <v>2</v>
      </c>
    </row>
    <row r="23" spans="2:4" x14ac:dyDescent="0.25">
      <c r="B23" s="4">
        <v>20</v>
      </c>
      <c r="C23" s="4" t="str">
        <f>Data!$C22</f>
        <v>AZWAN</v>
      </c>
      <c r="D23" s="10">
        <f>Clustering!F24</f>
        <v>3</v>
      </c>
    </row>
    <row r="24" spans="2:4" ht="15" customHeight="1" x14ac:dyDescent="0.25">
      <c r="B24" s="4">
        <v>21</v>
      </c>
      <c r="C24" s="4" t="str">
        <f>Data!$C23</f>
        <v>HARISA</v>
      </c>
      <c r="D24" s="10">
        <f>Clustering!F25</f>
        <v>3</v>
      </c>
    </row>
    <row r="25" spans="2:4" x14ac:dyDescent="0.25">
      <c r="B25" s="4">
        <v>22</v>
      </c>
      <c r="C25" s="4" t="str">
        <f>Data!$C24</f>
        <v>DANI RIFALDI</v>
      </c>
      <c r="D25" s="10">
        <f>Clustering!F26</f>
        <v>4</v>
      </c>
    </row>
    <row r="26" spans="2:4" x14ac:dyDescent="0.25">
      <c r="B26" s="4">
        <v>23</v>
      </c>
      <c r="C26" s="4" t="str">
        <f>Data!$C25</f>
        <v>ANSHORI</v>
      </c>
      <c r="D26" s="10">
        <f>Clustering!F27</f>
        <v>4</v>
      </c>
    </row>
    <row r="27" spans="2:4" x14ac:dyDescent="0.25">
      <c r="B27" s="4">
        <v>24</v>
      </c>
      <c r="C27" s="4" t="str">
        <f>Data!$C26</f>
        <v>DONNA AYU SABILLA</v>
      </c>
      <c r="D27" s="10">
        <f>Clustering!F28</f>
        <v>2</v>
      </c>
    </row>
    <row r="28" spans="2:4" x14ac:dyDescent="0.25">
      <c r="B28" s="4">
        <v>25</v>
      </c>
      <c r="C28" s="4" t="str">
        <f>Data!$C27</f>
        <v>SATRIO WAHYU NUGROHO</v>
      </c>
      <c r="D28" s="10">
        <f>Clustering!F29</f>
        <v>3</v>
      </c>
    </row>
    <row r="29" spans="2:4" x14ac:dyDescent="0.25">
      <c r="B29" s="4">
        <v>26</v>
      </c>
      <c r="C29" s="4" t="str">
        <f>Data!$C28</f>
        <v>FELA KARELA</v>
      </c>
      <c r="D29" s="10">
        <f>Clustering!F30</f>
        <v>3</v>
      </c>
    </row>
    <row r="30" spans="2:4" x14ac:dyDescent="0.25">
      <c r="B30" s="4">
        <v>27</v>
      </c>
      <c r="C30" s="4" t="str">
        <f>Data!$C29</f>
        <v>SOPRIAMAN ZAI</v>
      </c>
      <c r="D30" s="10">
        <f>Clustering!F31</f>
        <v>3</v>
      </c>
    </row>
    <row r="31" spans="2:4" x14ac:dyDescent="0.25">
      <c r="B31" s="4">
        <v>28</v>
      </c>
      <c r="C31" s="4" t="str">
        <f>Data!$C30</f>
        <v>RIDHO HIDAYAT</v>
      </c>
      <c r="D31" s="10">
        <f>Clustering!F32</f>
        <v>2</v>
      </c>
    </row>
    <row r="32" spans="2:4" x14ac:dyDescent="0.25">
      <c r="B32" s="4">
        <v>29</v>
      </c>
      <c r="C32" s="4" t="str">
        <f>Data!$C31</f>
        <v>FAHREZA KAMAL</v>
      </c>
      <c r="D32" s="10">
        <f>Clustering!F33</f>
        <v>3</v>
      </c>
    </row>
    <row r="33" spans="2:10" x14ac:dyDescent="0.25">
      <c r="B33" s="4">
        <v>30</v>
      </c>
      <c r="C33" s="4" t="str">
        <f>Data!$C32</f>
        <v>FIRMAN HIDAYAT</v>
      </c>
      <c r="D33" s="10">
        <f>Clustering!F34</f>
        <v>4</v>
      </c>
    </row>
    <row r="34" spans="2:10" x14ac:dyDescent="0.25">
      <c r="B34" s="4">
        <v>31</v>
      </c>
      <c r="C34" s="4" t="str">
        <f>Data!$C33</f>
        <v>DENNI SUPRAYUGO</v>
      </c>
      <c r="D34" s="10">
        <f>Clustering!F35</f>
        <v>2</v>
      </c>
    </row>
    <row r="35" spans="2:10" x14ac:dyDescent="0.25">
      <c r="B35" s="4">
        <v>32</v>
      </c>
      <c r="C35" s="4" t="str">
        <f>Data!$C34</f>
        <v>MUHAMMAD AFRIDEL</v>
      </c>
      <c r="D35" s="10">
        <f>Clustering!F36</f>
        <v>1</v>
      </c>
    </row>
    <row r="36" spans="2:10" x14ac:dyDescent="0.25">
      <c r="B36" s="4">
        <v>33</v>
      </c>
      <c r="C36" s="4" t="str">
        <f>Data!$C35</f>
        <v>MUHAMMAD ALDI FEBRIAN</v>
      </c>
      <c r="D36" s="10">
        <f>Clustering!F37</f>
        <v>3</v>
      </c>
    </row>
    <row r="37" spans="2:10" x14ac:dyDescent="0.25">
      <c r="B37" s="4">
        <v>34</v>
      </c>
      <c r="C37" s="4" t="str">
        <f>Data!$C36</f>
        <v>MUHAMMAD ADE RAZIK</v>
      </c>
      <c r="D37" s="10">
        <f>Clustering!F38</f>
        <v>2</v>
      </c>
    </row>
    <row r="38" spans="2:10" x14ac:dyDescent="0.25">
      <c r="B38" s="4">
        <v>35</v>
      </c>
      <c r="C38" s="4" t="str">
        <f>Data!$C37</f>
        <v>IKBAL RAMADANI</v>
      </c>
      <c r="D38" s="10">
        <f>Clustering!F39</f>
        <v>2</v>
      </c>
    </row>
    <row r="39" spans="2:10" x14ac:dyDescent="0.25">
      <c r="B39" s="4">
        <v>36</v>
      </c>
      <c r="C39" s="4" t="str">
        <f>Data!$C38</f>
        <v>KERFIAN SAPTO RAHARJO</v>
      </c>
      <c r="D39" s="10">
        <f>Clustering!F40</f>
        <v>2</v>
      </c>
    </row>
    <row r="40" spans="2:10" x14ac:dyDescent="0.25">
      <c r="B40" s="4">
        <v>37</v>
      </c>
      <c r="C40" s="4" t="str">
        <f>Data!$C39</f>
        <v>RIZQI SAPUTRI</v>
      </c>
      <c r="D40" s="10">
        <f>Clustering!F41</f>
        <v>4</v>
      </c>
    </row>
    <row r="41" spans="2:10" x14ac:dyDescent="0.25">
      <c r="B41" s="4">
        <v>38</v>
      </c>
      <c r="C41" s="4" t="str">
        <f>Data!$C40</f>
        <v>DADANG AHMAD SHOLEH</v>
      </c>
      <c r="D41" s="10">
        <f>Clustering!F42</f>
        <v>2</v>
      </c>
    </row>
    <row r="42" spans="2:10" x14ac:dyDescent="0.25">
      <c r="B42" s="4">
        <v>39</v>
      </c>
      <c r="C42" s="4" t="str">
        <f>Data!$C41</f>
        <v>MUHAMMAD TAUFIQ HIDAYAT</v>
      </c>
      <c r="D42" s="10">
        <f>Clustering!F43</f>
        <v>2</v>
      </c>
    </row>
    <row r="43" spans="2:10" x14ac:dyDescent="0.25">
      <c r="B43" s="4">
        <v>40</v>
      </c>
      <c r="C43" s="4" t="str">
        <f>Data!$C42</f>
        <v>JULIUS PRATAMA. T</v>
      </c>
      <c r="D43" s="10">
        <f>Clustering!F44</f>
        <v>3</v>
      </c>
    </row>
    <row r="45" spans="2:10" x14ac:dyDescent="0.25">
      <c r="G45" s="3" t="s">
        <v>44</v>
      </c>
      <c r="H45" s="3" t="s">
        <v>45</v>
      </c>
      <c r="I45" s="3" t="s">
        <v>46</v>
      </c>
      <c r="J45" s="3" t="s">
        <v>47</v>
      </c>
    </row>
    <row r="46" spans="2:10" x14ac:dyDescent="0.25">
      <c r="G46" s="4" t="s">
        <v>1</v>
      </c>
      <c r="H46" s="4" t="s">
        <v>2</v>
      </c>
      <c r="I46" s="4" t="s">
        <v>8</v>
      </c>
      <c r="J46" s="4" t="s">
        <v>0</v>
      </c>
    </row>
    <row r="47" spans="2:10" x14ac:dyDescent="0.25">
      <c r="G47" s="4" t="s">
        <v>12</v>
      </c>
      <c r="H47" s="4" t="s">
        <v>4</v>
      </c>
      <c r="I47" s="4" t="s">
        <v>13</v>
      </c>
      <c r="J47" s="4" t="s">
        <v>3</v>
      </c>
    </row>
    <row r="48" spans="2:10" x14ac:dyDescent="0.25">
      <c r="G48" s="4" t="s">
        <v>31</v>
      </c>
      <c r="H48" s="4" t="s">
        <v>5</v>
      </c>
      <c r="I48" s="4" t="s">
        <v>14</v>
      </c>
      <c r="J48" s="4" t="s">
        <v>9</v>
      </c>
    </row>
    <row r="49" spans="7:10" x14ac:dyDescent="0.25">
      <c r="G49" s="4"/>
      <c r="H49" s="4" t="s">
        <v>6</v>
      </c>
      <c r="I49" s="4" t="s">
        <v>19</v>
      </c>
      <c r="J49" s="4" t="s">
        <v>10</v>
      </c>
    </row>
    <row r="50" spans="7:10" x14ac:dyDescent="0.25">
      <c r="G50" s="4"/>
      <c r="H50" s="4" t="s">
        <v>7</v>
      </c>
      <c r="I50" s="4" t="s">
        <v>20</v>
      </c>
      <c r="J50" s="4" t="s">
        <v>11</v>
      </c>
    </row>
    <row r="51" spans="7:10" x14ac:dyDescent="0.25">
      <c r="G51" s="4"/>
      <c r="H51" s="4" t="s">
        <v>15</v>
      </c>
      <c r="I51" s="4" t="s">
        <v>24</v>
      </c>
      <c r="J51" s="4" t="s">
        <v>21</v>
      </c>
    </row>
    <row r="52" spans="7:10" x14ac:dyDescent="0.25">
      <c r="G52" s="4"/>
      <c r="H52" s="4" t="s">
        <v>16</v>
      </c>
      <c r="I52" s="4" t="s">
        <v>25</v>
      </c>
      <c r="J52" s="4" t="s">
        <v>22</v>
      </c>
    </row>
    <row r="53" spans="7:10" x14ac:dyDescent="0.25">
      <c r="G53" s="4"/>
      <c r="H53" s="4" t="s">
        <v>17</v>
      </c>
      <c r="I53" s="4" t="s">
        <v>26</v>
      </c>
      <c r="J53" s="4" t="s">
        <v>29</v>
      </c>
    </row>
    <row r="54" spans="7:10" x14ac:dyDescent="0.25">
      <c r="G54" s="4"/>
      <c r="H54" s="4" t="s">
        <v>18</v>
      </c>
      <c r="I54" s="4" t="s">
        <v>28</v>
      </c>
      <c r="J54" s="4" t="s">
        <v>36</v>
      </c>
    </row>
    <row r="55" spans="7:10" x14ac:dyDescent="0.25">
      <c r="G55" s="4"/>
      <c r="H55" s="4" t="s">
        <v>23</v>
      </c>
      <c r="I55" s="4" t="s">
        <v>32</v>
      </c>
      <c r="J55" s="5"/>
    </row>
    <row r="56" spans="7:10" x14ac:dyDescent="0.25">
      <c r="G56" s="4"/>
      <c r="H56" s="4" t="s">
        <v>27</v>
      </c>
      <c r="I56" s="4" t="s">
        <v>39</v>
      </c>
      <c r="J56" s="5"/>
    </row>
    <row r="57" spans="7:10" x14ac:dyDescent="0.25">
      <c r="G57" s="5"/>
      <c r="H57" s="4" t="s">
        <v>30</v>
      </c>
      <c r="I57" s="4"/>
      <c r="J57" s="5"/>
    </row>
    <row r="58" spans="7:10" x14ac:dyDescent="0.25">
      <c r="G58" s="5"/>
      <c r="H58" s="4" t="s">
        <v>33</v>
      </c>
      <c r="I58" s="4"/>
      <c r="J58" s="5"/>
    </row>
    <row r="59" spans="7:10" x14ac:dyDescent="0.25">
      <c r="G59" s="5"/>
      <c r="H59" s="4" t="s">
        <v>34</v>
      </c>
      <c r="I59" s="4"/>
      <c r="J59" s="5"/>
    </row>
    <row r="60" spans="7:10" x14ac:dyDescent="0.25">
      <c r="G60" s="5"/>
      <c r="H60" s="4" t="s">
        <v>35</v>
      </c>
      <c r="I60" s="4"/>
      <c r="J60" s="5"/>
    </row>
    <row r="61" spans="7:10" x14ac:dyDescent="0.25">
      <c r="G61" s="5"/>
      <c r="H61" s="4" t="s">
        <v>37</v>
      </c>
      <c r="I61" s="5"/>
      <c r="J61" s="5"/>
    </row>
    <row r="62" spans="7:10" x14ac:dyDescent="0.25">
      <c r="G62" s="5"/>
      <c r="H62" s="4" t="s">
        <v>38</v>
      </c>
      <c r="I62" s="5"/>
      <c r="J62" s="5"/>
    </row>
    <row r="64" spans="7:10" x14ac:dyDescent="0.25">
      <c r="G64" t="s">
        <v>59</v>
      </c>
      <c r="I64" s="35" t="s">
        <v>77</v>
      </c>
      <c r="J64" s="35"/>
    </row>
    <row r="65" spans="7:10" x14ac:dyDescent="0.25">
      <c r="I65" s="35"/>
      <c r="J65" s="35"/>
    </row>
    <row r="66" spans="7:10" x14ac:dyDescent="0.25">
      <c r="I66" s="35" t="s">
        <v>76</v>
      </c>
      <c r="J66" s="35"/>
    </row>
    <row r="67" spans="7:10" x14ac:dyDescent="0.25">
      <c r="I67" s="36"/>
      <c r="J67" s="36"/>
    </row>
    <row r="68" spans="7:10" x14ac:dyDescent="0.25">
      <c r="G68" s="6" t="s">
        <v>60</v>
      </c>
      <c r="H68" s="6" t="s">
        <v>61</v>
      </c>
      <c r="I68" s="6" t="s">
        <v>62</v>
      </c>
      <c r="J68" s="6" t="s">
        <v>63</v>
      </c>
    </row>
    <row r="69" spans="7:10" x14ac:dyDescent="0.25">
      <c r="G69" s="4" t="s">
        <v>1</v>
      </c>
      <c r="H69" s="4" t="s">
        <v>12</v>
      </c>
      <c r="I69" s="4" t="s">
        <v>31</v>
      </c>
      <c r="J69" s="4" t="s">
        <v>2</v>
      </c>
    </row>
    <row r="70" spans="7:10" x14ac:dyDescent="0.25">
      <c r="G70" s="4" t="s">
        <v>15</v>
      </c>
      <c r="H70" s="4" t="s">
        <v>16</v>
      </c>
      <c r="I70" s="4" t="s">
        <v>17</v>
      </c>
      <c r="J70" s="4" t="s">
        <v>18</v>
      </c>
    </row>
    <row r="71" spans="7:10" x14ac:dyDescent="0.25">
      <c r="G71" s="4" t="s">
        <v>34</v>
      </c>
      <c r="H71" s="4" t="s">
        <v>35</v>
      </c>
      <c r="I71" s="4" t="s">
        <v>37</v>
      </c>
      <c r="J71" s="4" t="s">
        <v>38</v>
      </c>
    </row>
    <row r="72" spans="7:10" x14ac:dyDescent="0.25">
      <c r="G72" s="4" t="s">
        <v>20</v>
      </c>
      <c r="H72" s="4" t="s">
        <v>24</v>
      </c>
      <c r="I72" s="4" t="s">
        <v>25</v>
      </c>
      <c r="J72" s="4" t="s">
        <v>26</v>
      </c>
    </row>
    <row r="73" spans="7:10" x14ac:dyDescent="0.25">
      <c r="G73" s="4" t="s">
        <v>3</v>
      </c>
      <c r="H73" s="4" t="s">
        <v>9</v>
      </c>
      <c r="I73" s="4" t="s">
        <v>10</v>
      </c>
      <c r="J73" s="4" t="s">
        <v>11</v>
      </c>
    </row>
    <row r="74" spans="7:10" x14ac:dyDescent="0.25">
      <c r="G74" s="8"/>
      <c r="H74" s="8"/>
      <c r="I74" s="8"/>
      <c r="J74" s="8"/>
    </row>
    <row r="75" spans="7:10" x14ac:dyDescent="0.25">
      <c r="G75" s="7" t="s">
        <v>64</v>
      </c>
      <c r="H75" s="7" t="s">
        <v>65</v>
      </c>
      <c r="I75" s="7" t="s">
        <v>66</v>
      </c>
      <c r="J75" s="7" t="s">
        <v>67</v>
      </c>
    </row>
    <row r="76" spans="7:10" x14ac:dyDescent="0.25">
      <c r="G76" s="4" t="s">
        <v>4</v>
      </c>
      <c r="H76" s="4" t="s">
        <v>5</v>
      </c>
      <c r="I76" s="4" t="s">
        <v>6</v>
      </c>
      <c r="J76" s="4" t="s">
        <v>7</v>
      </c>
    </row>
    <row r="77" spans="7:10" x14ac:dyDescent="0.25">
      <c r="G77" s="4" t="s">
        <v>23</v>
      </c>
      <c r="H77" s="4" t="s">
        <v>27</v>
      </c>
      <c r="I77" s="4" t="s">
        <v>30</v>
      </c>
      <c r="J77" s="4" t="s">
        <v>33</v>
      </c>
    </row>
    <row r="78" spans="7:10" x14ac:dyDescent="0.25">
      <c r="G78" s="4" t="s">
        <v>8</v>
      </c>
      <c r="H78" s="4" t="s">
        <v>13</v>
      </c>
      <c r="I78" s="4" t="s">
        <v>14</v>
      </c>
      <c r="J78" s="4" t="s">
        <v>19</v>
      </c>
    </row>
    <row r="79" spans="7:10" x14ac:dyDescent="0.25">
      <c r="G79" s="4" t="s">
        <v>28</v>
      </c>
      <c r="H79" s="4" t="s">
        <v>32</v>
      </c>
      <c r="I79" s="4" t="s">
        <v>39</v>
      </c>
      <c r="J79" s="4" t="s">
        <v>0</v>
      </c>
    </row>
    <row r="80" spans="7:10" x14ac:dyDescent="0.25">
      <c r="G80" s="4" t="s">
        <v>21</v>
      </c>
      <c r="H80" s="4" t="s">
        <v>22</v>
      </c>
      <c r="I80" s="4" t="s">
        <v>29</v>
      </c>
      <c r="J80" s="4" t="s">
        <v>36</v>
      </c>
    </row>
  </sheetData>
  <sortState ref="B4:D43">
    <sortCondition ref="B4"/>
  </sortState>
  <mergeCells count="2">
    <mergeCell ref="I66:J67"/>
    <mergeCell ref="I64:J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Iterasi 1</vt:lpstr>
      <vt:lpstr>Iterasi 2</vt:lpstr>
      <vt:lpstr>Iterasi 3</vt:lpstr>
      <vt:lpstr>Iterasi 4</vt:lpstr>
      <vt:lpstr>Clustering</vt:lpstr>
      <vt:lpstr>Pengelompokkan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2019-12-18T07:40:21Z</dcterms:modified>
</cp:coreProperties>
</file>