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Data" sheetId="1" r:id="rId1"/>
    <sheet name="Iterasi 1" sheetId="2" r:id="rId2"/>
    <sheet name="Iterasi 2" sheetId="16" r:id="rId3"/>
    <sheet name="Iterasi 3" sheetId="17" r:id="rId4"/>
    <sheet name="Clustering" sheetId="6" r:id="rId5"/>
    <sheet name="Pengelompokkan" sheetId="7" r:id="rId6"/>
  </sheets>
  <calcPr calcId="124519"/>
</workbook>
</file>

<file path=xl/calcChain.xml><?xml version="1.0" encoding="utf-8"?>
<calcChain xmlns="http://schemas.openxmlformats.org/spreadsheetml/2006/main">
  <c r="F5" i="1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C5"/>
  <c r="G5" s="1"/>
  <c r="F6" i="6" s="1"/>
  <c r="D4" i="7" s="1"/>
  <c r="C6" i="17"/>
  <c r="C7"/>
  <c r="G7" s="1"/>
  <c r="F8" i="6" s="1"/>
  <c r="D11" i="7" s="1"/>
  <c r="C8" i="17"/>
  <c r="C9"/>
  <c r="G9" s="1"/>
  <c r="F10" i="6" s="1"/>
  <c r="D25" i="7" s="1"/>
  <c r="C10" i="17"/>
  <c r="C11"/>
  <c r="G11" s="1"/>
  <c r="F12" i="6" s="1"/>
  <c r="D7" i="7" s="1"/>
  <c r="C12" i="17"/>
  <c r="C13"/>
  <c r="G13" s="1"/>
  <c r="F14" i="6" s="1"/>
  <c r="D12" i="7" s="1"/>
  <c r="C14" i="17"/>
  <c r="C15"/>
  <c r="G15" s="1"/>
  <c r="F16" i="6" s="1"/>
  <c r="D13" i="7" s="1"/>
  <c r="C16" i="17"/>
  <c r="C17"/>
  <c r="G17" s="1"/>
  <c r="F18" i="6" s="1"/>
  <c r="D15" i="7" s="1"/>
  <c r="C18" i="17"/>
  <c r="C19"/>
  <c r="G19" s="1"/>
  <c r="F20" i="6" s="1"/>
  <c r="D14" i="7" s="1"/>
  <c r="C20" i="17"/>
  <c r="C21"/>
  <c r="G21" s="1"/>
  <c r="F22" i="6" s="1"/>
  <c r="D29" i="7" s="1"/>
  <c r="C22" i="17"/>
  <c r="C23"/>
  <c r="G23" s="1"/>
  <c r="F24" i="6" s="1"/>
  <c r="D18" i="7" s="1"/>
  <c r="C24" i="17"/>
  <c r="C25"/>
  <c r="G25" s="1"/>
  <c r="F26" i="6" s="1"/>
  <c r="D31" i="7" s="1"/>
  <c r="C26" i="17"/>
  <c r="C27"/>
  <c r="G27" s="1"/>
  <c r="F28" i="6" s="1"/>
  <c r="D32" i="7" s="1"/>
  <c r="C28" i="17"/>
  <c r="C29"/>
  <c r="G29" s="1"/>
  <c r="F30" i="6" s="1"/>
  <c r="D34" i="7" s="1"/>
  <c r="C30" i="17"/>
  <c r="C31"/>
  <c r="G31" s="1"/>
  <c r="F32" i="6" s="1"/>
  <c r="D9" i="7" s="1"/>
  <c r="C32" i="17"/>
  <c r="C33"/>
  <c r="G33" s="1"/>
  <c r="F34" i="6" s="1"/>
  <c r="D35" i="7" s="1"/>
  <c r="C34" i="17"/>
  <c r="C35"/>
  <c r="G35" s="1"/>
  <c r="F36" i="6" s="1"/>
  <c r="D37" i="7" s="1"/>
  <c r="C36" i="17"/>
  <c r="C37"/>
  <c r="G37" s="1"/>
  <c r="F38" i="6" s="1"/>
  <c r="D22" i="7" s="1"/>
  <c r="C38" i="17"/>
  <c r="C39"/>
  <c r="G39" s="1"/>
  <c r="F40" i="6" s="1"/>
  <c r="D10" i="7" s="1"/>
  <c r="C40" i="17"/>
  <c r="C41"/>
  <c r="G41" s="1"/>
  <c r="F42" i="6" s="1"/>
  <c r="D41" i="7" s="1"/>
  <c r="C42" i="17"/>
  <c r="C43"/>
  <c r="G43" s="1"/>
  <c r="F44" i="6" s="1"/>
  <c r="D43" i="7" s="1"/>
  <c r="F5" i="1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5"/>
  <c r="E6"/>
  <c r="E7"/>
  <c r="G7" s="1"/>
  <c r="E8" i="6" s="1"/>
  <c r="E8" i="16"/>
  <c r="E9"/>
  <c r="E10"/>
  <c r="E11"/>
  <c r="G11" s="1"/>
  <c r="E12" i="6" s="1"/>
  <c r="E12" i="16"/>
  <c r="E13"/>
  <c r="E14"/>
  <c r="E15"/>
  <c r="G15" s="1"/>
  <c r="E16" i="6" s="1"/>
  <c r="E16" i="16"/>
  <c r="E17"/>
  <c r="E18"/>
  <c r="E19"/>
  <c r="E20"/>
  <c r="E21"/>
  <c r="E22"/>
  <c r="E23"/>
  <c r="G23" s="1"/>
  <c r="E24" i="6" s="1"/>
  <c r="E24" i="16"/>
  <c r="E25"/>
  <c r="G25" s="1"/>
  <c r="E26" i="6" s="1"/>
  <c r="E26" i="16"/>
  <c r="E27"/>
  <c r="G27" s="1"/>
  <c r="E28" i="6" s="1"/>
  <c r="E28" i="16"/>
  <c r="E29"/>
  <c r="G29" s="1"/>
  <c r="E30" i="6" s="1"/>
  <c r="E30" i="16"/>
  <c r="E31"/>
  <c r="E32"/>
  <c r="E33"/>
  <c r="G33" s="1"/>
  <c r="E34" i="6" s="1"/>
  <c r="E34" i="16"/>
  <c r="E35"/>
  <c r="G35" s="1"/>
  <c r="E36" i="6" s="1"/>
  <c r="E36" i="16"/>
  <c r="E37"/>
  <c r="E38"/>
  <c r="E39"/>
  <c r="G39" s="1"/>
  <c r="E40" i="6" s="1"/>
  <c r="E40" i="16"/>
  <c r="E41"/>
  <c r="E42"/>
  <c r="E43"/>
  <c r="G43" s="1"/>
  <c r="E44" i="6" s="1"/>
  <c r="D5" i="1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C6"/>
  <c r="C7"/>
  <c r="C8"/>
  <c r="G8" s="1"/>
  <c r="K8" s="1"/>
  <c r="C9"/>
  <c r="C10"/>
  <c r="G10" s="1"/>
  <c r="K10" s="1"/>
  <c r="C11"/>
  <c r="C12"/>
  <c r="G12" s="1"/>
  <c r="K12" s="1"/>
  <c r="C13"/>
  <c r="C14"/>
  <c r="C15"/>
  <c r="C16"/>
  <c r="G16" s="1"/>
  <c r="K16" s="1"/>
  <c r="C17"/>
  <c r="C18"/>
  <c r="G18" s="1"/>
  <c r="K18" s="1"/>
  <c r="C19"/>
  <c r="C20"/>
  <c r="G20" s="1"/>
  <c r="K20" s="1"/>
  <c r="C21"/>
  <c r="C22"/>
  <c r="C23"/>
  <c r="C24"/>
  <c r="G24" s="1"/>
  <c r="K24" s="1"/>
  <c r="C25"/>
  <c r="C26"/>
  <c r="G26" s="1"/>
  <c r="K26" s="1"/>
  <c r="C27"/>
  <c r="C28"/>
  <c r="G28" s="1"/>
  <c r="K28" s="1"/>
  <c r="C29"/>
  <c r="C30"/>
  <c r="C31"/>
  <c r="C32"/>
  <c r="G32" s="1"/>
  <c r="K32" s="1"/>
  <c r="C33"/>
  <c r="C34"/>
  <c r="G34" s="1"/>
  <c r="K34" s="1"/>
  <c r="C35"/>
  <c r="C36"/>
  <c r="G36" s="1"/>
  <c r="K36" s="1"/>
  <c r="C37"/>
  <c r="C38"/>
  <c r="C39"/>
  <c r="C40"/>
  <c r="G40" s="1"/>
  <c r="K40" s="1"/>
  <c r="C41"/>
  <c r="C42"/>
  <c r="G42" s="1"/>
  <c r="K42" s="1"/>
  <c r="C43"/>
  <c r="C5"/>
  <c r="G5" s="1"/>
  <c r="E6" i="6" s="1"/>
  <c r="G13" i="16"/>
  <c r="E14" i="6" s="1"/>
  <c r="G21" i="16"/>
  <c r="E22" i="6" s="1"/>
  <c r="G37" i="16"/>
  <c r="E38" i="6" s="1"/>
  <c r="G17" i="16"/>
  <c r="E18" i="6" s="1"/>
  <c r="G31" i="16"/>
  <c r="E32" i="6" s="1"/>
  <c r="G9" i="16"/>
  <c r="E10" i="6" s="1"/>
  <c r="G41" i="16"/>
  <c r="E42" i="6" s="1"/>
  <c r="G19" i="16"/>
  <c r="E20" i="6" s="1"/>
  <c r="G6" i="16"/>
  <c r="K6" s="1"/>
  <c r="G14"/>
  <c r="K14" s="1"/>
  <c r="G22"/>
  <c r="K22" s="1"/>
  <c r="G30"/>
  <c r="K30" s="1"/>
  <c r="G38"/>
  <c r="K38" s="1"/>
  <c r="F43" i="2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G42" i="17" l="1"/>
  <c r="F43" i="6" s="1"/>
  <c r="D42" i="7" s="1"/>
  <c r="G40" i="17"/>
  <c r="F41" i="6" s="1"/>
  <c r="D40" i="7" s="1"/>
  <c r="G38" i="17"/>
  <c r="F39" i="6" s="1"/>
  <c r="D39" i="7" s="1"/>
  <c r="G36" i="17"/>
  <c r="F37" i="6" s="1"/>
  <c r="D38" i="7" s="1"/>
  <c r="G34" i="17"/>
  <c r="F35" i="6" s="1"/>
  <c r="D36" i="7" s="1"/>
  <c r="G32" i="17"/>
  <c r="F33" i="6" s="1"/>
  <c r="D21" i="7" s="1"/>
  <c r="G30" i="17"/>
  <c r="F31" i="6" s="1"/>
  <c r="D20" i="7" s="1"/>
  <c r="G28" i="17"/>
  <c r="F29" i="6" s="1"/>
  <c r="D33" i="7" s="1"/>
  <c r="G26" i="17"/>
  <c r="F27" i="6" s="1"/>
  <c r="D19" i="7" s="1"/>
  <c r="G24" i="17"/>
  <c r="F25" i="6" s="1"/>
  <c r="D30" i="7" s="1"/>
  <c r="G22" i="17"/>
  <c r="F23" i="6" s="1"/>
  <c r="D17" i="7" s="1"/>
  <c r="G20" i="17"/>
  <c r="F21" i="6" s="1"/>
  <c r="D16" i="7" s="1"/>
  <c r="G18" i="17"/>
  <c r="F19" i="6" s="1"/>
  <c r="D8" i="7" s="1"/>
  <c r="G16" i="17"/>
  <c r="F17" i="6" s="1"/>
  <c r="D28" i="7" s="1"/>
  <c r="G14" i="17"/>
  <c r="F15" i="6" s="1"/>
  <c r="D27" i="7" s="1"/>
  <c r="G12" i="17"/>
  <c r="F13" i="6" s="1"/>
  <c r="D26" i="7" s="1"/>
  <c r="G10" i="17"/>
  <c r="F11" i="6" s="1"/>
  <c r="D6" i="7" s="1"/>
  <c r="G8" i="17"/>
  <c r="F9" i="6" s="1"/>
  <c r="D24" i="7" s="1"/>
  <c r="G6" i="17"/>
  <c r="F7" i="6" s="1"/>
  <c r="D5" i="7" s="1"/>
  <c r="M43" i="16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M5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J6"/>
  <c r="E43" i="6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M42" i="16"/>
  <c r="M40"/>
  <c r="M38"/>
  <c r="M36"/>
  <c r="M34"/>
  <c r="M32"/>
  <c r="M30"/>
  <c r="M28"/>
  <c r="M26"/>
  <c r="M24"/>
  <c r="M22"/>
  <c r="M20"/>
  <c r="M18"/>
  <c r="M16"/>
  <c r="M14"/>
  <c r="M12"/>
  <c r="M10"/>
  <c r="M8"/>
  <c r="M6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7"/>
  <c r="L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R5" i="17"/>
  <c r="N5"/>
  <c r="J5"/>
  <c r="U5"/>
  <c r="S5"/>
  <c r="Q5"/>
  <c r="O5"/>
  <c r="M5"/>
  <c r="K5"/>
  <c r="T5"/>
  <c r="P5"/>
  <c r="L5"/>
  <c r="S6"/>
  <c r="M6"/>
  <c r="T6"/>
  <c r="R6"/>
  <c r="P6"/>
  <c r="N6"/>
  <c r="L6"/>
  <c r="J6"/>
  <c r="U6"/>
  <c r="Q6"/>
  <c r="O6"/>
  <c r="K6"/>
  <c r="T7"/>
  <c r="R7"/>
  <c r="P7"/>
  <c r="N7"/>
  <c r="S7"/>
  <c r="O7"/>
  <c r="L7"/>
  <c r="U7"/>
  <c r="Q7"/>
  <c r="M7"/>
  <c r="K7"/>
  <c r="J7"/>
  <c r="T9"/>
  <c r="R9"/>
  <c r="P9"/>
  <c r="N9"/>
  <c r="L9"/>
  <c r="J9"/>
  <c r="U9"/>
  <c r="S9"/>
  <c r="Q9"/>
  <c r="O9"/>
  <c r="M9"/>
  <c r="K9"/>
  <c r="U8"/>
  <c r="S8"/>
  <c r="Q8"/>
  <c r="O8"/>
  <c r="M8"/>
  <c r="K8"/>
  <c r="T8"/>
  <c r="R8"/>
  <c r="P8"/>
  <c r="N8"/>
  <c r="L8"/>
  <c r="J8"/>
  <c r="U10"/>
  <c r="S10"/>
  <c r="Q10"/>
  <c r="O10"/>
  <c r="M10"/>
  <c r="K10"/>
  <c r="T10"/>
  <c r="R10"/>
  <c r="P10"/>
  <c r="N10"/>
  <c r="L10"/>
  <c r="J10"/>
  <c r="T11"/>
  <c r="R11"/>
  <c r="P11"/>
  <c r="N11"/>
  <c r="L11"/>
  <c r="J11"/>
  <c r="U11"/>
  <c r="S11"/>
  <c r="Q11"/>
  <c r="O11"/>
  <c r="M11"/>
  <c r="K11"/>
  <c r="U12"/>
  <c r="S12"/>
  <c r="Q12"/>
  <c r="O12"/>
  <c r="M12"/>
  <c r="K12"/>
  <c r="T12"/>
  <c r="R12"/>
  <c r="P12"/>
  <c r="N12"/>
  <c r="L12"/>
  <c r="J12"/>
  <c r="T13"/>
  <c r="R13"/>
  <c r="P13"/>
  <c r="N13"/>
  <c r="L13"/>
  <c r="J13"/>
  <c r="U13"/>
  <c r="S13"/>
  <c r="Q13"/>
  <c r="O13"/>
  <c r="M13"/>
  <c r="K13"/>
  <c r="U14"/>
  <c r="S14"/>
  <c r="Q14"/>
  <c r="O14"/>
  <c r="M14"/>
  <c r="K14"/>
  <c r="T14"/>
  <c r="R14"/>
  <c r="P14"/>
  <c r="N14"/>
  <c r="L14"/>
  <c r="J14"/>
  <c r="T15"/>
  <c r="R15"/>
  <c r="P15"/>
  <c r="N15"/>
  <c r="L15"/>
  <c r="J15"/>
  <c r="U15"/>
  <c r="S15"/>
  <c r="Q15"/>
  <c r="O15"/>
  <c r="M15"/>
  <c r="K15"/>
  <c r="U16"/>
  <c r="S16"/>
  <c r="Q16"/>
  <c r="O16"/>
  <c r="M16"/>
  <c r="K16"/>
  <c r="T16"/>
  <c r="R16"/>
  <c r="P16"/>
  <c r="N16"/>
  <c r="L16"/>
  <c r="J16"/>
  <c r="T17"/>
  <c r="R17"/>
  <c r="P17"/>
  <c r="N17"/>
  <c r="L17"/>
  <c r="J17"/>
  <c r="U17"/>
  <c r="S17"/>
  <c r="Q17"/>
  <c r="O17"/>
  <c r="M17"/>
  <c r="K17"/>
  <c r="U18"/>
  <c r="S18"/>
  <c r="Q18"/>
  <c r="O18"/>
  <c r="M18"/>
  <c r="K18"/>
  <c r="T18"/>
  <c r="R18"/>
  <c r="P18"/>
  <c r="N18"/>
  <c r="L18"/>
  <c r="J18"/>
  <c r="T19"/>
  <c r="R19"/>
  <c r="P19"/>
  <c r="N19"/>
  <c r="L19"/>
  <c r="J19"/>
  <c r="U19"/>
  <c r="S19"/>
  <c r="Q19"/>
  <c r="O19"/>
  <c r="M19"/>
  <c r="K19"/>
  <c r="U20"/>
  <c r="S20"/>
  <c r="Q20"/>
  <c r="O20"/>
  <c r="M20"/>
  <c r="K20"/>
  <c r="T20"/>
  <c r="R20"/>
  <c r="P20"/>
  <c r="N20"/>
  <c r="L20"/>
  <c r="J20"/>
  <c r="T21"/>
  <c r="R21"/>
  <c r="P21"/>
  <c r="N21"/>
  <c r="L21"/>
  <c r="J21"/>
  <c r="U21"/>
  <c r="S21"/>
  <c r="Q21"/>
  <c r="O21"/>
  <c r="M21"/>
  <c r="K21"/>
  <c r="U22"/>
  <c r="S22"/>
  <c r="Q22"/>
  <c r="O22"/>
  <c r="M22"/>
  <c r="K22"/>
  <c r="T22"/>
  <c r="R22"/>
  <c r="P22"/>
  <c r="N22"/>
  <c r="L22"/>
  <c r="J22"/>
  <c r="T23"/>
  <c r="R23"/>
  <c r="P23"/>
  <c r="N23"/>
  <c r="L23"/>
  <c r="J23"/>
  <c r="U23"/>
  <c r="S23"/>
  <c r="Q23"/>
  <c r="O23"/>
  <c r="M23"/>
  <c r="K23"/>
  <c r="U24"/>
  <c r="S24"/>
  <c r="Q24"/>
  <c r="O24"/>
  <c r="M24"/>
  <c r="K24"/>
  <c r="T24"/>
  <c r="R24"/>
  <c r="P24"/>
  <c r="N24"/>
  <c r="L24"/>
  <c r="J24"/>
  <c r="T25"/>
  <c r="R25"/>
  <c r="P25"/>
  <c r="N25"/>
  <c r="L25"/>
  <c r="J25"/>
  <c r="U25"/>
  <c r="S25"/>
  <c r="Q25"/>
  <c r="O25"/>
  <c r="M25"/>
  <c r="K25"/>
  <c r="U26"/>
  <c r="S26"/>
  <c r="Q26"/>
  <c r="O26"/>
  <c r="M26"/>
  <c r="K26"/>
  <c r="T26"/>
  <c r="R26"/>
  <c r="P26"/>
  <c r="N26"/>
  <c r="L26"/>
  <c r="J26"/>
  <c r="T27"/>
  <c r="R27"/>
  <c r="P27"/>
  <c r="N27"/>
  <c r="L27"/>
  <c r="J27"/>
  <c r="U27"/>
  <c r="S27"/>
  <c r="Q27"/>
  <c r="O27"/>
  <c r="M27"/>
  <c r="K27"/>
  <c r="U28"/>
  <c r="S28"/>
  <c r="Q28"/>
  <c r="O28"/>
  <c r="M28"/>
  <c r="K28"/>
  <c r="T28"/>
  <c r="R28"/>
  <c r="P28"/>
  <c r="N28"/>
  <c r="L28"/>
  <c r="J28"/>
  <c r="T29"/>
  <c r="R29"/>
  <c r="P29"/>
  <c r="N29"/>
  <c r="L29"/>
  <c r="J29"/>
  <c r="U29"/>
  <c r="S29"/>
  <c r="Q29"/>
  <c r="O29"/>
  <c r="M29"/>
  <c r="K29"/>
  <c r="U30"/>
  <c r="S30"/>
  <c r="Q30"/>
  <c r="O30"/>
  <c r="M30"/>
  <c r="K30"/>
  <c r="T30"/>
  <c r="R30"/>
  <c r="P30"/>
  <c r="N30"/>
  <c r="L30"/>
  <c r="J30"/>
  <c r="T31"/>
  <c r="R31"/>
  <c r="P31"/>
  <c r="N31"/>
  <c r="L31"/>
  <c r="J31"/>
  <c r="U31"/>
  <c r="S31"/>
  <c r="Q31"/>
  <c r="O31"/>
  <c r="M31"/>
  <c r="K31"/>
  <c r="U32"/>
  <c r="S32"/>
  <c r="Q32"/>
  <c r="O32"/>
  <c r="M32"/>
  <c r="K32"/>
  <c r="T32"/>
  <c r="R32"/>
  <c r="P32"/>
  <c r="N32"/>
  <c r="L32"/>
  <c r="J32"/>
  <c r="T33"/>
  <c r="R33"/>
  <c r="P33"/>
  <c r="N33"/>
  <c r="L33"/>
  <c r="J33"/>
  <c r="U33"/>
  <c r="S33"/>
  <c r="Q33"/>
  <c r="O33"/>
  <c r="M33"/>
  <c r="K33"/>
  <c r="U34"/>
  <c r="S34"/>
  <c r="Q34"/>
  <c r="O34"/>
  <c r="M34"/>
  <c r="K34"/>
  <c r="T34"/>
  <c r="R34"/>
  <c r="P34"/>
  <c r="N34"/>
  <c r="L34"/>
  <c r="J34"/>
  <c r="T35"/>
  <c r="R35"/>
  <c r="P35"/>
  <c r="N35"/>
  <c r="L35"/>
  <c r="J35"/>
  <c r="U35"/>
  <c r="S35"/>
  <c r="Q35"/>
  <c r="O35"/>
  <c r="M35"/>
  <c r="K35"/>
  <c r="U36"/>
  <c r="S36"/>
  <c r="Q36"/>
  <c r="O36"/>
  <c r="M36"/>
  <c r="K36"/>
  <c r="T36"/>
  <c r="R36"/>
  <c r="P36"/>
  <c r="N36"/>
  <c r="L36"/>
  <c r="J36"/>
  <c r="T37"/>
  <c r="R37"/>
  <c r="P37"/>
  <c r="N37"/>
  <c r="L37"/>
  <c r="J37"/>
  <c r="U37"/>
  <c r="S37"/>
  <c r="Q37"/>
  <c r="O37"/>
  <c r="M37"/>
  <c r="K37"/>
  <c r="U38"/>
  <c r="S38"/>
  <c r="Q38"/>
  <c r="O38"/>
  <c r="M38"/>
  <c r="K38"/>
  <c r="T38"/>
  <c r="R38"/>
  <c r="P38"/>
  <c r="N38"/>
  <c r="L38"/>
  <c r="J38"/>
  <c r="T39"/>
  <c r="R39"/>
  <c r="P39"/>
  <c r="N39"/>
  <c r="L39"/>
  <c r="J39"/>
  <c r="U39"/>
  <c r="S39"/>
  <c r="Q39"/>
  <c r="O39"/>
  <c r="M39"/>
  <c r="K39"/>
  <c r="U40"/>
  <c r="S40"/>
  <c r="Q40"/>
  <c r="O40"/>
  <c r="M40"/>
  <c r="K40"/>
  <c r="T40"/>
  <c r="R40"/>
  <c r="P40"/>
  <c r="N40"/>
  <c r="L40"/>
  <c r="J40"/>
  <c r="T41"/>
  <c r="R41"/>
  <c r="P41"/>
  <c r="N41"/>
  <c r="L41"/>
  <c r="J41"/>
  <c r="U41"/>
  <c r="S41"/>
  <c r="Q41"/>
  <c r="O41"/>
  <c r="M41"/>
  <c r="K41"/>
  <c r="U42"/>
  <c r="S42"/>
  <c r="Q42"/>
  <c r="O42"/>
  <c r="M42"/>
  <c r="K42"/>
  <c r="T42"/>
  <c r="R42"/>
  <c r="P42"/>
  <c r="N42"/>
  <c r="L42"/>
  <c r="J42"/>
  <c r="T43"/>
  <c r="R43"/>
  <c r="P43"/>
  <c r="N43"/>
  <c r="L43"/>
  <c r="J43"/>
  <c r="U43"/>
  <c r="S43"/>
  <c r="Q43"/>
  <c r="O43"/>
  <c r="M43"/>
  <c r="K43"/>
  <c r="N43" i="16"/>
  <c r="N41"/>
  <c r="N39"/>
  <c r="N37"/>
  <c r="N35"/>
  <c r="N33"/>
  <c r="N31"/>
  <c r="N29"/>
  <c r="N27"/>
  <c r="N25"/>
  <c r="N23"/>
  <c r="N21"/>
  <c r="N19"/>
  <c r="N17"/>
  <c r="N15"/>
  <c r="N13"/>
  <c r="N11"/>
  <c r="N9"/>
  <c r="N7"/>
  <c r="N5"/>
  <c r="N42"/>
  <c r="N40"/>
  <c r="N38"/>
  <c r="N36"/>
  <c r="N34"/>
  <c r="N32"/>
  <c r="N30"/>
  <c r="N28"/>
  <c r="N26"/>
  <c r="N24"/>
  <c r="N22"/>
  <c r="N20"/>
  <c r="N18"/>
  <c r="N16"/>
  <c r="N14"/>
  <c r="N12"/>
  <c r="N10"/>
  <c r="N8"/>
  <c r="N6"/>
  <c r="T5"/>
  <c r="R5"/>
  <c r="P5"/>
  <c r="U5"/>
  <c r="S5"/>
  <c r="Q5"/>
  <c r="O5"/>
  <c r="U6"/>
  <c r="S6"/>
  <c r="Q6"/>
  <c r="O6"/>
  <c r="T6"/>
  <c r="R6"/>
  <c r="P6"/>
  <c r="T7"/>
  <c r="R7"/>
  <c r="P7"/>
  <c r="U7"/>
  <c r="S7"/>
  <c r="Q7"/>
  <c r="O7"/>
  <c r="U8"/>
  <c r="S8"/>
  <c r="Q8"/>
  <c r="O8"/>
  <c r="T8"/>
  <c r="R8"/>
  <c r="P8"/>
  <c r="T9"/>
  <c r="R9"/>
  <c r="P9"/>
  <c r="U9"/>
  <c r="S9"/>
  <c r="Q9"/>
  <c r="O9"/>
  <c r="U10"/>
  <c r="S10"/>
  <c r="Q10"/>
  <c r="O10"/>
  <c r="T10"/>
  <c r="R10"/>
  <c r="P10"/>
  <c r="T11"/>
  <c r="R11"/>
  <c r="P11"/>
  <c r="U11"/>
  <c r="S11"/>
  <c r="Q11"/>
  <c r="O11"/>
  <c r="U12"/>
  <c r="S12"/>
  <c r="Q12"/>
  <c r="O12"/>
  <c r="T12"/>
  <c r="R12"/>
  <c r="P12"/>
  <c r="T13"/>
  <c r="R13"/>
  <c r="P13"/>
  <c r="U13"/>
  <c r="S13"/>
  <c r="Q13"/>
  <c r="O13"/>
  <c r="U14"/>
  <c r="S14"/>
  <c r="Q14"/>
  <c r="O14"/>
  <c r="T14"/>
  <c r="R14"/>
  <c r="P14"/>
  <c r="T15"/>
  <c r="R15"/>
  <c r="P15"/>
  <c r="U15"/>
  <c r="S15"/>
  <c r="Q15"/>
  <c r="O15"/>
  <c r="U16"/>
  <c r="S16"/>
  <c r="Q16"/>
  <c r="O16"/>
  <c r="T16"/>
  <c r="R16"/>
  <c r="P16"/>
  <c r="T17"/>
  <c r="R17"/>
  <c r="P17"/>
  <c r="U17"/>
  <c r="S17"/>
  <c r="Q17"/>
  <c r="O17"/>
  <c r="U18"/>
  <c r="S18"/>
  <c r="Q18"/>
  <c r="O18"/>
  <c r="T18"/>
  <c r="R18"/>
  <c r="P18"/>
  <c r="T19"/>
  <c r="R19"/>
  <c r="P19"/>
  <c r="U19"/>
  <c r="S19"/>
  <c r="Q19"/>
  <c r="O19"/>
  <c r="U20"/>
  <c r="S20"/>
  <c r="Q20"/>
  <c r="O20"/>
  <c r="T20"/>
  <c r="R20"/>
  <c r="P20"/>
  <c r="T21"/>
  <c r="R21"/>
  <c r="P21"/>
  <c r="U21"/>
  <c r="S21"/>
  <c r="Q21"/>
  <c r="O21"/>
  <c r="U22"/>
  <c r="S22"/>
  <c r="Q22"/>
  <c r="O22"/>
  <c r="T22"/>
  <c r="R22"/>
  <c r="P22"/>
  <c r="T23"/>
  <c r="R23"/>
  <c r="P23"/>
  <c r="U23"/>
  <c r="S23"/>
  <c r="Q23"/>
  <c r="O23"/>
  <c r="U24"/>
  <c r="S24"/>
  <c r="Q24"/>
  <c r="O24"/>
  <c r="T24"/>
  <c r="R24"/>
  <c r="P24"/>
  <c r="T25"/>
  <c r="R25"/>
  <c r="P25"/>
  <c r="U25"/>
  <c r="S25"/>
  <c r="Q25"/>
  <c r="O25"/>
  <c r="U26"/>
  <c r="S26"/>
  <c r="Q26"/>
  <c r="O26"/>
  <c r="T26"/>
  <c r="R26"/>
  <c r="P26"/>
  <c r="T27"/>
  <c r="R27"/>
  <c r="P27"/>
  <c r="U27"/>
  <c r="S27"/>
  <c r="Q27"/>
  <c r="O27"/>
  <c r="U28"/>
  <c r="S28"/>
  <c r="Q28"/>
  <c r="O28"/>
  <c r="T28"/>
  <c r="R28"/>
  <c r="P28"/>
  <c r="T29"/>
  <c r="R29"/>
  <c r="P29"/>
  <c r="U29"/>
  <c r="S29"/>
  <c r="Q29"/>
  <c r="O29"/>
  <c r="U30"/>
  <c r="S30"/>
  <c r="Q30"/>
  <c r="O30"/>
  <c r="T30"/>
  <c r="R30"/>
  <c r="P30"/>
  <c r="T31"/>
  <c r="R31"/>
  <c r="P31"/>
  <c r="U31"/>
  <c r="S31"/>
  <c r="Q31"/>
  <c r="O31"/>
  <c r="U32"/>
  <c r="S32"/>
  <c r="Q32"/>
  <c r="O32"/>
  <c r="T32"/>
  <c r="R32"/>
  <c r="P32"/>
  <c r="T33"/>
  <c r="R33"/>
  <c r="P33"/>
  <c r="U33"/>
  <c r="S33"/>
  <c r="Q33"/>
  <c r="O33"/>
  <c r="U34"/>
  <c r="S34"/>
  <c r="Q34"/>
  <c r="O34"/>
  <c r="T34"/>
  <c r="R34"/>
  <c r="P34"/>
  <c r="T35"/>
  <c r="R35"/>
  <c r="P35"/>
  <c r="U35"/>
  <c r="S35"/>
  <c r="Q35"/>
  <c r="O35"/>
  <c r="U36"/>
  <c r="S36"/>
  <c r="Q36"/>
  <c r="O36"/>
  <c r="T36"/>
  <c r="R36"/>
  <c r="P36"/>
  <c r="T37"/>
  <c r="R37"/>
  <c r="P37"/>
  <c r="U37"/>
  <c r="S37"/>
  <c r="Q37"/>
  <c r="O37"/>
  <c r="U38"/>
  <c r="S38"/>
  <c r="Q38"/>
  <c r="O38"/>
  <c r="T38"/>
  <c r="R38"/>
  <c r="P38"/>
  <c r="T39"/>
  <c r="R39"/>
  <c r="P39"/>
  <c r="U39"/>
  <c r="S39"/>
  <c r="Q39"/>
  <c r="O39"/>
  <c r="U40"/>
  <c r="S40"/>
  <c r="Q40"/>
  <c r="O40"/>
  <c r="T40"/>
  <c r="R40"/>
  <c r="P40"/>
  <c r="T41"/>
  <c r="R41"/>
  <c r="P41"/>
  <c r="U41"/>
  <c r="S41"/>
  <c r="Q41"/>
  <c r="O41"/>
  <c r="U42"/>
  <c r="S42"/>
  <c r="Q42"/>
  <c r="O42"/>
  <c r="T42"/>
  <c r="R42"/>
  <c r="P42"/>
  <c r="T43"/>
  <c r="R43"/>
  <c r="P43"/>
  <c r="U43"/>
  <c r="S43"/>
  <c r="Q43"/>
  <c r="O43"/>
  <c r="G6" i="2"/>
  <c r="G10"/>
  <c r="G14"/>
  <c r="G18"/>
  <c r="G22"/>
  <c r="G26"/>
  <c r="G30"/>
  <c r="G34"/>
  <c r="G38"/>
  <c r="G42"/>
  <c r="C31" i="7"/>
  <c r="C19"/>
  <c r="C32"/>
  <c r="C33"/>
  <c r="C34"/>
  <c r="C20"/>
  <c r="C9"/>
  <c r="C21"/>
  <c r="C35"/>
  <c r="C23"/>
  <c r="C11"/>
  <c r="C38"/>
  <c r="C24"/>
  <c r="C25"/>
  <c r="C6"/>
  <c r="C7"/>
  <c r="C30"/>
  <c r="C22"/>
  <c r="C39"/>
  <c r="C10"/>
  <c r="C4"/>
  <c r="C26"/>
  <c r="C12"/>
  <c r="C27"/>
  <c r="C13"/>
  <c r="C40"/>
  <c r="C41"/>
  <c r="C28"/>
  <c r="C15"/>
  <c r="C42"/>
  <c r="C8"/>
  <c r="C5"/>
  <c r="C14"/>
  <c r="C16"/>
  <c r="C29"/>
  <c r="C43"/>
  <c r="C17"/>
  <c r="C18"/>
  <c r="C36"/>
  <c r="C37"/>
  <c r="G8" i="2"/>
  <c r="G12"/>
  <c r="G16"/>
  <c r="G20"/>
  <c r="G24"/>
  <c r="G28"/>
  <c r="G32"/>
  <c r="G36"/>
  <c r="G40"/>
  <c r="G4"/>
  <c r="M40" l="1"/>
  <c r="U40"/>
  <c r="T40"/>
  <c r="L40"/>
  <c r="K40"/>
  <c r="J40"/>
  <c r="S40"/>
  <c r="R40"/>
  <c r="Q40"/>
  <c r="P40"/>
  <c r="O40"/>
  <c r="N40"/>
  <c r="M32"/>
  <c r="U32"/>
  <c r="T32"/>
  <c r="L32"/>
  <c r="K32"/>
  <c r="J32"/>
  <c r="S32"/>
  <c r="R32"/>
  <c r="P32"/>
  <c r="N32"/>
  <c r="Q32"/>
  <c r="O32"/>
  <c r="M24"/>
  <c r="U24"/>
  <c r="T24"/>
  <c r="L24"/>
  <c r="K24"/>
  <c r="J24"/>
  <c r="S24"/>
  <c r="R24"/>
  <c r="P24"/>
  <c r="N24"/>
  <c r="Q24"/>
  <c r="O24"/>
  <c r="M16"/>
  <c r="U16"/>
  <c r="T16"/>
  <c r="L16"/>
  <c r="K16"/>
  <c r="J16"/>
  <c r="S16"/>
  <c r="R16"/>
  <c r="N16"/>
  <c r="Q16"/>
  <c r="P16"/>
  <c r="O16"/>
  <c r="M8"/>
  <c r="U8"/>
  <c r="T8"/>
  <c r="L8"/>
  <c r="K8"/>
  <c r="J8"/>
  <c r="S8"/>
  <c r="N8"/>
  <c r="R8"/>
  <c r="Q8"/>
  <c r="P8"/>
  <c r="O8"/>
  <c r="M38"/>
  <c r="U38"/>
  <c r="T38"/>
  <c r="L38"/>
  <c r="K38"/>
  <c r="J38"/>
  <c r="Q38"/>
  <c r="P38"/>
  <c r="O38"/>
  <c r="N38"/>
  <c r="S38"/>
  <c r="R38"/>
  <c r="M30"/>
  <c r="U30"/>
  <c r="T30"/>
  <c r="L30"/>
  <c r="K30"/>
  <c r="J30"/>
  <c r="Q30"/>
  <c r="O30"/>
  <c r="S30"/>
  <c r="R30"/>
  <c r="P30"/>
  <c r="N30"/>
  <c r="M22"/>
  <c r="U22"/>
  <c r="T22"/>
  <c r="L22"/>
  <c r="K22"/>
  <c r="J22"/>
  <c r="Q22"/>
  <c r="P22"/>
  <c r="O22"/>
  <c r="S22"/>
  <c r="R22"/>
  <c r="N22"/>
  <c r="M14"/>
  <c r="U14"/>
  <c r="T14"/>
  <c r="L14"/>
  <c r="K14"/>
  <c r="J14"/>
  <c r="Q14"/>
  <c r="P14"/>
  <c r="O14"/>
  <c r="S14"/>
  <c r="R14"/>
  <c r="N14"/>
  <c r="M6"/>
  <c r="U6"/>
  <c r="T6"/>
  <c r="L6"/>
  <c r="K6"/>
  <c r="J6"/>
  <c r="R6"/>
  <c r="Q6"/>
  <c r="P6"/>
  <c r="O6"/>
  <c r="S6"/>
  <c r="N6"/>
  <c r="U4"/>
  <c r="T4"/>
  <c r="M4"/>
  <c r="L4"/>
  <c r="K4"/>
  <c r="J4"/>
  <c r="S4"/>
  <c r="N4"/>
  <c r="R4"/>
  <c r="Q4"/>
  <c r="P4"/>
  <c r="O4"/>
  <c r="M36"/>
  <c r="U36"/>
  <c r="T36"/>
  <c r="L36"/>
  <c r="K36"/>
  <c r="J36"/>
  <c r="S36"/>
  <c r="R36"/>
  <c r="P36"/>
  <c r="N36"/>
  <c r="Q36"/>
  <c r="O36"/>
  <c r="M28"/>
  <c r="U28"/>
  <c r="T28"/>
  <c r="L28"/>
  <c r="K28"/>
  <c r="J28"/>
  <c r="S28"/>
  <c r="R28"/>
  <c r="P28"/>
  <c r="N28"/>
  <c r="Q28"/>
  <c r="O28"/>
  <c r="M20"/>
  <c r="U20"/>
  <c r="T20"/>
  <c r="L20"/>
  <c r="K20"/>
  <c r="J20"/>
  <c r="S20"/>
  <c r="R20"/>
  <c r="N20"/>
  <c r="Q20"/>
  <c r="P20"/>
  <c r="O20"/>
  <c r="M12"/>
  <c r="U12"/>
  <c r="T12"/>
  <c r="L12"/>
  <c r="K12"/>
  <c r="J12"/>
  <c r="S12"/>
  <c r="R12"/>
  <c r="N12"/>
  <c r="Q12"/>
  <c r="P12"/>
  <c r="O12"/>
  <c r="M42"/>
  <c r="U42"/>
  <c r="T42"/>
  <c r="S42"/>
  <c r="L42"/>
  <c r="K42"/>
  <c r="J42"/>
  <c r="Q42"/>
  <c r="P42"/>
  <c r="O42"/>
  <c r="N42"/>
  <c r="R42"/>
  <c r="M34"/>
  <c r="U34"/>
  <c r="T34"/>
  <c r="L34"/>
  <c r="K34"/>
  <c r="J34"/>
  <c r="Q34"/>
  <c r="O34"/>
  <c r="S34"/>
  <c r="R34"/>
  <c r="P34"/>
  <c r="N34"/>
  <c r="M26"/>
  <c r="U26"/>
  <c r="T26"/>
  <c r="L26"/>
  <c r="K26"/>
  <c r="J26"/>
  <c r="Q26"/>
  <c r="O26"/>
  <c r="S26"/>
  <c r="R26"/>
  <c r="P26"/>
  <c r="N26"/>
  <c r="M18"/>
  <c r="U18"/>
  <c r="T18"/>
  <c r="L18"/>
  <c r="K18"/>
  <c r="J18"/>
  <c r="Q18"/>
  <c r="P18"/>
  <c r="O18"/>
  <c r="S18"/>
  <c r="R18"/>
  <c r="N18"/>
  <c r="M10"/>
  <c r="U10"/>
  <c r="T10"/>
  <c r="L10"/>
  <c r="K10"/>
  <c r="J10"/>
  <c r="R10"/>
  <c r="Q10"/>
  <c r="P10"/>
  <c r="O10"/>
  <c r="S10"/>
  <c r="N10"/>
  <c r="D41" i="6"/>
  <c r="D33"/>
  <c r="D25"/>
  <c r="D17"/>
  <c r="D9"/>
  <c r="D39"/>
  <c r="D31"/>
  <c r="D23"/>
  <c r="D15"/>
  <c r="D7"/>
  <c r="D5"/>
  <c r="D37"/>
  <c r="D29"/>
  <c r="D21"/>
  <c r="D13"/>
  <c r="D43"/>
  <c r="D35"/>
  <c r="D27"/>
  <c r="D19"/>
  <c r="D11"/>
  <c r="G43" i="2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M7" l="1"/>
  <c r="U7"/>
  <c r="T7"/>
  <c r="S7"/>
  <c r="R7"/>
  <c r="Q7"/>
  <c r="P7"/>
  <c r="O7"/>
  <c r="N7"/>
  <c r="L7"/>
  <c r="K7"/>
  <c r="J7"/>
  <c r="M11"/>
  <c r="U11"/>
  <c r="T11"/>
  <c r="S11"/>
  <c r="R11"/>
  <c r="Q11"/>
  <c r="P11"/>
  <c r="O11"/>
  <c r="N11"/>
  <c r="L11"/>
  <c r="K11"/>
  <c r="J11"/>
  <c r="M23"/>
  <c r="U23"/>
  <c r="T23"/>
  <c r="S23"/>
  <c r="R23"/>
  <c r="Q23"/>
  <c r="P23"/>
  <c r="O23"/>
  <c r="N23"/>
  <c r="L23"/>
  <c r="K23"/>
  <c r="J23"/>
  <c r="M31"/>
  <c r="U31"/>
  <c r="T31"/>
  <c r="S31"/>
  <c r="R31"/>
  <c r="Q31"/>
  <c r="P31"/>
  <c r="O31"/>
  <c r="N31"/>
  <c r="L31"/>
  <c r="K31"/>
  <c r="J31"/>
  <c r="M35"/>
  <c r="U35"/>
  <c r="T35"/>
  <c r="S35"/>
  <c r="R35"/>
  <c r="Q35"/>
  <c r="P35"/>
  <c r="O35"/>
  <c r="N35"/>
  <c r="L35"/>
  <c r="K35"/>
  <c r="J35"/>
  <c r="M43"/>
  <c r="U43"/>
  <c r="T43"/>
  <c r="S43"/>
  <c r="R43"/>
  <c r="Q43"/>
  <c r="P43"/>
  <c r="O43"/>
  <c r="N43"/>
  <c r="L43"/>
  <c r="K43"/>
  <c r="J43"/>
  <c r="M15"/>
  <c r="U15"/>
  <c r="T15"/>
  <c r="S15"/>
  <c r="R15"/>
  <c r="Q15"/>
  <c r="P15"/>
  <c r="O15"/>
  <c r="N15"/>
  <c r="L15"/>
  <c r="K15"/>
  <c r="J15"/>
  <c r="M19"/>
  <c r="U19"/>
  <c r="T19"/>
  <c r="S19"/>
  <c r="R19"/>
  <c r="Q19"/>
  <c r="P19"/>
  <c r="O19"/>
  <c r="N19"/>
  <c r="L19"/>
  <c r="K19"/>
  <c r="J19"/>
  <c r="M27"/>
  <c r="U27"/>
  <c r="T27"/>
  <c r="S27"/>
  <c r="R27"/>
  <c r="Q27"/>
  <c r="P27"/>
  <c r="O27"/>
  <c r="N27"/>
  <c r="L27"/>
  <c r="K27"/>
  <c r="J27"/>
  <c r="M39"/>
  <c r="U39"/>
  <c r="T39"/>
  <c r="S39"/>
  <c r="R39"/>
  <c r="Q39"/>
  <c r="P39"/>
  <c r="O39"/>
  <c r="N39"/>
  <c r="L39"/>
  <c r="K39"/>
  <c r="J39"/>
  <c r="M5"/>
  <c r="U5"/>
  <c r="T5"/>
  <c r="S5"/>
  <c r="R5"/>
  <c r="Q5"/>
  <c r="P5"/>
  <c r="O5"/>
  <c r="N5"/>
  <c r="L5"/>
  <c r="K5"/>
  <c r="J5"/>
  <c r="M9"/>
  <c r="U9"/>
  <c r="T9"/>
  <c r="S9"/>
  <c r="R9"/>
  <c r="Q9"/>
  <c r="P9"/>
  <c r="O9"/>
  <c r="N9"/>
  <c r="L9"/>
  <c r="K9"/>
  <c r="J9"/>
  <c r="M13"/>
  <c r="U13"/>
  <c r="T13"/>
  <c r="S13"/>
  <c r="R13"/>
  <c r="Q13"/>
  <c r="P13"/>
  <c r="O13"/>
  <c r="N13"/>
  <c r="L13"/>
  <c r="K13"/>
  <c r="J13"/>
  <c r="M17"/>
  <c r="U17"/>
  <c r="T17"/>
  <c r="S17"/>
  <c r="R17"/>
  <c r="Q17"/>
  <c r="P17"/>
  <c r="O17"/>
  <c r="N17"/>
  <c r="L17"/>
  <c r="K17"/>
  <c r="J17"/>
  <c r="M21"/>
  <c r="U21"/>
  <c r="T21"/>
  <c r="S21"/>
  <c r="R21"/>
  <c r="Q21"/>
  <c r="P21"/>
  <c r="O21"/>
  <c r="N21"/>
  <c r="L21"/>
  <c r="K21"/>
  <c r="J21"/>
  <c r="M25"/>
  <c r="U25"/>
  <c r="T25"/>
  <c r="S25"/>
  <c r="R25"/>
  <c r="Q25"/>
  <c r="P25"/>
  <c r="O25"/>
  <c r="N25"/>
  <c r="L25"/>
  <c r="K25"/>
  <c r="J25"/>
  <c r="M29"/>
  <c r="U29"/>
  <c r="T29"/>
  <c r="S29"/>
  <c r="R29"/>
  <c r="Q29"/>
  <c r="P29"/>
  <c r="O29"/>
  <c r="N29"/>
  <c r="L29"/>
  <c r="K29"/>
  <c r="J29"/>
  <c r="M33"/>
  <c r="U33"/>
  <c r="T33"/>
  <c r="S33"/>
  <c r="R33"/>
  <c r="Q33"/>
  <c r="P33"/>
  <c r="O33"/>
  <c r="N33"/>
  <c r="L33"/>
  <c r="K33"/>
  <c r="J33"/>
  <c r="M37"/>
  <c r="U37"/>
  <c r="T37"/>
  <c r="S37"/>
  <c r="R37"/>
  <c r="Q37"/>
  <c r="P37"/>
  <c r="O37"/>
  <c r="N37"/>
  <c r="L37"/>
  <c r="K37"/>
  <c r="J37"/>
  <c r="M41"/>
  <c r="U41"/>
  <c r="T41"/>
  <c r="S41"/>
  <c r="R41"/>
  <c r="Q41"/>
  <c r="P41"/>
  <c r="O41"/>
  <c r="N41"/>
  <c r="L41"/>
  <c r="K41"/>
  <c r="J41"/>
  <c r="O45"/>
  <c r="O44"/>
  <c r="Q45"/>
  <c r="Q44"/>
  <c r="N45"/>
  <c r="N44"/>
  <c r="J45"/>
  <c r="J44"/>
  <c r="L45"/>
  <c r="L44"/>
  <c r="T45"/>
  <c r="T44"/>
  <c r="D8" i="6"/>
  <c r="D12"/>
  <c r="D16"/>
  <c r="D20"/>
  <c r="D24"/>
  <c r="D28"/>
  <c r="D32"/>
  <c r="D36"/>
  <c r="D40"/>
  <c r="D6"/>
  <c r="D10"/>
  <c r="D14"/>
  <c r="D18"/>
  <c r="D22"/>
  <c r="D26"/>
  <c r="D30"/>
  <c r="D34"/>
  <c r="D38"/>
  <c r="D42"/>
  <c r="D44"/>
  <c r="K44" i="2" l="1"/>
  <c r="P44"/>
  <c r="R44"/>
  <c r="S44"/>
  <c r="U44"/>
  <c r="U45"/>
  <c r="U46" s="1"/>
  <c r="K45"/>
  <c r="K46" s="1"/>
  <c r="S45"/>
  <c r="S46" s="1"/>
  <c r="F4" i="16" s="1"/>
  <c r="R45" i="2"/>
  <c r="R46" s="1"/>
  <c r="P45"/>
  <c r="P46" s="1"/>
  <c r="E4" i="16" s="1"/>
  <c r="T46" i="2"/>
  <c r="L46"/>
  <c r="J46"/>
  <c r="N46"/>
  <c r="Q46"/>
  <c r="O46"/>
  <c r="M44"/>
  <c r="M45"/>
  <c r="C4" i="16" l="1"/>
  <c r="M46" i="2"/>
  <c r="D4" i="16" s="1"/>
  <c r="G4" l="1"/>
  <c r="G5" i="6"/>
  <c r="T4" i="16" l="1"/>
  <c r="E5" i="6"/>
  <c r="S4" i="16"/>
  <c r="N4"/>
  <c r="K4"/>
  <c r="J4"/>
  <c r="M4"/>
  <c r="U4"/>
  <c r="P4"/>
  <c r="O4"/>
  <c r="R4"/>
  <c r="Q4"/>
  <c r="L4"/>
  <c r="G8" i="6"/>
  <c r="G16"/>
  <c r="G24"/>
  <c r="G32"/>
  <c r="G40"/>
  <c r="G9"/>
  <c r="G17"/>
  <c r="G25"/>
  <c r="G33"/>
  <c r="G41"/>
  <c r="G10"/>
  <c r="G18"/>
  <c r="G26"/>
  <c r="G34"/>
  <c r="G42"/>
  <c r="G11"/>
  <c r="G19"/>
  <c r="G27"/>
  <c r="G35"/>
  <c r="G43"/>
  <c r="G12"/>
  <c r="G20"/>
  <c r="G28"/>
  <c r="G36"/>
  <c r="G44"/>
  <c r="G13"/>
  <c r="G21"/>
  <c r="G29"/>
  <c r="G37"/>
  <c r="G6"/>
  <c r="G14"/>
  <c r="G22"/>
  <c r="G30"/>
  <c r="G38"/>
  <c r="G7"/>
  <c r="G15"/>
  <c r="G23"/>
  <c r="G31"/>
  <c r="G39"/>
  <c r="L45" i="16" l="1"/>
  <c r="L44"/>
  <c r="R44"/>
  <c r="R45"/>
  <c r="P44"/>
  <c r="P45"/>
  <c r="M44"/>
  <c r="M45"/>
  <c r="K44"/>
  <c r="K45"/>
  <c r="S44"/>
  <c r="S45"/>
  <c r="T44"/>
  <c r="T45"/>
  <c r="Q44"/>
  <c r="Q45"/>
  <c r="O44"/>
  <c r="O45"/>
  <c r="U44"/>
  <c r="U45"/>
  <c r="J45"/>
  <c r="J44"/>
  <c r="J46" s="1"/>
  <c r="N44"/>
  <c r="N45"/>
  <c r="H17" i="6"/>
  <c r="H40"/>
  <c r="H22"/>
  <c r="H7"/>
  <c r="H15"/>
  <c r="H23"/>
  <c r="H31"/>
  <c r="H39"/>
  <c r="H6"/>
  <c r="H14"/>
  <c r="H30"/>
  <c r="H38"/>
  <c r="H9"/>
  <c r="H25"/>
  <c r="H33"/>
  <c r="H41"/>
  <c r="H8"/>
  <c r="H16"/>
  <c r="H24"/>
  <c r="H32"/>
  <c r="H11"/>
  <c r="H19"/>
  <c r="H27"/>
  <c r="H35"/>
  <c r="H43"/>
  <c r="H10"/>
  <c r="H18"/>
  <c r="H26"/>
  <c r="H34"/>
  <c r="H42"/>
  <c r="H13"/>
  <c r="H21"/>
  <c r="H29"/>
  <c r="H37"/>
  <c r="H5"/>
  <c r="H12"/>
  <c r="H20"/>
  <c r="H28"/>
  <c r="H36"/>
  <c r="H44"/>
  <c r="N46" i="16" l="1"/>
  <c r="U46"/>
  <c r="O46"/>
  <c r="Q46"/>
  <c r="T46"/>
  <c r="S46"/>
  <c r="K46"/>
  <c r="M46"/>
  <c r="P46"/>
  <c r="R46"/>
  <c r="L46"/>
  <c r="I27" i="6"/>
  <c r="I5"/>
  <c r="I41"/>
  <c r="I37"/>
  <c r="I33"/>
  <c r="I29"/>
  <c r="I25"/>
  <c r="I21"/>
  <c r="I17"/>
  <c r="I13"/>
  <c r="I9"/>
  <c r="I44"/>
  <c r="I40"/>
  <c r="I36"/>
  <c r="I32"/>
  <c r="I28"/>
  <c r="I24"/>
  <c r="I20"/>
  <c r="I16"/>
  <c r="I12"/>
  <c r="I8"/>
  <c r="I43"/>
  <c r="I39"/>
  <c r="I35"/>
  <c r="I31"/>
  <c r="I23"/>
  <c r="I19"/>
  <c r="I15"/>
  <c r="I11"/>
  <c r="I7"/>
  <c r="I42"/>
  <c r="I38"/>
  <c r="I34"/>
  <c r="I30"/>
  <c r="I26"/>
  <c r="I22"/>
  <c r="I18"/>
  <c r="I14"/>
  <c r="I10"/>
  <c r="I6"/>
  <c r="D4" i="17" l="1"/>
  <c r="C4"/>
  <c r="F4"/>
  <c r="E4"/>
  <c r="G4" s="1"/>
  <c r="J41" i="6"/>
  <c r="J37"/>
  <c r="J33"/>
  <c r="J29"/>
  <c r="J25"/>
  <c r="J21"/>
  <c r="J17"/>
  <c r="J13"/>
  <c r="J9"/>
  <c r="J43"/>
  <c r="J39"/>
  <c r="J35"/>
  <c r="J31"/>
  <c r="J27"/>
  <c r="J23"/>
  <c r="J19"/>
  <c r="J15"/>
  <c r="J11"/>
  <c r="J7"/>
  <c r="F5" l="1"/>
  <c r="D23" i="7" s="1"/>
  <c r="O4" i="17"/>
  <c r="T4"/>
  <c r="P4"/>
  <c r="L4"/>
  <c r="U4"/>
  <c r="M4"/>
  <c r="S4"/>
  <c r="K4"/>
  <c r="R4"/>
  <c r="N4"/>
  <c r="J4"/>
  <c r="Q4"/>
  <c r="J6" i="6"/>
  <c r="J14"/>
  <c r="J22"/>
  <c r="J30"/>
  <c r="J38"/>
  <c r="J8"/>
  <c r="J16"/>
  <c r="J24"/>
  <c r="J32"/>
  <c r="J40"/>
  <c r="J5"/>
  <c r="J10"/>
  <c r="J18"/>
  <c r="J26"/>
  <c r="J34"/>
  <c r="J42"/>
  <c r="J12"/>
  <c r="J20"/>
  <c r="J28"/>
  <c r="J36"/>
  <c r="J44"/>
  <c r="Q44" i="17" l="1"/>
  <c r="Q45"/>
  <c r="N44"/>
  <c r="N45"/>
  <c r="K44"/>
  <c r="K45"/>
  <c r="M44"/>
  <c r="M45"/>
  <c r="L44"/>
  <c r="L45"/>
  <c r="T44"/>
  <c r="T45"/>
  <c r="J44"/>
  <c r="J45"/>
  <c r="R44"/>
  <c r="R45"/>
  <c r="S44"/>
  <c r="S45"/>
  <c r="U44"/>
  <c r="U45"/>
  <c r="P44"/>
  <c r="P45"/>
  <c r="O44"/>
  <c r="O45"/>
  <c r="K28" i="6"/>
  <c r="K36"/>
  <c r="K5"/>
  <c r="K37"/>
  <c r="K29"/>
  <c r="K25"/>
  <c r="K17"/>
  <c r="K44"/>
  <c r="K20"/>
  <c r="K12"/>
  <c r="K43"/>
  <c r="K35"/>
  <c r="K31"/>
  <c r="K27"/>
  <c r="K23"/>
  <c r="K19"/>
  <c r="K15"/>
  <c r="K11"/>
  <c r="K7"/>
  <c r="K42"/>
  <c r="K38"/>
  <c r="K34"/>
  <c r="K30"/>
  <c r="K26"/>
  <c r="K22"/>
  <c r="K18"/>
  <c r="K14"/>
  <c r="K10"/>
  <c r="K6"/>
  <c r="K41"/>
  <c r="K33"/>
  <c r="K21"/>
  <c r="K13"/>
  <c r="K9"/>
  <c r="K40"/>
  <c r="K32"/>
  <c r="K24"/>
  <c r="K16"/>
  <c r="K8"/>
  <c r="O46" i="17" l="1"/>
  <c r="P46"/>
  <c r="U46"/>
  <c r="S46"/>
  <c r="R46"/>
  <c r="J46"/>
  <c r="T46"/>
  <c r="L46"/>
  <c r="M46"/>
  <c r="K46"/>
  <c r="N46"/>
  <c r="Q46"/>
  <c r="K39" i="6"/>
  <c r="L15" l="1"/>
  <c r="L44"/>
  <c r="L43"/>
  <c r="L31" l="1"/>
  <c r="L8"/>
  <c r="L9"/>
  <c r="L6"/>
  <c r="L35"/>
  <c r="L40"/>
  <c r="L7"/>
  <c r="L22"/>
  <c r="L11"/>
  <c r="L30"/>
  <c r="L38"/>
  <c r="L16"/>
  <c r="L19"/>
  <c r="L39"/>
  <c r="L24"/>
  <c r="L14"/>
  <c r="L23"/>
  <c r="L32"/>
  <c r="L27"/>
  <c r="L18"/>
  <c r="L12"/>
  <c r="L33"/>
  <c r="L17"/>
  <c r="L26"/>
  <c r="L36"/>
  <c r="L5"/>
  <c r="L29"/>
  <c r="L13"/>
  <c r="L34"/>
  <c r="L28"/>
  <c r="L41"/>
  <c r="L25"/>
  <c r="L42"/>
  <c r="L10"/>
  <c r="L20"/>
  <c r="L37"/>
  <c r="L21"/>
  <c r="M14" l="1"/>
  <c r="M41" l="1"/>
  <c r="M27"/>
  <c r="M19"/>
  <c r="M17" l="1"/>
  <c r="M39"/>
  <c r="M30"/>
  <c r="M18"/>
  <c r="M34"/>
  <c r="M15"/>
  <c r="M9"/>
  <c r="M12"/>
  <c r="M28"/>
  <c r="M44"/>
  <c r="M13"/>
  <c r="M5"/>
  <c r="M10"/>
  <c r="M26"/>
  <c r="M42"/>
  <c r="M31"/>
  <c r="M25"/>
  <c r="M20"/>
  <c r="M36"/>
  <c r="M35"/>
  <c r="M29"/>
  <c r="M22"/>
  <c r="M7"/>
  <c r="M33"/>
  <c r="M16"/>
  <c r="M32"/>
  <c r="M11"/>
  <c r="M21"/>
  <c r="M6"/>
  <c r="M38"/>
  <c r="M23"/>
  <c r="M8"/>
  <c r="M24"/>
  <c r="M40"/>
  <c r="M43"/>
  <c r="M37"/>
</calcChain>
</file>

<file path=xl/sharedStrings.xml><?xml version="1.0" encoding="utf-8"?>
<sst xmlns="http://schemas.openxmlformats.org/spreadsheetml/2006/main" count="242" uniqueCount="91">
  <si>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</si>
  <si>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</si>
  <si>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</si>
  <si>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</si>
  <si>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</si>
  <si>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</si>
  <si>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</si>
  <si>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</si>
  <si>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</si>
  <si>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</si>
  <si>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</si>
  <si>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</si>
  <si>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</si>
  <si>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</si>
  <si>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</si>
  <si>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</si>
  <si>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</si>
  <si>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</si>
  <si>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</si>
  <si>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</si>
  <si>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</si>
  <si>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</si>
  <si>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</si>
  <si>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</si>
  <si>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</si>
  <si>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</si>
  <si>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</si>
  <si>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</si>
  <si>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</si>
  <si>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</si>
  <si>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</si>
  <si>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</si>
  <si>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</si>
  <si>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</si>
  <si>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</si>
  <si>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</si>
  <si>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</si>
  <si>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</si>
  <si>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</si>
  <si>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</si>
  <si>
    <t>Nama</t>
  </si>
  <si>
    <t>No</t>
  </si>
  <si>
    <t>Data ke-i</t>
  </si>
  <si>
    <t>c1</t>
  </si>
  <si>
    <t>c2</t>
  </si>
  <si>
    <t>c3</t>
  </si>
  <si>
    <t>c4</t>
  </si>
  <si>
    <t>clustering</t>
  </si>
  <si>
    <t>cluster1</t>
  </si>
  <si>
    <t>cluster2</t>
  </si>
  <si>
    <t>cluster3</t>
  </si>
  <si>
    <t>cluster4</t>
  </si>
  <si>
    <t>data ke-i</t>
  </si>
  <si>
    <t>Pengelompokkan</t>
  </si>
  <si>
    <t>no</t>
  </si>
  <si>
    <t>nama</t>
  </si>
  <si>
    <t>dari 4 cluster diatas maka di bagilah menjadi 8 kelompok</t>
  </si>
  <si>
    <t>kelompok 1</t>
  </si>
  <si>
    <t>kelompok 2</t>
  </si>
  <si>
    <t>kelompok 3</t>
  </si>
  <si>
    <t>kelompok 4</t>
  </si>
  <si>
    <t>kelompok 5</t>
  </si>
  <si>
    <t>kelompok 6</t>
  </si>
  <si>
    <t>kelompok 7</t>
  </si>
  <si>
    <t>kelompok 8</t>
  </si>
  <si>
    <t>total</t>
  </si>
  <si>
    <t>jml data</t>
  </si>
  <si>
    <t>avg</t>
  </si>
  <si>
    <t>random</t>
  </si>
  <si>
    <t>maka utamakan pembagian kelompok dengan data c1 secara merata</t>
  </si>
  <si>
    <t>C1,C2,C3 &amp; C4 masing masing merupakan kriteria mahasiswa yang berbeda</t>
  </si>
  <si>
    <t>Iterasi Kedua</t>
  </si>
  <si>
    <t>Iterasi Pertama</t>
  </si>
  <si>
    <t>a1</t>
  </si>
  <si>
    <t>a2</t>
  </si>
  <si>
    <t>a3</t>
  </si>
  <si>
    <t>Nilai Akhir</t>
  </si>
  <si>
    <t>Iterasi 1</t>
  </si>
  <si>
    <t>Iterasi 2</t>
  </si>
  <si>
    <t>Iterasi 3</t>
  </si>
  <si>
    <t>Iterasi 4</t>
  </si>
  <si>
    <t>Iterasi 5</t>
  </si>
  <si>
    <t>Iterasi 6</t>
  </si>
  <si>
    <t>Iterasi 7</t>
  </si>
  <si>
    <t>sampai iterasi (………) posisi cluster tidak berubah lagi, max iterasi = 10</t>
  </si>
  <si>
    <t>Iterasi 8</t>
  </si>
  <si>
    <t>Iterasi 9</t>
  </si>
  <si>
    <t>Iterasi 10</t>
  </si>
  <si>
    <t>Nilai IPK</t>
  </si>
  <si>
    <t>Nilai Alpro</t>
  </si>
  <si>
    <t>Iterasi Ketiga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</si>
</sst>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1" applyNumberFormat="1" applyFont="1"/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2"/>
  <sheetViews>
    <sheetView workbookViewId="0">
      <selection activeCell="F3" sqref="F3:F42"/>
    </sheetView>
  </sheetViews>
  <sheetFormatPr defaultRowHeight="15"/>
  <cols>
    <col min="1" max="2" width="3.5703125" bestFit="1" customWidth="1"/>
    <col min="3" max="3" width="31.28515625" customWidth="1"/>
    <col min="4" max="4" width="8.42578125" bestFit="1" customWidth="1"/>
    <col min="5" max="5" width="10.42578125" bestFit="1" customWidth="1"/>
    <col min="6" max="6" width="10.28515625" bestFit="1" customWidth="1"/>
  </cols>
  <sheetData>
    <row r="2" spans="2:7">
      <c r="B2" s="23" t="s">
        <v>41</v>
      </c>
      <c r="C2" s="23" t="s">
        <v>40</v>
      </c>
      <c r="D2" s="24" t="s">
        <v>88</v>
      </c>
      <c r="E2" s="24" t="s">
        <v>89</v>
      </c>
      <c r="F2" s="24" t="s">
        <v>76</v>
      </c>
      <c r="G2" s="24" t="s">
        <v>68</v>
      </c>
    </row>
    <row r="3" spans="2:7">
      <c r="B3" s="4">
        <v>1</v>
      </c>
      <c r="C3" s="17" t="s">
        <v>0</v>
      </c>
      <c r="D3" s="28">
        <v>2.89</v>
      </c>
      <c r="E3" s="4">
        <v>4</v>
      </c>
      <c r="F3" s="18">
        <v>78.14</v>
      </c>
      <c r="G3" s="16"/>
    </row>
    <row r="4" spans="2:7">
      <c r="B4" s="4">
        <v>2</v>
      </c>
      <c r="C4" s="19" t="s">
        <v>1</v>
      </c>
      <c r="D4" s="29">
        <v>2.73</v>
      </c>
      <c r="E4" s="4">
        <v>3</v>
      </c>
      <c r="F4" s="20">
        <v>69.97999999999999</v>
      </c>
      <c r="G4" s="3" t="s">
        <v>43</v>
      </c>
    </row>
    <row r="5" spans="2:7">
      <c r="B5" s="4">
        <v>3</v>
      </c>
      <c r="C5" s="17" t="s">
        <v>2</v>
      </c>
      <c r="D5" s="28">
        <v>1.75</v>
      </c>
      <c r="E5" s="4">
        <v>1</v>
      </c>
      <c r="F5" s="18">
        <v>69.52000000000001</v>
      </c>
      <c r="G5" s="15"/>
    </row>
    <row r="6" spans="2:7" ht="15.75" customHeight="1">
      <c r="B6" s="4">
        <v>4</v>
      </c>
      <c r="C6" s="19" t="s">
        <v>3</v>
      </c>
      <c r="D6" s="29">
        <v>3.27</v>
      </c>
      <c r="E6" s="4">
        <v>4</v>
      </c>
      <c r="F6" s="20">
        <v>73.960000000000008</v>
      </c>
      <c r="G6" s="15"/>
    </row>
    <row r="7" spans="2:7" ht="15.75" customHeight="1">
      <c r="B7" s="4">
        <v>5</v>
      </c>
      <c r="C7" s="17" t="s">
        <v>4</v>
      </c>
      <c r="D7" s="28">
        <v>1.45</v>
      </c>
      <c r="E7" s="4">
        <v>1</v>
      </c>
      <c r="F7" s="18">
        <v>81.400000000000006</v>
      </c>
      <c r="G7" s="15"/>
    </row>
    <row r="8" spans="2:7" ht="15.75" customHeight="1">
      <c r="B8" s="4">
        <v>6</v>
      </c>
      <c r="C8" s="19" t="s">
        <v>5</v>
      </c>
      <c r="D8" s="29">
        <v>3.18</v>
      </c>
      <c r="E8" s="4">
        <v>2</v>
      </c>
      <c r="F8" s="20">
        <v>80.84</v>
      </c>
      <c r="G8" s="15"/>
    </row>
    <row r="9" spans="2:7" ht="15.75" customHeight="1">
      <c r="B9" s="4">
        <v>7</v>
      </c>
      <c r="C9" s="17" t="s">
        <v>6</v>
      </c>
      <c r="D9" s="28">
        <v>3.28</v>
      </c>
      <c r="E9" s="4">
        <v>2</v>
      </c>
      <c r="F9" s="18">
        <v>65.679999999999993</v>
      </c>
      <c r="G9" s="15"/>
    </row>
    <row r="10" spans="2:7" ht="15.75" customHeight="1">
      <c r="B10" s="4">
        <v>8</v>
      </c>
      <c r="C10" s="19" t="s">
        <v>7</v>
      </c>
      <c r="D10" s="29">
        <v>3.18</v>
      </c>
      <c r="E10" s="4">
        <v>2</v>
      </c>
      <c r="F10" s="20">
        <v>73.52000000000001</v>
      </c>
      <c r="G10" s="3" t="s">
        <v>44</v>
      </c>
    </row>
    <row r="11" spans="2:7">
      <c r="B11" s="4">
        <v>9</v>
      </c>
      <c r="C11" s="17" t="s">
        <v>8</v>
      </c>
      <c r="D11" s="28">
        <v>3.58</v>
      </c>
      <c r="E11" s="4">
        <v>3</v>
      </c>
      <c r="F11" s="18">
        <v>81.260000000000005</v>
      </c>
      <c r="G11" s="15"/>
    </row>
    <row r="12" spans="2:7" ht="15.75" customHeight="1">
      <c r="B12" s="4">
        <v>10</v>
      </c>
      <c r="C12" s="19" t="s">
        <v>9</v>
      </c>
      <c r="D12" s="29">
        <v>3.57</v>
      </c>
      <c r="E12" s="4">
        <v>4</v>
      </c>
      <c r="F12" s="20">
        <v>76.3</v>
      </c>
      <c r="G12" s="15"/>
    </row>
    <row r="13" spans="2:7" ht="15.75" customHeight="1">
      <c r="B13" s="4">
        <v>11</v>
      </c>
      <c r="C13" s="17" t="s">
        <v>10</v>
      </c>
      <c r="D13" s="28">
        <v>3.5</v>
      </c>
      <c r="E13" s="4">
        <v>4</v>
      </c>
      <c r="F13" s="18">
        <v>78.239999999999995</v>
      </c>
      <c r="G13" s="15"/>
    </row>
    <row r="14" spans="2:7" ht="15.75" customHeight="1">
      <c r="B14" s="4">
        <v>12</v>
      </c>
      <c r="C14" s="19" t="s">
        <v>11</v>
      </c>
      <c r="D14" s="29">
        <v>3.23</v>
      </c>
      <c r="E14" s="4">
        <v>4</v>
      </c>
      <c r="F14" s="20">
        <v>75.28</v>
      </c>
      <c r="G14" s="15"/>
    </row>
    <row r="15" spans="2:7" ht="15.75" customHeight="1">
      <c r="B15" s="4">
        <v>13</v>
      </c>
      <c r="C15" s="17" t="s">
        <v>12</v>
      </c>
      <c r="D15" s="28">
        <v>2.54</v>
      </c>
      <c r="E15" s="4">
        <v>3</v>
      </c>
      <c r="F15" s="18">
        <v>78.12</v>
      </c>
      <c r="G15" s="15"/>
    </row>
    <row r="16" spans="2:7" ht="15.75" customHeight="1">
      <c r="B16" s="4">
        <v>14</v>
      </c>
      <c r="C16" s="19" t="s">
        <v>13</v>
      </c>
      <c r="D16" s="29">
        <v>3.61</v>
      </c>
      <c r="E16" s="4">
        <v>3</v>
      </c>
      <c r="F16" s="20">
        <v>74.260000000000005</v>
      </c>
      <c r="G16" s="15"/>
    </row>
    <row r="17" spans="2:7" ht="15.75" customHeight="1">
      <c r="B17" s="4">
        <v>15</v>
      </c>
      <c r="C17" s="17" t="s">
        <v>14</v>
      </c>
      <c r="D17" s="28">
        <v>3.45</v>
      </c>
      <c r="E17" s="4">
        <v>3</v>
      </c>
      <c r="F17" s="18">
        <v>72.7</v>
      </c>
      <c r="G17" s="15"/>
    </row>
    <row r="18" spans="2:7" ht="15.75" customHeight="1">
      <c r="B18" s="4">
        <v>16</v>
      </c>
      <c r="C18" s="19" t="s">
        <v>15</v>
      </c>
      <c r="D18" s="29">
        <v>1.68</v>
      </c>
      <c r="E18" s="4">
        <v>1</v>
      </c>
      <c r="F18" s="20">
        <v>75.539999999999992</v>
      </c>
      <c r="G18" s="15"/>
    </row>
    <row r="19" spans="2:7" ht="15.75" customHeight="1">
      <c r="B19" s="4">
        <v>17</v>
      </c>
      <c r="C19" s="17" t="s">
        <v>16</v>
      </c>
      <c r="D19" s="28">
        <v>1.77</v>
      </c>
      <c r="E19" s="4">
        <v>2</v>
      </c>
      <c r="F19" s="18">
        <v>76.58</v>
      </c>
      <c r="G19" s="15"/>
    </row>
    <row r="20" spans="2:7" ht="15.75" customHeight="1">
      <c r="B20" s="4">
        <v>18</v>
      </c>
      <c r="C20" s="19" t="s">
        <v>17</v>
      </c>
      <c r="D20" s="29">
        <v>3.11</v>
      </c>
      <c r="E20" s="4">
        <v>2</v>
      </c>
      <c r="F20" s="20">
        <v>80.42</v>
      </c>
      <c r="G20" s="15"/>
    </row>
    <row r="21" spans="2:7" ht="15.75" customHeight="1">
      <c r="B21" s="4">
        <v>19</v>
      </c>
      <c r="C21" s="17" t="s">
        <v>18</v>
      </c>
      <c r="D21" s="28">
        <v>3.45</v>
      </c>
      <c r="E21" s="4">
        <v>2</v>
      </c>
      <c r="F21" s="18">
        <v>76.16</v>
      </c>
      <c r="G21" s="15"/>
    </row>
    <row r="22" spans="2:7" ht="15.75" customHeight="1">
      <c r="B22" s="4">
        <v>20</v>
      </c>
      <c r="C22" s="19" t="s">
        <v>19</v>
      </c>
      <c r="D22" s="29">
        <v>3.34</v>
      </c>
      <c r="E22" s="4">
        <v>3</v>
      </c>
      <c r="F22" s="20">
        <v>75.3</v>
      </c>
      <c r="G22" s="3" t="s">
        <v>45</v>
      </c>
    </row>
    <row r="23" spans="2:7" ht="15.75" customHeight="1">
      <c r="B23" s="4">
        <v>21</v>
      </c>
      <c r="C23" s="17" t="s">
        <v>20</v>
      </c>
      <c r="D23" s="28">
        <v>3.55</v>
      </c>
      <c r="E23" s="4">
        <v>3</v>
      </c>
      <c r="F23" s="18">
        <v>79.14</v>
      </c>
      <c r="G23" s="4" t="s">
        <v>46</v>
      </c>
    </row>
    <row r="24" spans="2:7" ht="15.75" customHeight="1">
      <c r="B24" s="4">
        <v>22</v>
      </c>
      <c r="C24" s="19" t="s">
        <v>21</v>
      </c>
      <c r="D24" s="29">
        <v>3.48</v>
      </c>
      <c r="E24" s="4">
        <v>4</v>
      </c>
      <c r="F24" s="20">
        <v>78.679999999999993</v>
      </c>
      <c r="G24" s="4"/>
    </row>
    <row r="25" spans="2:7">
      <c r="B25" s="4">
        <v>23</v>
      </c>
      <c r="C25" s="17" t="s">
        <v>22</v>
      </c>
      <c r="D25" s="28">
        <v>3.18</v>
      </c>
      <c r="E25" s="4">
        <v>4</v>
      </c>
      <c r="F25" s="18">
        <v>74.42</v>
      </c>
      <c r="G25" s="16"/>
    </row>
    <row r="26" spans="2:7">
      <c r="B26" s="4">
        <v>24</v>
      </c>
      <c r="C26" s="19" t="s">
        <v>23</v>
      </c>
      <c r="D26" s="29">
        <v>3.32</v>
      </c>
      <c r="E26" s="4">
        <v>2</v>
      </c>
      <c r="F26" s="20">
        <v>78.460000000000008</v>
      </c>
      <c r="G26" s="16"/>
    </row>
    <row r="27" spans="2:7" ht="15.75" customHeight="1">
      <c r="B27" s="4">
        <v>25</v>
      </c>
      <c r="C27" s="17" t="s">
        <v>24</v>
      </c>
      <c r="D27" s="28">
        <v>3.25</v>
      </c>
      <c r="E27" s="4">
        <v>3</v>
      </c>
      <c r="F27" s="18">
        <v>78.2</v>
      </c>
      <c r="G27" s="16"/>
    </row>
    <row r="28" spans="2:7" ht="15.75" customHeight="1">
      <c r="B28" s="4">
        <v>26</v>
      </c>
      <c r="C28" s="19" t="s">
        <v>25</v>
      </c>
      <c r="D28" s="29">
        <v>3.27</v>
      </c>
      <c r="E28" s="4">
        <v>3</v>
      </c>
      <c r="F28" s="20">
        <v>78.34</v>
      </c>
      <c r="G28" s="16"/>
    </row>
    <row r="29" spans="2:7" ht="15.75" customHeight="1">
      <c r="B29" s="4">
        <v>27</v>
      </c>
      <c r="C29" s="17" t="s">
        <v>26</v>
      </c>
      <c r="D29" s="28">
        <v>3.2</v>
      </c>
      <c r="E29" s="4">
        <v>3</v>
      </c>
      <c r="F29" s="18">
        <v>76.08</v>
      </c>
      <c r="G29" s="16"/>
    </row>
    <row r="30" spans="2:7" ht="15.75" customHeight="1">
      <c r="B30" s="4">
        <v>28</v>
      </c>
      <c r="C30" s="19" t="s">
        <v>27</v>
      </c>
      <c r="D30" s="29">
        <v>2.5499999999999998</v>
      </c>
      <c r="E30" s="4">
        <v>2</v>
      </c>
      <c r="F30" s="20">
        <v>72.02000000000001</v>
      </c>
      <c r="G30" s="16"/>
    </row>
    <row r="31" spans="2:7" ht="15.75" customHeight="1">
      <c r="B31" s="4">
        <v>29</v>
      </c>
      <c r="C31" s="17" t="s">
        <v>28</v>
      </c>
      <c r="D31" s="28">
        <v>3.58</v>
      </c>
      <c r="E31" s="4">
        <v>3</v>
      </c>
      <c r="F31" s="18">
        <v>76.56</v>
      </c>
      <c r="G31" s="16"/>
    </row>
    <row r="32" spans="2:7" ht="15.75" customHeight="1">
      <c r="B32" s="4">
        <v>30</v>
      </c>
      <c r="C32" s="19" t="s">
        <v>29</v>
      </c>
      <c r="D32" s="29">
        <v>3.5</v>
      </c>
      <c r="E32" s="4">
        <v>4</v>
      </c>
      <c r="F32" s="20">
        <v>78.8</v>
      </c>
      <c r="G32" s="16"/>
    </row>
    <row r="33" spans="2:7" ht="15.75" customHeight="1">
      <c r="B33" s="4">
        <v>31</v>
      </c>
      <c r="C33" s="17" t="s">
        <v>30</v>
      </c>
      <c r="D33" s="28">
        <v>3.32</v>
      </c>
      <c r="E33" s="4">
        <v>2</v>
      </c>
      <c r="F33" s="18">
        <v>83.539999999999992</v>
      </c>
      <c r="G33" s="16"/>
    </row>
    <row r="34" spans="2:7" ht="15.75" customHeight="1">
      <c r="B34" s="4">
        <v>32</v>
      </c>
      <c r="C34" s="19" t="s">
        <v>31</v>
      </c>
      <c r="D34" s="29">
        <v>2.77</v>
      </c>
      <c r="E34" s="4">
        <v>3</v>
      </c>
      <c r="F34" s="20">
        <v>83.38</v>
      </c>
      <c r="G34" s="16"/>
    </row>
    <row r="35" spans="2:7" ht="15.75" customHeight="1">
      <c r="B35" s="4">
        <v>33</v>
      </c>
      <c r="C35" s="17" t="s">
        <v>32</v>
      </c>
      <c r="D35" s="28">
        <v>3.41</v>
      </c>
      <c r="E35" s="4">
        <v>3</v>
      </c>
      <c r="F35" s="18">
        <v>81.72</v>
      </c>
      <c r="G35" s="16"/>
    </row>
    <row r="36" spans="2:7" ht="15.75" customHeight="1">
      <c r="B36" s="4">
        <v>34</v>
      </c>
      <c r="C36" s="19" t="s">
        <v>33</v>
      </c>
      <c r="D36" s="29">
        <v>3.05</v>
      </c>
      <c r="E36" s="4">
        <v>2</v>
      </c>
      <c r="F36" s="20">
        <v>75.960000000000008</v>
      </c>
      <c r="G36" s="16"/>
    </row>
    <row r="37" spans="2:7" ht="15.75" customHeight="1">
      <c r="B37" s="4">
        <v>35</v>
      </c>
      <c r="C37" s="17" t="s">
        <v>34</v>
      </c>
      <c r="D37" s="28">
        <v>2.83</v>
      </c>
      <c r="E37" s="4">
        <v>1</v>
      </c>
      <c r="F37" s="18">
        <v>77.8</v>
      </c>
      <c r="G37" s="16"/>
    </row>
    <row r="38" spans="2:7" ht="15.75" customHeight="1">
      <c r="B38" s="4">
        <v>36</v>
      </c>
      <c r="C38" s="19" t="s">
        <v>35</v>
      </c>
      <c r="D38" s="29">
        <v>3.38</v>
      </c>
      <c r="E38" s="4">
        <v>1</v>
      </c>
      <c r="F38" s="20">
        <v>74.739999999999995</v>
      </c>
      <c r="G38" s="16"/>
    </row>
    <row r="39" spans="2:7" ht="15.75" customHeight="1">
      <c r="B39" s="4">
        <v>37</v>
      </c>
      <c r="C39" s="17" t="s">
        <v>36</v>
      </c>
      <c r="D39" s="28">
        <v>3.48</v>
      </c>
      <c r="E39" s="4">
        <v>4</v>
      </c>
      <c r="F39" s="18">
        <v>80.38</v>
      </c>
      <c r="G39" s="16"/>
    </row>
    <row r="40" spans="2:7" ht="15.75" customHeight="1">
      <c r="B40" s="4">
        <v>38</v>
      </c>
      <c r="C40" s="19" t="s">
        <v>37</v>
      </c>
      <c r="D40" s="29">
        <v>3.39</v>
      </c>
      <c r="E40" s="4">
        <v>2</v>
      </c>
      <c r="F40" s="20">
        <v>83.72</v>
      </c>
      <c r="G40" s="16"/>
    </row>
    <row r="41" spans="2:7" ht="15.75" customHeight="1">
      <c r="B41" s="4">
        <v>39</v>
      </c>
      <c r="C41" s="17" t="s">
        <v>38</v>
      </c>
      <c r="D41" s="28">
        <v>2.73</v>
      </c>
      <c r="E41" s="4">
        <v>1</v>
      </c>
      <c r="F41" s="18">
        <v>83.56</v>
      </c>
      <c r="G41" s="16"/>
    </row>
    <row r="42" spans="2:7" ht="15.75" customHeight="1">
      <c r="B42" s="4">
        <v>40</v>
      </c>
      <c r="C42" s="19" t="s">
        <v>39</v>
      </c>
      <c r="D42" s="29">
        <v>3.16</v>
      </c>
      <c r="E42" s="4">
        <v>3</v>
      </c>
      <c r="F42" s="20">
        <v>80</v>
      </c>
      <c r="G4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U46"/>
  <sheetViews>
    <sheetView workbookViewId="0">
      <selection activeCell="H2" sqref="H2"/>
    </sheetView>
  </sheetViews>
  <sheetFormatPr defaultRowHeight="15"/>
  <cols>
    <col min="3" max="6" width="10.5703125" bestFit="1" customWidth="1"/>
    <col min="7" max="7" width="9.28515625" customWidth="1"/>
  </cols>
  <sheetData>
    <row r="2" spans="2:21">
      <c r="B2" s="31" t="s">
        <v>72</v>
      </c>
      <c r="C2" s="32"/>
      <c r="D2" s="32"/>
      <c r="E2" s="32"/>
      <c r="F2" s="32"/>
      <c r="G2" s="33"/>
      <c r="I2" s="34" t="s">
        <v>52</v>
      </c>
      <c r="J2" s="36" t="s">
        <v>48</v>
      </c>
      <c r="K2" s="37"/>
      <c r="L2" s="37"/>
      <c r="M2" s="36" t="s">
        <v>49</v>
      </c>
      <c r="N2" s="37"/>
      <c r="O2" s="37"/>
      <c r="P2" s="36" t="s">
        <v>50</v>
      </c>
      <c r="Q2" s="37"/>
      <c r="R2" s="37"/>
      <c r="S2" s="30" t="s">
        <v>51</v>
      </c>
      <c r="T2" s="30"/>
      <c r="U2" s="30"/>
    </row>
    <row r="3" spans="2:21"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I3" s="35"/>
      <c r="J3" s="22" t="s">
        <v>73</v>
      </c>
      <c r="K3" s="22" t="s">
        <v>74</v>
      </c>
      <c r="L3" s="22" t="s">
        <v>75</v>
      </c>
      <c r="M3" s="22" t="s">
        <v>73</v>
      </c>
      <c r="N3" s="22" t="s">
        <v>74</v>
      </c>
      <c r="O3" s="22" t="s">
        <v>75</v>
      </c>
      <c r="P3" s="22" t="s">
        <v>73</v>
      </c>
      <c r="Q3" s="22" t="s">
        <v>74</v>
      </c>
      <c r="R3" s="22" t="s">
        <v>75</v>
      </c>
      <c r="S3" s="22" t="s">
        <v>73</v>
      </c>
      <c r="T3" s="22" t="s">
        <v>74</v>
      </c>
      <c r="U3" s="22" t="s">
        <v>75</v>
      </c>
    </row>
    <row r="4" spans="2:21">
      <c r="B4" s="4">
        <v>1</v>
      </c>
      <c r="C4" s="9">
        <f>SQRT((Data!D3-Data!$D$4)^2+(Data!E3-Data!$E$4)^2+(Data!F3-Data!$F$4)^2)</f>
        <v>8.222602994186218</v>
      </c>
      <c r="D4" s="9">
        <f>SQRT((Data!D3-Data!$D$10)^2+(Data!E3-Data!$E$10)^2+(Data!F3-Data!$F$10)^2)</f>
        <v>5.0426679446499261</v>
      </c>
      <c r="E4" s="9">
        <f>SQRT((Data!D3-Data!$D$22)^2+(Data!E3-Data!$E$22)^2+(Data!F3-Data!$F$22)^2)</f>
        <v>3.0443554325998168</v>
      </c>
      <c r="F4" s="9">
        <f>SQRT((Data!D3-Data!$D$23)^2+(Data!E3-Data!$E$23)^2+(Data!F3-Data!$F$23)^2)</f>
        <v>1.560640893991952</v>
      </c>
      <c r="G4" s="4">
        <f>IF(AND(C4&lt;D4,C4&lt;E4,C4&lt;F4),1,IF(AND(D4&lt;C4,D4&lt;E4,D4&lt;F4),2,IF(AND(E4&lt;C4,E4&lt;D4,E4&lt;F4),3,4)))</f>
        <v>4</v>
      </c>
      <c r="I4" s="11">
        <v>1</v>
      </c>
      <c r="J4" s="9">
        <f>IF($G4=1,Data!D3,0)</f>
        <v>0</v>
      </c>
      <c r="K4" s="10">
        <f>IF($G4=1,Data!E3,0)</f>
        <v>0</v>
      </c>
      <c r="L4" s="10">
        <f>IF($G4=1,Data!F3,0)</f>
        <v>0</v>
      </c>
      <c r="M4" s="9">
        <f>IF($G4=2,Data!D3,0)</f>
        <v>0</v>
      </c>
      <c r="N4" s="10">
        <f>IF($G4=2,Data!E3,0)</f>
        <v>0</v>
      </c>
      <c r="O4" s="10">
        <f>IF($G4=2,Data!F3,0)</f>
        <v>0</v>
      </c>
      <c r="P4" s="9">
        <f>IF($G4=3,Data!D3,0)</f>
        <v>0</v>
      </c>
      <c r="Q4" s="9">
        <f>IF($G4=3,Data!E3,0)</f>
        <v>0</v>
      </c>
      <c r="R4" s="9">
        <f>IF($G4=3,Data!F3,0)</f>
        <v>0</v>
      </c>
      <c r="S4" s="9">
        <f>IF($G4=4,Data!D3,0)</f>
        <v>2.89</v>
      </c>
      <c r="T4" s="9">
        <f>IF($G4=4,Data!E3,0)</f>
        <v>4</v>
      </c>
      <c r="U4" s="9">
        <f>IF($G4=4,Data!F3,0)</f>
        <v>78.14</v>
      </c>
    </row>
    <row r="5" spans="2:21">
      <c r="B5" s="4">
        <v>2</v>
      </c>
      <c r="C5" s="9">
        <f>SQRT((Data!D4-Data!$D$4)^2+(Data!E4-Data!$E$4)^2+(Data!F4-Data!$F$4)^2)</f>
        <v>0</v>
      </c>
      <c r="D5" s="9">
        <f>SQRT((Data!D4-Data!$D$10)^2+(Data!E4-Data!$E$10)^2+(Data!F4-Data!$F$10)^2)</f>
        <v>3.7059546678285402</v>
      </c>
      <c r="E5" s="9">
        <f>SQRT((Data!D4-Data!$D$22)^2+(Data!E4-Data!$E$22)^2+(Data!F4-Data!$F$22)^2)</f>
        <v>5.3548576078174177</v>
      </c>
      <c r="F5" s="9">
        <f>SQRT((Data!D4-Data!$D$23)^2+(Data!E4-Data!$E$23)^2+(Data!F4-Data!$F$23)^2)</f>
        <v>9.1966298174929371</v>
      </c>
      <c r="G5" s="4">
        <f t="shared" ref="G5:G43" si="0">IF(AND(C5&lt;D5,C5&lt;E5,C5&lt;F5),1,IF(AND(D5&lt;C5,D5&lt;E5,D5&lt;F5),2,IF(AND(E5&lt;C5,E5&lt;D5,E5&lt;F5),3,4)))</f>
        <v>1</v>
      </c>
      <c r="I5" s="11">
        <v>2</v>
      </c>
      <c r="J5" s="9">
        <f>IF($G5=1,Data!D4,0)</f>
        <v>2.73</v>
      </c>
      <c r="K5" s="10">
        <f>IF($G5=1,Data!E4,0)</f>
        <v>3</v>
      </c>
      <c r="L5" s="10">
        <f>IF($G5=1,Data!F4,0)</f>
        <v>69.97999999999999</v>
      </c>
      <c r="M5" s="9">
        <f>IF($G5=2,Data!D4,0)</f>
        <v>0</v>
      </c>
      <c r="N5" s="10">
        <f>IF($G5=2,Data!E4,0)</f>
        <v>0</v>
      </c>
      <c r="O5" s="10">
        <f>IF($G5=2,Data!F4,0)</f>
        <v>0</v>
      </c>
      <c r="P5" s="9">
        <f>IF($G5=3,Data!D4,0)</f>
        <v>0</v>
      </c>
      <c r="Q5" s="9">
        <f>IF($G5=3,Data!E4,0)</f>
        <v>0</v>
      </c>
      <c r="R5" s="9">
        <f>IF($G5=3,Data!F4,0)</f>
        <v>0</v>
      </c>
      <c r="S5" s="9">
        <f>IF($G5=4,Data!D4,0)</f>
        <v>0</v>
      </c>
      <c r="T5" s="9">
        <f>IF($G5=4,Data!E4,0)</f>
        <v>0</v>
      </c>
      <c r="U5" s="9">
        <f>IF($G5=4,Data!F4,0)</f>
        <v>0</v>
      </c>
    </row>
    <row r="6" spans="2:21">
      <c r="B6" s="4">
        <v>3</v>
      </c>
      <c r="C6" s="9">
        <f>SQRT((Data!D5-Data!$D$4)^2+(Data!E5-Data!$E$4)^2+(Data!F5-Data!$F$4)^2)</f>
        <v>2.2742031571519683</v>
      </c>
      <c r="D6" s="9">
        <f>SQRT((Data!D5-Data!$D$10)^2+(Data!E5-Data!$E$10)^2+(Data!F5-Data!$F$10)^2)</f>
        <v>4.3640462875638706</v>
      </c>
      <c r="E6" s="9">
        <f>SQRT((Data!D5-Data!$D$22)^2+(Data!E5-Data!$E$22)^2+(Data!F5-Data!$F$22)^2)</f>
        <v>6.3195332106097721</v>
      </c>
      <c r="F6" s="9">
        <f>SQRT((Data!D5-Data!$D$23)^2+(Data!E5-Data!$E$23)^2+(Data!F5-Data!$F$23)^2)</f>
        <v>9.9892141833079044</v>
      </c>
      <c r="G6" s="4">
        <f t="shared" si="0"/>
        <v>1</v>
      </c>
      <c r="I6" s="11">
        <v>3</v>
      </c>
      <c r="J6" s="9">
        <f>IF($G6=1,Data!D5,0)</f>
        <v>1.75</v>
      </c>
      <c r="K6" s="10">
        <f>IF($G6=1,Data!E5,0)</f>
        <v>1</v>
      </c>
      <c r="L6" s="10">
        <f>IF($G6=1,Data!F5,0)</f>
        <v>69.52000000000001</v>
      </c>
      <c r="M6" s="9">
        <f>IF($G6=2,Data!D5,0)</f>
        <v>0</v>
      </c>
      <c r="N6" s="10">
        <f>IF($G6=2,Data!E5,0)</f>
        <v>0</v>
      </c>
      <c r="O6" s="10">
        <f>IF($G6=2,Data!F5,0)</f>
        <v>0</v>
      </c>
      <c r="P6" s="9">
        <f>IF($G6=3,Data!D5,0)</f>
        <v>0</v>
      </c>
      <c r="Q6" s="9">
        <f>IF($G6=3,Data!E5,0)</f>
        <v>0</v>
      </c>
      <c r="R6" s="9">
        <f>IF($G6=3,Data!F5,0)</f>
        <v>0</v>
      </c>
      <c r="S6" s="9">
        <f>IF($G6=4,Data!D5,0)</f>
        <v>0</v>
      </c>
      <c r="T6" s="9">
        <f>IF($G6=4,Data!E5,0)</f>
        <v>0</v>
      </c>
      <c r="U6" s="9">
        <f>IF($G6=4,Data!F5,0)</f>
        <v>0</v>
      </c>
    </row>
    <row r="7" spans="2:21">
      <c r="B7" s="4">
        <v>4</v>
      </c>
      <c r="C7" s="9">
        <f>SQRT((Data!D6-Data!$D$4)^2+(Data!E6-Data!$E$4)^2+(Data!F6-Data!$F$4)^2)</f>
        <v>4.1390820238309054</v>
      </c>
      <c r="D7" s="9">
        <f>SQRT((Data!D6-Data!$D$10)^2+(Data!E6-Data!$E$10)^2+(Data!F6-Data!$F$10)^2)</f>
        <v>2.0498048687619019</v>
      </c>
      <c r="E7" s="9">
        <f>SQRT((Data!D6-Data!$D$22)^2+(Data!E6-Data!$E$22)^2+(Data!F6-Data!$F$22)^2)</f>
        <v>1.6734694499751022</v>
      </c>
      <c r="F7" s="9">
        <f>SQRT((Data!D6-Data!$D$23)^2+(Data!E6-Data!$E$23)^2+(Data!F6-Data!$F$23)^2)</f>
        <v>5.2830672908831975</v>
      </c>
      <c r="G7" s="4">
        <f t="shared" si="0"/>
        <v>3</v>
      </c>
      <c r="I7" s="11">
        <v>4</v>
      </c>
      <c r="J7" s="9">
        <f>IF($G7=1,Data!D6,0)</f>
        <v>0</v>
      </c>
      <c r="K7" s="10">
        <f>IF($G7=1,Data!E6,0)</f>
        <v>0</v>
      </c>
      <c r="L7" s="10">
        <f>IF($G7=1,Data!F6,0)</f>
        <v>0</v>
      </c>
      <c r="M7" s="9">
        <f>IF($G7=2,Data!D6,0)</f>
        <v>0</v>
      </c>
      <c r="N7" s="10">
        <f>IF($G7=2,Data!E6,0)</f>
        <v>0</v>
      </c>
      <c r="O7" s="10">
        <f>IF($G7=2,Data!F6,0)</f>
        <v>0</v>
      </c>
      <c r="P7" s="9">
        <f>IF($G7=3,Data!D6,0)</f>
        <v>3.27</v>
      </c>
      <c r="Q7" s="9">
        <f>IF($G7=3,Data!E6,0)</f>
        <v>4</v>
      </c>
      <c r="R7" s="9">
        <f>IF($G7=3,Data!F6,0)</f>
        <v>73.960000000000008</v>
      </c>
      <c r="S7" s="9">
        <f>IF($G7=4,Data!D6,0)</f>
        <v>0</v>
      </c>
      <c r="T7" s="9">
        <f>IF($G7=4,Data!E6,0)</f>
        <v>0</v>
      </c>
      <c r="U7" s="9">
        <f>IF($G7=4,Data!F6,0)</f>
        <v>0</v>
      </c>
    </row>
    <row r="8" spans="2:21">
      <c r="B8" s="4">
        <v>5</v>
      </c>
      <c r="C8" s="9">
        <f>SQRT((Data!D7-Data!$D$4)^2+(Data!E7-Data!$E$4)^2+(Data!F7-Data!$F$4)^2)</f>
        <v>11.664253083674083</v>
      </c>
      <c r="D8" s="9">
        <f>SQRT((Data!D7-Data!$D$10)^2+(Data!E7-Data!$E$10)^2+(Data!F7-Data!$F$10)^2)</f>
        <v>8.1294095726565487</v>
      </c>
      <c r="E8" s="9">
        <f>SQRT((Data!D7-Data!$D$22)^2+(Data!E7-Data!$E$22)^2+(Data!F7-Data!$F$22)^2)</f>
        <v>6.6919429166722653</v>
      </c>
      <c r="F8" s="9">
        <f>SQRT((Data!D7-Data!$D$23)^2+(Data!E7-Data!$E$23)^2+(Data!F7-Data!$F$23)^2)</f>
        <v>3.6766288907095346</v>
      </c>
      <c r="G8" s="4">
        <f t="shared" si="0"/>
        <v>4</v>
      </c>
      <c r="I8" s="11">
        <v>5</v>
      </c>
      <c r="J8" s="9">
        <f>IF($G8=1,Data!D7,0)</f>
        <v>0</v>
      </c>
      <c r="K8" s="10">
        <f>IF($G8=1,Data!E7,0)</f>
        <v>0</v>
      </c>
      <c r="L8" s="10">
        <f>IF($G8=1,Data!F7,0)</f>
        <v>0</v>
      </c>
      <c r="M8" s="9">
        <f>IF($G8=2,Data!D7,0)</f>
        <v>0</v>
      </c>
      <c r="N8" s="10">
        <f>IF($G8=2,Data!E7,0)</f>
        <v>0</v>
      </c>
      <c r="O8" s="10">
        <f>IF($G8=2,Data!F7,0)</f>
        <v>0</v>
      </c>
      <c r="P8" s="9">
        <f>IF($G8=3,Data!D7,0)</f>
        <v>0</v>
      </c>
      <c r="Q8" s="9">
        <f>IF($G8=3,Data!E7,0)</f>
        <v>0</v>
      </c>
      <c r="R8" s="9">
        <f>IF($G8=3,Data!F7,0)</f>
        <v>0</v>
      </c>
      <c r="S8" s="9">
        <f>IF($G8=4,Data!D7,0)</f>
        <v>1.45</v>
      </c>
      <c r="T8" s="9">
        <f>IF($G8=4,Data!E7,0)</f>
        <v>1</v>
      </c>
      <c r="U8" s="9">
        <f>IF($G8=4,Data!F7,0)</f>
        <v>81.400000000000006</v>
      </c>
    </row>
    <row r="9" spans="2:21">
      <c r="B9" s="4">
        <v>6</v>
      </c>
      <c r="C9" s="9">
        <f>SQRT((Data!D8-Data!$D$4)^2+(Data!E8-Data!$E$4)^2+(Data!F8-Data!$F$4)^2)</f>
        <v>10.915223314252453</v>
      </c>
      <c r="D9" s="9">
        <f>SQRT((Data!D8-Data!$D$10)^2+(Data!E8-Data!$E$10)^2+(Data!F8-Data!$F$10)^2)</f>
        <v>7.3199999999999932</v>
      </c>
      <c r="E9" s="9">
        <f>SQRT((Data!D8-Data!$D$22)^2+(Data!E8-Data!$E$22)^2+(Data!F8-Data!$F$22)^2)</f>
        <v>5.6318025533571463</v>
      </c>
      <c r="F9" s="9">
        <f>SQRT((Data!D8-Data!$D$23)^2+(Data!E8-Data!$E$23)^2+(Data!F8-Data!$F$23)^2)</f>
        <v>2.0067137314524981</v>
      </c>
      <c r="G9" s="4">
        <f t="shared" si="0"/>
        <v>4</v>
      </c>
      <c r="I9" s="11">
        <v>6</v>
      </c>
      <c r="J9" s="9">
        <f>IF($G9=1,Data!D8,0)</f>
        <v>0</v>
      </c>
      <c r="K9" s="10">
        <f>IF($G9=1,Data!E8,0)</f>
        <v>0</v>
      </c>
      <c r="L9" s="10">
        <f>IF($G9=1,Data!F8,0)</f>
        <v>0</v>
      </c>
      <c r="M9" s="9">
        <f>IF($G9=2,Data!D8,0)</f>
        <v>0</v>
      </c>
      <c r="N9" s="10">
        <f>IF($G9=2,Data!E8,0)</f>
        <v>0</v>
      </c>
      <c r="O9" s="10">
        <f>IF($G9=2,Data!F8,0)</f>
        <v>0</v>
      </c>
      <c r="P9" s="9">
        <f>IF($G9=3,Data!D8,0)</f>
        <v>0</v>
      </c>
      <c r="Q9" s="9">
        <f>IF($G9=3,Data!E8,0)</f>
        <v>0</v>
      </c>
      <c r="R9" s="9">
        <f>IF($G9=3,Data!F8,0)</f>
        <v>0</v>
      </c>
      <c r="S9" s="9">
        <f>IF($G9=4,Data!D8,0)</f>
        <v>3.18</v>
      </c>
      <c r="T9" s="9">
        <f>IF($G9=4,Data!E8,0)</f>
        <v>2</v>
      </c>
      <c r="U9" s="9">
        <f>IF($G9=4,Data!F8,0)</f>
        <v>80.84</v>
      </c>
    </row>
    <row r="10" spans="2:21">
      <c r="B10" s="4">
        <v>7</v>
      </c>
      <c r="C10" s="9">
        <f>SQRT((Data!D9-Data!$D$4)^2+(Data!E9-Data!$E$4)^2+(Data!F9-Data!$F$4)^2)</f>
        <v>4.4488762626083425</v>
      </c>
      <c r="D10" s="9">
        <f>SQRT((Data!D9-Data!$D$10)^2+(Data!E9-Data!$E$10)^2+(Data!F9-Data!$F$10)^2)</f>
        <v>7.840637729164655</v>
      </c>
      <c r="E10" s="9">
        <f>SQRT((Data!D9-Data!$D$22)^2+(Data!E9-Data!$E$22)^2+(Data!F9-Data!$F$22)^2)</f>
        <v>9.6720215053524399</v>
      </c>
      <c r="F10" s="9">
        <f>SQRT((Data!D9-Data!$D$23)^2+(Data!E9-Data!$E$23)^2+(Data!F9-Data!$F$23)^2)</f>
        <v>13.499796294759422</v>
      </c>
      <c r="G10" s="4">
        <f t="shared" si="0"/>
        <v>1</v>
      </c>
      <c r="I10" s="11">
        <v>7</v>
      </c>
      <c r="J10" s="9">
        <f>IF($G10=1,Data!D9,0)</f>
        <v>3.28</v>
      </c>
      <c r="K10" s="10">
        <f>IF($G10=1,Data!E9,0)</f>
        <v>2</v>
      </c>
      <c r="L10" s="10">
        <f>IF($G10=1,Data!F9,0)</f>
        <v>65.679999999999993</v>
      </c>
      <c r="M10" s="9">
        <f>IF($G10=2,Data!D9,0)</f>
        <v>0</v>
      </c>
      <c r="N10" s="10">
        <f>IF($G10=2,Data!E9,0)</f>
        <v>0</v>
      </c>
      <c r="O10" s="10">
        <f>IF($G10=2,Data!F9,0)</f>
        <v>0</v>
      </c>
      <c r="P10" s="9">
        <f>IF($G10=3,Data!D9,0)</f>
        <v>0</v>
      </c>
      <c r="Q10" s="9">
        <f>IF($G10=3,Data!E9,0)</f>
        <v>0</v>
      </c>
      <c r="R10" s="9">
        <f>IF($G10=3,Data!F9,0)</f>
        <v>0</v>
      </c>
      <c r="S10" s="9">
        <f>IF($G10=4,Data!D9,0)</f>
        <v>0</v>
      </c>
      <c r="T10" s="9">
        <f>IF($G10=4,Data!E9,0)</f>
        <v>0</v>
      </c>
      <c r="U10" s="9">
        <f>IF($G10=4,Data!F9,0)</f>
        <v>0</v>
      </c>
    </row>
    <row r="11" spans="2:21">
      <c r="B11" s="4">
        <v>8</v>
      </c>
      <c r="C11" s="9">
        <f>SQRT((Data!D10-Data!$D$4)^2+(Data!E10-Data!$E$4)^2+(Data!F10-Data!$F$4)^2)</f>
        <v>3.7059546678285402</v>
      </c>
      <c r="D11" s="9">
        <f>SQRT((Data!D10-Data!$D$10)^2+(Data!E10-Data!$E$10)^2+(Data!F10-Data!$F$10)^2)</f>
        <v>0</v>
      </c>
      <c r="E11" s="9">
        <f>SQRT((Data!D10-Data!$D$22)^2+(Data!E10-Data!$E$22)^2+(Data!F10-Data!$F$22)^2)</f>
        <v>2.04792577990511</v>
      </c>
      <c r="F11" s="9">
        <f>SQRT((Data!D10-Data!$D$23)^2+(Data!E10-Data!$E$23)^2+(Data!F10-Data!$F$23)^2)</f>
        <v>5.7202534908865612</v>
      </c>
      <c r="G11" s="4">
        <f t="shared" si="0"/>
        <v>2</v>
      </c>
      <c r="I11" s="11">
        <v>8</v>
      </c>
      <c r="J11" s="9">
        <f>IF($G11=1,Data!D10,0)</f>
        <v>0</v>
      </c>
      <c r="K11" s="10">
        <f>IF($G11=1,Data!E10,0)</f>
        <v>0</v>
      </c>
      <c r="L11" s="10">
        <f>IF($G11=1,Data!F10,0)</f>
        <v>0</v>
      </c>
      <c r="M11" s="9">
        <f>IF($G11=2,Data!D10,0)</f>
        <v>3.18</v>
      </c>
      <c r="N11" s="10">
        <f>IF($G11=2,Data!E10,0)</f>
        <v>2</v>
      </c>
      <c r="O11" s="10">
        <f>IF($G11=2,Data!F10,0)</f>
        <v>73.52000000000001</v>
      </c>
      <c r="P11" s="9">
        <f>IF($G11=3,Data!D10,0)</f>
        <v>0</v>
      </c>
      <c r="Q11" s="9">
        <f>IF($G11=3,Data!E10,0)</f>
        <v>0</v>
      </c>
      <c r="R11" s="9">
        <f>IF($G11=3,Data!F10,0)</f>
        <v>0</v>
      </c>
      <c r="S11" s="9">
        <f>IF($G11=4,Data!D10,0)</f>
        <v>0</v>
      </c>
      <c r="T11" s="9">
        <f>IF($G11=4,Data!E10,0)</f>
        <v>0</v>
      </c>
      <c r="U11" s="9">
        <f>IF($G11=4,Data!F10,0)</f>
        <v>0</v>
      </c>
    </row>
    <row r="12" spans="2:21">
      <c r="B12" s="4">
        <v>9</v>
      </c>
      <c r="C12" s="9">
        <f>SQRT((Data!D11-Data!$D$4)^2+(Data!E11-Data!$E$4)^2+(Data!F11-Data!$F$4)^2)</f>
        <v>11.311980374806188</v>
      </c>
      <c r="D12" s="9">
        <f>SQRT((Data!D11-Data!$D$10)^2+(Data!E11-Data!$E$10)^2+(Data!F11-Data!$F$10)^2)</f>
        <v>7.8145761241413423</v>
      </c>
      <c r="E12" s="9">
        <f>SQRT((Data!D11-Data!$D$22)^2+(Data!E11-Data!$E$22)^2+(Data!F11-Data!$F$22)^2)</f>
        <v>5.9648302574339942</v>
      </c>
      <c r="F12" s="9">
        <f>SQRT((Data!D11-Data!$D$23)^2+(Data!E11-Data!$E$23)^2+(Data!F11-Data!$F$23)^2)</f>
        <v>2.1202122535255801</v>
      </c>
      <c r="G12" s="4">
        <f t="shared" si="0"/>
        <v>4</v>
      </c>
      <c r="I12" s="11">
        <v>9</v>
      </c>
      <c r="J12" s="9">
        <f>IF($G12=1,Data!D11,0)</f>
        <v>0</v>
      </c>
      <c r="K12" s="10">
        <f>IF($G12=1,Data!E11,0)</f>
        <v>0</v>
      </c>
      <c r="L12" s="10">
        <f>IF($G12=1,Data!F11,0)</f>
        <v>0</v>
      </c>
      <c r="M12" s="9">
        <f>IF($G12=2,Data!D11,0)</f>
        <v>0</v>
      </c>
      <c r="N12" s="10">
        <f>IF($G12=2,Data!E11,0)</f>
        <v>0</v>
      </c>
      <c r="O12" s="10">
        <f>IF($G12=2,Data!F11,0)</f>
        <v>0</v>
      </c>
      <c r="P12" s="9">
        <f>IF($G12=3,Data!D11,0)</f>
        <v>0</v>
      </c>
      <c r="Q12" s="9">
        <f>IF($G12=3,Data!E11,0)</f>
        <v>0</v>
      </c>
      <c r="R12" s="9">
        <f>IF($G12=3,Data!F11,0)</f>
        <v>0</v>
      </c>
      <c r="S12" s="9">
        <f>IF($G12=4,Data!D11,0)</f>
        <v>3.58</v>
      </c>
      <c r="T12" s="9">
        <f>IF($G12=4,Data!E11,0)</f>
        <v>3</v>
      </c>
      <c r="U12" s="9">
        <f>IF($G12=4,Data!F11,0)</f>
        <v>81.260000000000005</v>
      </c>
    </row>
    <row r="13" spans="2:21">
      <c r="B13" s="4">
        <v>10</v>
      </c>
      <c r="C13" s="9">
        <f>SQRT((Data!D12-Data!$D$4)^2+(Data!E12-Data!$E$4)^2+(Data!F12-Data!$F$4)^2)</f>
        <v>6.453526167917822</v>
      </c>
      <c r="D13" s="9">
        <f>SQRT((Data!D12-Data!$D$10)^2+(Data!E12-Data!$E$10)^2+(Data!F12-Data!$F$10)^2)</f>
        <v>3.4468101195162939</v>
      </c>
      <c r="E13" s="9">
        <f>SQRT((Data!D12-Data!$D$22)^2+(Data!E12-Data!$E$22)^2+(Data!F12-Data!$F$22)^2)</f>
        <v>1.4327944723511465</v>
      </c>
      <c r="F13" s="9">
        <f>SQRT((Data!D12-Data!$D$23)^2+(Data!E12-Data!$E$23)^2+(Data!F12-Data!$F$23)^2)</f>
        <v>3.0109799069405994</v>
      </c>
      <c r="G13" s="4">
        <f t="shared" si="0"/>
        <v>3</v>
      </c>
      <c r="I13" s="11">
        <v>10</v>
      </c>
      <c r="J13" s="9">
        <f>IF($G13=1,Data!D12,0)</f>
        <v>0</v>
      </c>
      <c r="K13" s="10">
        <f>IF($G13=1,Data!E12,0)</f>
        <v>0</v>
      </c>
      <c r="L13" s="10">
        <f>IF($G13=1,Data!F12,0)</f>
        <v>0</v>
      </c>
      <c r="M13" s="9">
        <f>IF($G13=2,Data!D12,0)</f>
        <v>0</v>
      </c>
      <c r="N13" s="10">
        <f>IF($G13=2,Data!E12,0)</f>
        <v>0</v>
      </c>
      <c r="O13" s="10">
        <f>IF($G13=2,Data!F12,0)</f>
        <v>0</v>
      </c>
      <c r="P13" s="9">
        <f>IF($G13=3,Data!D12,0)</f>
        <v>3.57</v>
      </c>
      <c r="Q13" s="9">
        <f>IF($G13=3,Data!E12,0)</f>
        <v>4</v>
      </c>
      <c r="R13" s="9">
        <f>IF($G13=3,Data!F12,0)</f>
        <v>76.3</v>
      </c>
      <c r="S13" s="9">
        <f>IF($G13=4,Data!D12,0)</f>
        <v>0</v>
      </c>
      <c r="T13" s="9">
        <f>IF($G13=4,Data!E12,0)</f>
        <v>0</v>
      </c>
      <c r="U13" s="9">
        <f>IF($G13=4,Data!F12,0)</f>
        <v>0</v>
      </c>
    </row>
    <row r="14" spans="2:21">
      <c r="B14" s="4">
        <v>11</v>
      </c>
      <c r="C14" s="9">
        <f>SQRT((Data!D13-Data!$D$4)^2+(Data!E13-Data!$E$4)^2+(Data!F13-Data!$F$4)^2)</f>
        <v>8.3558662028541413</v>
      </c>
      <c r="D14" s="9">
        <f>SQRT((Data!D13-Data!$D$10)^2+(Data!E13-Data!$E$10)^2+(Data!F13-Data!$F$10)^2)</f>
        <v>5.1362242941678327</v>
      </c>
      <c r="E14" s="9">
        <f>SQRT((Data!D13-Data!$D$22)^2+(Data!E13-Data!$E$22)^2+(Data!F13-Data!$F$22)^2)</f>
        <v>3.109533727104433</v>
      </c>
      <c r="F14" s="9">
        <f>SQRT((Data!D13-Data!$D$23)^2+(Data!E13-Data!$E$23)^2+(Data!F13-Data!$F$23)^2)</f>
        <v>1.3462912017836297</v>
      </c>
      <c r="G14" s="4">
        <f t="shared" si="0"/>
        <v>4</v>
      </c>
      <c r="I14" s="11">
        <v>11</v>
      </c>
      <c r="J14" s="9">
        <f>IF($G14=1,Data!D13,0)</f>
        <v>0</v>
      </c>
      <c r="K14" s="10">
        <f>IF($G14=1,Data!E13,0)</f>
        <v>0</v>
      </c>
      <c r="L14" s="10">
        <f>IF($G14=1,Data!F13,0)</f>
        <v>0</v>
      </c>
      <c r="M14" s="9">
        <f>IF($G14=2,Data!D13,0)</f>
        <v>0</v>
      </c>
      <c r="N14" s="10">
        <f>IF($G14=2,Data!E13,0)</f>
        <v>0</v>
      </c>
      <c r="O14" s="10">
        <f>IF($G14=2,Data!F13,0)</f>
        <v>0</v>
      </c>
      <c r="P14" s="9">
        <f>IF($G14=3,Data!D13,0)</f>
        <v>0</v>
      </c>
      <c r="Q14" s="9">
        <f>IF($G14=3,Data!E13,0)</f>
        <v>0</v>
      </c>
      <c r="R14" s="9">
        <f>IF($G14=3,Data!F13,0)</f>
        <v>0</v>
      </c>
      <c r="S14" s="9">
        <f>IF($G14=4,Data!D13,0)</f>
        <v>3.5</v>
      </c>
      <c r="T14" s="9">
        <f>IF($G14=4,Data!E13,0)</f>
        <v>4</v>
      </c>
      <c r="U14" s="9">
        <f>IF($G14=4,Data!F13,0)</f>
        <v>78.239999999999995</v>
      </c>
    </row>
    <row r="15" spans="2:21">
      <c r="B15" s="4">
        <v>12</v>
      </c>
      <c r="C15" s="9">
        <f>SQRT((Data!D14-Data!$D$4)^2+(Data!E14-Data!$E$4)^2+(Data!F14-Data!$F$4)^2)</f>
        <v>5.4166410255803479</v>
      </c>
      <c r="D15" s="9">
        <f>SQRT((Data!D14-Data!$D$10)^2+(Data!E14-Data!$E$10)^2+(Data!F14-Data!$F$10)^2)</f>
        <v>2.6646012834943935</v>
      </c>
      <c r="E15" s="9">
        <f>SQRT((Data!D14-Data!$D$22)^2+(Data!E14-Data!$E$22)^2+(Data!F14-Data!$F$22)^2)</f>
        <v>1.0062305898749053</v>
      </c>
      <c r="F15" s="9">
        <f>SQRT((Data!D14-Data!$D$23)^2+(Data!E14-Data!$E$23)^2+(Data!F14-Data!$F$23)^2)</f>
        <v>4.0002499921879879</v>
      </c>
      <c r="G15" s="4">
        <f t="shared" si="0"/>
        <v>3</v>
      </c>
      <c r="I15" s="11">
        <v>12</v>
      </c>
      <c r="J15" s="9">
        <f>IF($G15=1,Data!D14,0)</f>
        <v>0</v>
      </c>
      <c r="K15" s="10">
        <f>IF($G15=1,Data!E14,0)</f>
        <v>0</v>
      </c>
      <c r="L15" s="10">
        <f>IF($G15=1,Data!F14,0)</f>
        <v>0</v>
      </c>
      <c r="M15" s="9">
        <f>IF($G15=2,Data!D14,0)</f>
        <v>0</v>
      </c>
      <c r="N15" s="10">
        <f>IF($G15=2,Data!E14,0)</f>
        <v>0</v>
      </c>
      <c r="O15" s="10">
        <f>IF($G15=2,Data!F14,0)</f>
        <v>0</v>
      </c>
      <c r="P15" s="9">
        <f>IF($G15=3,Data!D14,0)</f>
        <v>3.23</v>
      </c>
      <c r="Q15" s="9">
        <f>IF($G15=3,Data!E14,0)</f>
        <v>4</v>
      </c>
      <c r="R15" s="9">
        <f>IF($G15=3,Data!F14,0)</f>
        <v>75.28</v>
      </c>
      <c r="S15" s="9">
        <f>IF($G15=4,Data!D14,0)</f>
        <v>0</v>
      </c>
      <c r="T15" s="9">
        <f>IF($G15=4,Data!E14,0)</f>
        <v>0</v>
      </c>
      <c r="U15" s="9">
        <f>IF($G15=4,Data!F14,0)</f>
        <v>0</v>
      </c>
    </row>
    <row r="16" spans="2:21">
      <c r="B16" s="4">
        <v>13</v>
      </c>
      <c r="C16" s="9">
        <f>SQRT((Data!D15-Data!$D$4)^2+(Data!E15-Data!$E$4)^2+(Data!F15-Data!$F$4)^2)</f>
        <v>8.1422171427689314</v>
      </c>
      <c r="D16" s="9">
        <f>SQRT((Data!D15-Data!$D$10)^2+(Data!E15-Data!$E$10)^2+(Data!F15-Data!$F$10)^2)</f>
        <v>4.7507473096345532</v>
      </c>
      <c r="E16" s="9">
        <f>SQRT((Data!D15-Data!$D$22)^2+(Data!E15-Data!$E$22)^2+(Data!F15-Data!$F$22)^2)</f>
        <v>2.9312795840724646</v>
      </c>
      <c r="F16" s="9">
        <f>SQRT((Data!D15-Data!$D$23)^2+(Data!E15-Data!$E$23)^2+(Data!F15-Data!$F$23)^2)</f>
        <v>1.4354441821262125</v>
      </c>
      <c r="G16" s="4">
        <f t="shared" si="0"/>
        <v>4</v>
      </c>
      <c r="I16" s="11">
        <v>13</v>
      </c>
      <c r="J16" s="9">
        <f>IF($G16=1,Data!D15,0)</f>
        <v>0</v>
      </c>
      <c r="K16" s="10">
        <f>IF($G16=1,Data!E15,0)</f>
        <v>0</v>
      </c>
      <c r="L16" s="10">
        <f>IF($G16=1,Data!F15,0)</f>
        <v>0</v>
      </c>
      <c r="M16" s="9">
        <f>IF($G16=2,Data!D15,0)</f>
        <v>0</v>
      </c>
      <c r="N16" s="10">
        <f>IF($G16=2,Data!E15,0)</f>
        <v>0</v>
      </c>
      <c r="O16" s="10">
        <f>IF($G16=2,Data!F15,0)</f>
        <v>0</v>
      </c>
      <c r="P16" s="9">
        <f>IF($G16=3,Data!D15,0)</f>
        <v>0</v>
      </c>
      <c r="Q16" s="9">
        <f>IF($G16=3,Data!E15,0)</f>
        <v>0</v>
      </c>
      <c r="R16" s="9">
        <f>IF($G16=3,Data!F15,0)</f>
        <v>0</v>
      </c>
      <c r="S16" s="9">
        <f>IF($G16=4,Data!D15,0)</f>
        <v>2.54</v>
      </c>
      <c r="T16" s="9">
        <f>IF($G16=4,Data!E15,0)</f>
        <v>3</v>
      </c>
      <c r="U16" s="9">
        <f>IF($G16=4,Data!F15,0)</f>
        <v>78.12</v>
      </c>
    </row>
    <row r="17" spans="2:21">
      <c r="B17" s="4">
        <v>14</v>
      </c>
      <c r="C17" s="9">
        <f>SQRT((Data!D16-Data!$D$4)^2+(Data!E16-Data!$E$4)^2+(Data!F16-Data!$F$4)^2)</f>
        <v>4.3695308672671178</v>
      </c>
      <c r="D17" s="9">
        <f>SQRT((Data!D16-Data!$D$10)^2+(Data!E16-Data!$E$10)^2+(Data!F16-Data!$F$10)^2)</f>
        <v>1.3162446581088154</v>
      </c>
      <c r="E17" s="9">
        <f>SQRT((Data!D16-Data!$D$22)^2+(Data!E16-Data!$E$22)^2+(Data!F16-Data!$F$22)^2)</f>
        <v>1.0744766167767372</v>
      </c>
      <c r="F17" s="9">
        <f>SQRT((Data!D16-Data!$D$23)^2+(Data!E16-Data!$E$23)^2+(Data!F16-Data!$F$23)^2)</f>
        <v>4.8803688385202975</v>
      </c>
      <c r="G17" s="4">
        <f t="shared" si="0"/>
        <v>3</v>
      </c>
      <c r="I17" s="11">
        <v>14</v>
      </c>
      <c r="J17" s="9">
        <f>IF($G17=1,Data!D16,0)</f>
        <v>0</v>
      </c>
      <c r="K17" s="10">
        <f>IF($G17=1,Data!E16,0)</f>
        <v>0</v>
      </c>
      <c r="L17" s="10">
        <f>IF($G17=1,Data!F16,0)</f>
        <v>0</v>
      </c>
      <c r="M17" s="9">
        <f>IF($G17=2,Data!D16,0)</f>
        <v>0</v>
      </c>
      <c r="N17" s="10">
        <f>IF($G17=2,Data!E16,0)</f>
        <v>0</v>
      </c>
      <c r="O17" s="10">
        <f>IF($G17=2,Data!F16,0)</f>
        <v>0</v>
      </c>
      <c r="P17" s="9">
        <f>IF($G17=3,Data!D16,0)</f>
        <v>3.61</v>
      </c>
      <c r="Q17" s="9">
        <f>IF($G17=3,Data!E16,0)</f>
        <v>3</v>
      </c>
      <c r="R17" s="9">
        <f>IF($G17=3,Data!F16,0)</f>
        <v>74.260000000000005</v>
      </c>
      <c r="S17" s="9">
        <f>IF($G17=4,Data!D16,0)</f>
        <v>0</v>
      </c>
      <c r="T17" s="9">
        <f>IF($G17=4,Data!E16,0)</f>
        <v>0</v>
      </c>
      <c r="U17" s="9">
        <f>IF($G17=4,Data!F16,0)</f>
        <v>0</v>
      </c>
    </row>
    <row r="18" spans="2:21">
      <c r="B18" s="4">
        <v>15</v>
      </c>
      <c r="C18" s="9">
        <f>SQRT((Data!D17-Data!$D$4)^2+(Data!E17-Data!$E$4)^2+(Data!F17-Data!$F$4)^2)</f>
        <v>2.8136808632110486</v>
      </c>
      <c r="D18" s="9">
        <f>SQRT((Data!D17-Data!$D$10)^2+(Data!E17-Data!$E$10)^2+(Data!F17-Data!$F$10)^2)</f>
        <v>1.3210980281568858</v>
      </c>
      <c r="E18" s="9">
        <f>SQRT((Data!D17-Data!$D$22)^2+(Data!E17-Data!$E$22)^2+(Data!F17-Data!$F$22)^2)</f>
        <v>2.6023258827441214</v>
      </c>
      <c r="F18" s="9">
        <f>SQRT((Data!D17-Data!$D$23)^2+(Data!E17-Data!$E$23)^2+(Data!F17-Data!$F$23)^2)</f>
        <v>6.4407763507204603</v>
      </c>
      <c r="G18" s="4">
        <f t="shared" si="0"/>
        <v>2</v>
      </c>
      <c r="I18" s="11">
        <v>15</v>
      </c>
      <c r="J18" s="9">
        <f>IF($G18=1,Data!D17,0)</f>
        <v>0</v>
      </c>
      <c r="K18" s="10">
        <f>IF($G18=1,Data!E17,0)</f>
        <v>0</v>
      </c>
      <c r="L18" s="10">
        <f>IF($G18=1,Data!F17,0)</f>
        <v>0</v>
      </c>
      <c r="M18" s="9">
        <f>IF($G18=2,Data!D17,0)</f>
        <v>3.45</v>
      </c>
      <c r="N18" s="10">
        <f>IF($G18=2,Data!E17,0)</f>
        <v>3</v>
      </c>
      <c r="O18" s="10">
        <f>IF($G18=2,Data!F17,0)</f>
        <v>72.7</v>
      </c>
      <c r="P18" s="9">
        <f>IF($G18=3,Data!D17,0)</f>
        <v>0</v>
      </c>
      <c r="Q18" s="9">
        <f>IF($G18=3,Data!E17,0)</f>
        <v>0</v>
      </c>
      <c r="R18" s="9">
        <f>IF($G18=3,Data!F17,0)</f>
        <v>0</v>
      </c>
      <c r="S18" s="9">
        <f>IF($G18=4,Data!D17,0)</f>
        <v>0</v>
      </c>
      <c r="T18" s="9">
        <f>IF($G18=4,Data!E17,0)</f>
        <v>0</v>
      </c>
      <c r="U18" s="9">
        <f>IF($G18=4,Data!F17,0)</f>
        <v>0</v>
      </c>
    </row>
    <row r="19" spans="2:21">
      <c r="B19" s="4">
        <v>16</v>
      </c>
      <c r="C19" s="9">
        <f>SQRT((Data!D18-Data!$D$4)^2+(Data!E18-Data!$E$4)^2+(Data!F18-Data!$F$4)^2)</f>
        <v>6.0013415166944153</v>
      </c>
      <c r="D19" s="9">
        <f>SQRT((Data!D18-Data!$D$10)^2+(Data!E18-Data!$E$10)^2+(Data!F18-Data!$F$10)^2)</f>
        <v>2.7074711448139066</v>
      </c>
      <c r="E19" s="9">
        <f>SQRT((Data!D18-Data!$D$22)^2+(Data!E18-Data!$E$22)^2+(Data!F18-Data!$F$22)^2)</f>
        <v>2.610210719463085</v>
      </c>
      <c r="F19" s="9">
        <f>SQRT((Data!D18-Data!$D$23)^2+(Data!E18-Data!$E$23)^2+(Data!F18-Data!$F$23)^2)</f>
        <v>4.5229304659700507</v>
      </c>
      <c r="G19" s="4">
        <f t="shared" si="0"/>
        <v>3</v>
      </c>
      <c r="I19" s="11">
        <v>16</v>
      </c>
      <c r="J19" s="9">
        <f>IF($G19=1,Data!D18,0)</f>
        <v>0</v>
      </c>
      <c r="K19" s="10">
        <f>IF($G19=1,Data!E18,0)</f>
        <v>0</v>
      </c>
      <c r="L19" s="10">
        <f>IF($G19=1,Data!F18,0)</f>
        <v>0</v>
      </c>
      <c r="M19" s="9">
        <f>IF($G19=2,Data!D18,0)</f>
        <v>0</v>
      </c>
      <c r="N19" s="10">
        <f>IF($G19=2,Data!E18,0)</f>
        <v>0</v>
      </c>
      <c r="O19" s="10">
        <f>IF($G19=2,Data!F18,0)</f>
        <v>0</v>
      </c>
      <c r="P19" s="9">
        <f>IF($G19=3,Data!D18,0)</f>
        <v>1.68</v>
      </c>
      <c r="Q19" s="9">
        <f>IF($G19=3,Data!E18,0)</f>
        <v>1</v>
      </c>
      <c r="R19" s="9">
        <f>IF($G19=3,Data!F18,0)</f>
        <v>75.539999999999992</v>
      </c>
      <c r="S19" s="9">
        <f>IF($G19=4,Data!D18,0)</f>
        <v>0</v>
      </c>
      <c r="T19" s="9">
        <f>IF($G19=4,Data!E18,0)</f>
        <v>0</v>
      </c>
      <c r="U19" s="9">
        <f>IF($G19=4,Data!F18,0)</f>
        <v>0</v>
      </c>
    </row>
    <row r="20" spans="2:21">
      <c r="B20" s="4">
        <v>17</v>
      </c>
      <c r="C20" s="9">
        <f>SQRT((Data!D19-Data!$D$4)^2+(Data!E19-Data!$E$4)^2+(Data!F19-Data!$F$4)^2)</f>
        <v>6.744004744956821</v>
      </c>
      <c r="D20" s="9">
        <f>SQRT((Data!D19-Data!$D$10)^2+(Data!E19-Data!$E$10)^2+(Data!F19-Data!$F$10)^2)</f>
        <v>3.3692283983131697</v>
      </c>
      <c r="E20" s="9">
        <f>SQRT((Data!D19-Data!$D$22)^2+(Data!E19-Data!$E$22)^2+(Data!F19-Data!$F$22)^2)</f>
        <v>2.2590484722555209</v>
      </c>
      <c r="F20" s="9">
        <f>SQRT((Data!D19-Data!$D$23)^2+(Data!E19-Data!$E$23)^2+(Data!F19-Data!$F$23)^2)</f>
        <v>3.2744465181156972</v>
      </c>
      <c r="G20" s="4">
        <f t="shared" si="0"/>
        <v>3</v>
      </c>
      <c r="I20" s="11">
        <v>17</v>
      </c>
      <c r="J20" s="9">
        <f>IF($G20=1,Data!D19,0)</f>
        <v>0</v>
      </c>
      <c r="K20" s="10">
        <f>IF($G20=1,Data!E19,0)</f>
        <v>0</v>
      </c>
      <c r="L20" s="10">
        <f>IF($G20=1,Data!F19,0)</f>
        <v>0</v>
      </c>
      <c r="M20" s="9">
        <f>IF($G20=2,Data!D19,0)</f>
        <v>0</v>
      </c>
      <c r="N20" s="10">
        <f>IF($G20=2,Data!E19,0)</f>
        <v>0</v>
      </c>
      <c r="O20" s="10">
        <f>IF($G20=2,Data!F19,0)</f>
        <v>0</v>
      </c>
      <c r="P20" s="9">
        <f>IF($G20=3,Data!D19,0)</f>
        <v>1.77</v>
      </c>
      <c r="Q20" s="9">
        <f>IF($G20=3,Data!E19,0)</f>
        <v>2</v>
      </c>
      <c r="R20" s="9">
        <f>IF($G20=3,Data!F19,0)</f>
        <v>76.58</v>
      </c>
      <c r="S20" s="9">
        <f>IF($G20=4,Data!D19,0)</f>
        <v>0</v>
      </c>
      <c r="T20" s="9">
        <f>IF($G20=4,Data!E19,0)</f>
        <v>0</v>
      </c>
      <c r="U20" s="9">
        <f>IF($G20=4,Data!F19,0)</f>
        <v>0</v>
      </c>
    </row>
    <row r="21" spans="2:21">
      <c r="B21" s="4">
        <v>18</v>
      </c>
      <c r="C21" s="9">
        <f>SQRT((Data!D20-Data!$D$4)^2+(Data!E20-Data!$E$4)^2+(Data!F20-Data!$F$4)^2)</f>
        <v>10.494665311480889</v>
      </c>
      <c r="D21" s="9">
        <f>SQRT((Data!D20-Data!$D$10)^2+(Data!E20-Data!$E$10)^2+(Data!F20-Data!$F$10)^2)</f>
        <v>6.9003550633282549</v>
      </c>
      <c r="E21" s="9">
        <f>SQRT((Data!D20-Data!$D$22)^2+(Data!E20-Data!$E$22)^2+(Data!F20-Data!$F$22)^2)</f>
        <v>5.2218100310141544</v>
      </c>
      <c r="F21" s="9">
        <f>SQRT((Data!D20-Data!$D$23)^2+(Data!E20-Data!$E$23)^2+(Data!F20-Data!$F$23)^2)</f>
        <v>1.6828547174370112</v>
      </c>
      <c r="G21" s="4">
        <f t="shared" si="0"/>
        <v>4</v>
      </c>
      <c r="I21" s="11">
        <v>18</v>
      </c>
      <c r="J21" s="9">
        <f>IF($G21=1,Data!D20,0)</f>
        <v>0</v>
      </c>
      <c r="K21" s="10">
        <f>IF($G21=1,Data!E20,0)</f>
        <v>0</v>
      </c>
      <c r="L21" s="10">
        <f>IF($G21=1,Data!F20,0)</f>
        <v>0</v>
      </c>
      <c r="M21" s="9">
        <f>IF($G21=2,Data!D20,0)</f>
        <v>0</v>
      </c>
      <c r="N21" s="10">
        <f>IF($G21=2,Data!E20,0)</f>
        <v>0</v>
      </c>
      <c r="O21" s="10">
        <f>IF($G21=2,Data!F20,0)</f>
        <v>0</v>
      </c>
      <c r="P21" s="9">
        <f>IF($G21=3,Data!D20,0)</f>
        <v>0</v>
      </c>
      <c r="Q21" s="9">
        <f>IF($G21=3,Data!E20,0)</f>
        <v>0</v>
      </c>
      <c r="R21" s="9">
        <f>IF($G21=3,Data!F20,0)</f>
        <v>0</v>
      </c>
      <c r="S21" s="9">
        <f>IF($G21=4,Data!D20,0)</f>
        <v>3.11</v>
      </c>
      <c r="T21" s="9">
        <f>IF($G21=4,Data!E20,0)</f>
        <v>2</v>
      </c>
      <c r="U21" s="9">
        <f>IF($G21=4,Data!F20,0)</f>
        <v>80.42</v>
      </c>
    </row>
    <row r="22" spans="2:21">
      <c r="B22" s="4">
        <v>19</v>
      </c>
      <c r="C22" s="9">
        <f>SQRT((Data!D21-Data!$D$4)^2+(Data!E21-Data!$E$4)^2+(Data!F21-Data!$F$4)^2)</f>
        <v>6.3016505774281137</v>
      </c>
      <c r="D22" s="9">
        <f>SQRT((Data!D21-Data!$D$10)^2+(Data!E21-Data!$E$10)^2+(Data!F21-Data!$F$10)^2)</f>
        <v>2.6537709019431062</v>
      </c>
      <c r="E22" s="9">
        <f>SQRT((Data!D21-Data!$D$22)^2+(Data!E21-Data!$E$22)^2+(Data!F21-Data!$F$22)^2)</f>
        <v>1.3235180391668258</v>
      </c>
      <c r="F22" s="9">
        <f>SQRT((Data!D21-Data!$D$23)^2+(Data!E21-Data!$E$23)^2+(Data!F21-Data!$F$23)^2)</f>
        <v>3.1449006343603325</v>
      </c>
      <c r="G22" s="4">
        <f t="shared" si="0"/>
        <v>3</v>
      </c>
      <c r="I22" s="11">
        <v>19</v>
      </c>
      <c r="J22" s="9">
        <f>IF($G22=1,Data!D21,0)</f>
        <v>0</v>
      </c>
      <c r="K22" s="10">
        <f>IF($G22=1,Data!E21,0)</f>
        <v>0</v>
      </c>
      <c r="L22" s="10">
        <f>IF($G22=1,Data!F21,0)</f>
        <v>0</v>
      </c>
      <c r="M22" s="9">
        <f>IF($G22=2,Data!D21,0)</f>
        <v>0</v>
      </c>
      <c r="N22" s="10">
        <f>IF($G22=2,Data!E21,0)</f>
        <v>0</v>
      </c>
      <c r="O22" s="10">
        <f>IF($G22=2,Data!F21,0)</f>
        <v>0</v>
      </c>
      <c r="P22" s="9">
        <f>IF($G22=3,Data!D21,0)</f>
        <v>3.45</v>
      </c>
      <c r="Q22" s="9">
        <f>IF($G22=3,Data!E21,0)</f>
        <v>2</v>
      </c>
      <c r="R22" s="9">
        <f>IF($G22=3,Data!F21,0)</f>
        <v>76.16</v>
      </c>
      <c r="S22" s="9">
        <f>IF($G22=4,Data!D21,0)</f>
        <v>0</v>
      </c>
      <c r="T22" s="9">
        <f>IF($G22=4,Data!E21,0)</f>
        <v>0</v>
      </c>
      <c r="U22" s="9">
        <f>IF($G22=4,Data!F21,0)</f>
        <v>0</v>
      </c>
    </row>
    <row r="23" spans="2:21">
      <c r="B23" s="4">
        <v>20</v>
      </c>
      <c r="C23" s="9">
        <f>SQRT((Data!D22-Data!$D$4)^2+(Data!E22-Data!$E$4)^2+(Data!F22-Data!$F$4)^2)</f>
        <v>5.3548576078174177</v>
      </c>
      <c r="D23" s="9">
        <f>SQRT((Data!D22-Data!$D$10)^2+(Data!E22-Data!$E$10)^2+(Data!F22-Data!$F$10)^2)</f>
        <v>2.04792577990511</v>
      </c>
      <c r="E23" s="9">
        <f>SQRT((Data!D22-Data!$D$22)^2+(Data!E22-Data!$E$22)^2+(Data!F22-Data!$F$22)^2)</f>
        <v>0</v>
      </c>
      <c r="F23" s="9">
        <f>SQRT((Data!D22-Data!$D$23)^2+(Data!E22-Data!$E$23)^2+(Data!F22-Data!$F$23)^2)</f>
        <v>3.8457379005855334</v>
      </c>
      <c r="G23" s="4">
        <f t="shared" si="0"/>
        <v>3</v>
      </c>
      <c r="I23" s="11">
        <v>20</v>
      </c>
      <c r="J23" s="9">
        <f>IF($G23=1,Data!D22,0)</f>
        <v>0</v>
      </c>
      <c r="K23" s="10">
        <f>IF($G23=1,Data!E22,0)</f>
        <v>0</v>
      </c>
      <c r="L23" s="10">
        <f>IF($G23=1,Data!F22,0)</f>
        <v>0</v>
      </c>
      <c r="M23" s="9">
        <f>IF($G23=2,Data!D22,0)</f>
        <v>0</v>
      </c>
      <c r="N23" s="10">
        <f>IF($G23=2,Data!E22,0)</f>
        <v>0</v>
      </c>
      <c r="O23" s="10">
        <f>IF($G23=2,Data!F22,0)</f>
        <v>0</v>
      </c>
      <c r="P23" s="9">
        <f>IF($G23=3,Data!D22,0)</f>
        <v>3.34</v>
      </c>
      <c r="Q23" s="9">
        <f>IF($G23=3,Data!E22,0)</f>
        <v>3</v>
      </c>
      <c r="R23" s="9">
        <f>IF($G23=3,Data!F22,0)</f>
        <v>75.3</v>
      </c>
      <c r="S23" s="9">
        <f>IF($G23=4,Data!D22,0)</f>
        <v>0</v>
      </c>
      <c r="T23" s="9">
        <f>IF($G23=4,Data!E22,0)</f>
        <v>0</v>
      </c>
      <c r="U23" s="9">
        <f>IF($G23=4,Data!F22,0)</f>
        <v>0</v>
      </c>
    </row>
    <row r="24" spans="2:21">
      <c r="B24" s="4">
        <v>21</v>
      </c>
      <c r="C24" s="9">
        <f>SQRT((Data!D23-Data!$D$4)^2+(Data!E23-Data!$E$4)^2+(Data!F23-Data!$F$4)^2)</f>
        <v>9.1966298174929371</v>
      </c>
      <c r="D24" s="9">
        <f>SQRT((Data!D23-Data!$D$10)^2+(Data!E23-Data!$E$10)^2+(Data!F23-Data!$F$10)^2)</f>
        <v>5.7202534908865612</v>
      </c>
      <c r="E24" s="9">
        <f>SQRT((Data!D23-Data!$D$22)^2+(Data!E23-Data!$E$22)^2+(Data!F23-Data!$F$22)^2)</f>
        <v>3.8457379005855334</v>
      </c>
      <c r="F24" s="9">
        <f>SQRT((Data!D23-Data!$D$23)^2+(Data!E23-Data!$E$23)^2+(Data!F23-Data!$F$23)^2)</f>
        <v>0</v>
      </c>
      <c r="G24" s="4">
        <f t="shared" si="0"/>
        <v>4</v>
      </c>
      <c r="I24" s="11">
        <v>21</v>
      </c>
      <c r="J24" s="9">
        <f>IF($G24=1,Data!D23,0)</f>
        <v>0</v>
      </c>
      <c r="K24" s="10">
        <f>IF($G24=1,Data!E23,0)</f>
        <v>0</v>
      </c>
      <c r="L24" s="10">
        <f>IF($G24=1,Data!F23,0)</f>
        <v>0</v>
      </c>
      <c r="M24" s="9">
        <f>IF($G24=2,Data!D23,0)</f>
        <v>0</v>
      </c>
      <c r="N24" s="10">
        <f>IF($G24=2,Data!E23,0)</f>
        <v>0</v>
      </c>
      <c r="O24" s="10">
        <f>IF($G24=2,Data!F23,0)</f>
        <v>0</v>
      </c>
      <c r="P24" s="9">
        <f>IF($G24=3,Data!D23,0)</f>
        <v>0</v>
      </c>
      <c r="Q24" s="9">
        <f>IF($G24=3,Data!E23,0)</f>
        <v>0</v>
      </c>
      <c r="R24" s="9">
        <f>IF($G24=3,Data!F23,0)</f>
        <v>0</v>
      </c>
      <c r="S24" s="9">
        <f>IF($G24=4,Data!D23,0)</f>
        <v>3.55</v>
      </c>
      <c r="T24" s="9">
        <f>IF($G24=4,Data!E23,0)</f>
        <v>3</v>
      </c>
      <c r="U24" s="9">
        <f>IF($G24=4,Data!F23,0)</f>
        <v>79.14</v>
      </c>
    </row>
    <row r="25" spans="2:21">
      <c r="B25" s="4">
        <v>22</v>
      </c>
      <c r="C25" s="9">
        <f>SQRT((Data!D24-Data!$D$4)^2+(Data!E24-Data!$E$4)^2+(Data!F24-Data!$F$4)^2)</f>
        <v>8.7893401345038438</v>
      </c>
      <c r="D25" s="9">
        <f>SQRT((Data!D24-Data!$D$10)^2+(Data!E24-Data!$E$10)^2+(Data!F24-Data!$F$10)^2)</f>
        <v>5.5421656416963776</v>
      </c>
      <c r="E25" s="9">
        <f>SQRT((Data!D24-Data!$D$22)^2+(Data!E24-Data!$E$22)^2+(Data!F24-Data!$F$22)^2)</f>
        <v>3.5276054201114913</v>
      </c>
      <c r="F25" s="9">
        <f>SQRT((Data!D24-Data!$D$23)^2+(Data!E24-Data!$E$23)^2+(Data!F24-Data!$F$23)^2)</f>
        <v>1.1029505881951409</v>
      </c>
      <c r="G25" s="4">
        <f t="shared" si="0"/>
        <v>4</v>
      </c>
      <c r="I25" s="11">
        <v>22</v>
      </c>
      <c r="J25" s="9">
        <f>IF($G25=1,Data!D24,0)</f>
        <v>0</v>
      </c>
      <c r="K25" s="10">
        <f>IF($G25=1,Data!E24,0)</f>
        <v>0</v>
      </c>
      <c r="L25" s="10">
        <f>IF($G25=1,Data!F24,0)</f>
        <v>0</v>
      </c>
      <c r="M25" s="9">
        <f>IF($G25=2,Data!D24,0)</f>
        <v>0</v>
      </c>
      <c r="N25" s="10">
        <f>IF($G25=2,Data!E24,0)</f>
        <v>0</v>
      </c>
      <c r="O25" s="10">
        <f>IF($G25=2,Data!F24,0)</f>
        <v>0</v>
      </c>
      <c r="P25" s="9">
        <f>IF($G25=3,Data!D24,0)</f>
        <v>0</v>
      </c>
      <c r="Q25" s="9">
        <f>IF($G25=3,Data!E24,0)</f>
        <v>0</v>
      </c>
      <c r="R25" s="9">
        <f>IF($G25=3,Data!F24,0)</f>
        <v>0</v>
      </c>
      <c r="S25" s="9">
        <f>IF($G25=4,Data!D24,0)</f>
        <v>3.48</v>
      </c>
      <c r="T25" s="9">
        <f>IF($G25=4,Data!E24,0)</f>
        <v>4</v>
      </c>
      <c r="U25" s="9">
        <f>IF($G25=4,Data!F24,0)</f>
        <v>78.679999999999993</v>
      </c>
    </row>
    <row r="26" spans="2:21">
      <c r="B26" s="4">
        <v>23</v>
      </c>
      <c r="C26" s="9">
        <f>SQRT((Data!D25-Data!$D$4)^2+(Data!E25-Data!$E$4)^2+(Data!F25-Data!$F$4)^2)</f>
        <v>4.5734122928072107</v>
      </c>
      <c r="D26" s="9">
        <f>SQRT((Data!D25-Data!$D$10)^2+(Data!E25-Data!$E$10)^2+(Data!F25-Data!$F$10)^2)</f>
        <v>2.1931712199461275</v>
      </c>
      <c r="E26" s="9">
        <f>SQRT((Data!D25-Data!$D$22)^2+(Data!E25-Data!$E$22)^2+(Data!F25-Data!$F$22)^2)</f>
        <v>1.3416407864998707</v>
      </c>
      <c r="F26" s="9">
        <f>SQRT((Data!D25-Data!$D$23)^2+(Data!E25-Data!$E$23)^2+(Data!F25-Data!$F$23)^2)</f>
        <v>4.838935833424534</v>
      </c>
      <c r="G26" s="4">
        <f t="shared" si="0"/>
        <v>3</v>
      </c>
      <c r="I26" s="11">
        <v>23</v>
      </c>
      <c r="J26" s="9">
        <f>IF($G26=1,Data!D25,0)</f>
        <v>0</v>
      </c>
      <c r="K26" s="10">
        <f>IF($G26=1,Data!E25,0)</f>
        <v>0</v>
      </c>
      <c r="L26" s="10">
        <f>IF($G26=1,Data!F25,0)</f>
        <v>0</v>
      </c>
      <c r="M26" s="9">
        <f>IF($G26=2,Data!D25,0)</f>
        <v>0</v>
      </c>
      <c r="N26" s="10">
        <f>IF($G26=2,Data!E25,0)</f>
        <v>0</v>
      </c>
      <c r="O26" s="10">
        <f>IF($G26=2,Data!F25,0)</f>
        <v>0</v>
      </c>
      <c r="P26" s="9">
        <f>IF($G26=3,Data!D25,0)</f>
        <v>3.18</v>
      </c>
      <c r="Q26" s="9">
        <f>IF($G26=3,Data!E25,0)</f>
        <v>4</v>
      </c>
      <c r="R26" s="9">
        <f>IF($G26=3,Data!F25,0)</f>
        <v>74.42</v>
      </c>
      <c r="S26" s="9">
        <f>IF($G26=4,Data!D25,0)</f>
        <v>0</v>
      </c>
      <c r="T26" s="9">
        <f>IF($G26=4,Data!E25,0)</f>
        <v>0</v>
      </c>
      <c r="U26" s="9">
        <f>IF($G26=4,Data!F25,0)</f>
        <v>0</v>
      </c>
    </row>
    <row r="27" spans="2:21">
      <c r="B27" s="4">
        <v>24</v>
      </c>
      <c r="C27" s="9">
        <f>SQRT((Data!D26-Data!$D$4)^2+(Data!E26-Data!$E$4)^2+(Data!F26-Data!$F$4)^2)</f>
        <v>8.559117945209092</v>
      </c>
      <c r="D27" s="9">
        <f>SQRT((Data!D26-Data!$D$10)^2+(Data!E26-Data!$E$10)^2+(Data!F26-Data!$F$10)^2)</f>
        <v>4.9419834074994604</v>
      </c>
      <c r="E27" s="9">
        <f>SQRT((Data!D26-Data!$D$22)^2+(Data!E26-Data!$E$22)^2+(Data!F26-Data!$F$22)^2)</f>
        <v>3.3145135389676819</v>
      </c>
      <c r="F27" s="9">
        <f>SQRT((Data!D26-Data!$D$23)^2+(Data!E26-Data!$E$23)^2+(Data!F26-Data!$F$23)^2)</f>
        <v>1.2309752231462621</v>
      </c>
      <c r="G27" s="4">
        <f t="shared" si="0"/>
        <v>4</v>
      </c>
      <c r="I27" s="11">
        <v>24</v>
      </c>
      <c r="J27" s="9">
        <f>IF($G27=1,Data!D26,0)</f>
        <v>0</v>
      </c>
      <c r="K27" s="10">
        <f>IF($G27=1,Data!E26,0)</f>
        <v>0</v>
      </c>
      <c r="L27" s="10">
        <f>IF($G27=1,Data!F26,0)</f>
        <v>0</v>
      </c>
      <c r="M27" s="9">
        <f>IF($G27=2,Data!D26,0)</f>
        <v>0</v>
      </c>
      <c r="N27" s="10">
        <f>IF($G27=2,Data!E26,0)</f>
        <v>0</v>
      </c>
      <c r="O27" s="10">
        <f>IF($G27=2,Data!F26,0)</f>
        <v>0</v>
      </c>
      <c r="P27" s="9">
        <f>IF($G27=3,Data!D26,0)</f>
        <v>0</v>
      </c>
      <c r="Q27" s="9">
        <f>IF($G27=3,Data!E26,0)</f>
        <v>0</v>
      </c>
      <c r="R27" s="9">
        <f>IF($G27=3,Data!F26,0)</f>
        <v>0</v>
      </c>
      <c r="S27" s="9">
        <f>IF($G27=4,Data!D26,0)</f>
        <v>3.32</v>
      </c>
      <c r="T27" s="9">
        <f>IF($G27=4,Data!E26,0)</f>
        <v>2</v>
      </c>
      <c r="U27" s="9">
        <f>IF($G27=4,Data!F26,0)</f>
        <v>78.460000000000008</v>
      </c>
    </row>
    <row r="28" spans="2:21">
      <c r="B28" s="4">
        <v>25</v>
      </c>
      <c r="C28" s="9">
        <f>SQRT((Data!D27-Data!$D$4)^2+(Data!E27-Data!$E$4)^2+(Data!F27-Data!$F$4)^2)</f>
        <v>8.2364312660277932</v>
      </c>
      <c r="D28" s="9">
        <f>SQRT((Data!D27-Data!$D$10)^2+(Data!E27-Data!$E$10)^2+(Data!F27-Data!$F$10)^2)</f>
        <v>4.7861571223686266</v>
      </c>
      <c r="E28" s="9">
        <f>SQRT((Data!D27-Data!$D$22)^2+(Data!E27-Data!$E$22)^2+(Data!F27-Data!$F$22)^2)</f>
        <v>2.901396215617583</v>
      </c>
      <c r="F28" s="9">
        <f>SQRT((Data!D27-Data!$D$23)^2+(Data!E27-Data!$E$23)^2+(Data!F27-Data!$F$23)^2)</f>
        <v>0.98671171068351848</v>
      </c>
      <c r="G28" s="4">
        <f t="shared" si="0"/>
        <v>4</v>
      </c>
      <c r="I28" s="11">
        <v>25</v>
      </c>
      <c r="J28" s="9">
        <f>IF($G28=1,Data!D27,0)</f>
        <v>0</v>
      </c>
      <c r="K28" s="10">
        <f>IF($G28=1,Data!E27,0)</f>
        <v>0</v>
      </c>
      <c r="L28" s="10">
        <f>IF($G28=1,Data!F27,0)</f>
        <v>0</v>
      </c>
      <c r="M28" s="9">
        <f>IF($G28=2,Data!D27,0)</f>
        <v>0</v>
      </c>
      <c r="N28" s="10">
        <f>IF($G28=2,Data!E27,0)</f>
        <v>0</v>
      </c>
      <c r="O28" s="10">
        <f>IF($G28=2,Data!F27,0)</f>
        <v>0</v>
      </c>
      <c r="P28" s="9">
        <f>IF($G28=3,Data!D27,0)</f>
        <v>0</v>
      </c>
      <c r="Q28" s="9">
        <f>IF($G28=3,Data!E27,0)</f>
        <v>0</v>
      </c>
      <c r="R28" s="9">
        <f>IF($G28=3,Data!F27,0)</f>
        <v>0</v>
      </c>
      <c r="S28" s="9">
        <f>IF($G28=4,Data!D27,0)</f>
        <v>3.25</v>
      </c>
      <c r="T28" s="9">
        <f>IF($G28=4,Data!E27,0)</f>
        <v>3</v>
      </c>
      <c r="U28" s="9">
        <f>IF($G28=4,Data!F27,0)</f>
        <v>78.2</v>
      </c>
    </row>
    <row r="29" spans="2:21">
      <c r="B29" s="4">
        <v>26</v>
      </c>
      <c r="C29" s="9">
        <f>SQRT((Data!D28-Data!$D$4)^2+(Data!E28-Data!$E$4)^2+(Data!F28-Data!$F$4)^2)</f>
        <v>8.377422037834803</v>
      </c>
      <c r="D29" s="9">
        <f>SQRT((Data!D28-Data!$D$10)^2+(Data!E28-Data!$E$10)^2+(Data!F28-Data!$F$10)^2)</f>
        <v>4.9234642275535965</v>
      </c>
      <c r="E29" s="9">
        <f>SQRT((Data!D28-Data!$D$22)^2+(Data!E28-Data!$E$22)^2+(Data!F28-Data!$F$22)^2)</f>
        <v>3.040805814253853</v>
      </c>
      <c r="F29" s="9">
        <f>SQRT((Data!D28-Data!$D$23)^2+(Data!E28-Data!$E$23)^2+(Data!F28-Data!$F$23)^2)</f>
        <v>0.8475848040166809</v>
      </c>
      <c r="G29" s="4">
        <f t="shared" si="0"/>
        <v>4</v>
      </c>
      <c r="I29" s="11">
        <v>26</v>
      </c>
      <c r="J29" s="9">
        <f>IF($G29=1,Data!D28,0)</f>
        <v>0</v>
      </c>
      <c r="K29" s="10">
        <f>IF($G29=1,Data!E28,0)</f>
        <v>0</v>
      </c>
      <c r="L29" s="10">
        <f>IF($G29=1,Data!F28,0)</f>
        <v>0</v>
      </c>
      <c r="M29" s="9">
        <f>IF($G29=2,Data!D28,0)</f>
        <v>0</v>
      </c>
      <c r="N29" s="10">
        <f>IF($G29=2,Data!E28,0)</f>
        <v>0</v>
      </c>
      <c r="O29" s="10">
        <f>IF($G29=2,Data!F28,0)</f>
        <v>0</v>
      </c>
      <c r="P29" s="9">
        <f>IF($G29=3,Data!D28,0)</f>
        <v>0</v>
      </c>
      <c r="Q29" s="9">
        <f>IF($G29=3,Data!E28,0)</f>
        <v>0</v>
      </c>
      <c r="R29" s="9">
        <f>IF($G29=3,Data!F28,0)</f>
        <v>0</v>
      </c>
      <c r="S29" s="9">
        <f>IF($G29=4,Data!D28,0)</f>
        <v>3.27</v>
      </c>
      <c r="T29" s="9">
        <f>IF($G29=4,Data!E28,0)</f>
        <v>3</v>
      </c>
      <c r="U29" s="9">
        <f>IF($G29=4,Data!F28,0)</f>
        <v>78.34</v>
      </c>
    </row>
    <row r="30" spans="2:21">
      <c r="B30" s="4">
        <v>27</v>
      </c>
      <c r="C30" s="9">
        <f>SQRT((Data!D29-Data!$D$4)^2+(Data!E29-Data!$E$4)^2+(Data!F29-Data!$F$4)^2)</f>
        <v>6.1180797641090061</v>
      </c>
      <c r="D30" s="9">
        <f>SQRT((Data!D29-Data!$D$10)^2+(Data!E29-Data!$E$10)^2+(Data!F29-Data!$F$10)^2)</f>
        <v>2.7484541109503611</v>
      </c>
      <c r="E30" s="9">
        <f>SQRT((Data!D29-Data!$D$22)^2+(Data!E29-Data!$E$22)^2+(Data!F29-Data!$F$22)^2)</f>
        <v>0.79246451024635911</v>
      </c>
      <c r="F30" s="9">
        <f>SQRT((Data!D29-Data!$D$23)^2+(Data!E29-Data!$E$23)^2+(Data!F29-Data!$F$23)^2)</f>
        <v>3.07995129831626</v>
      </c>
      <c r="G30" s="4">
        <f t="shared" si="0"/>
        <v>3</v>
      </c>
      <c r="I30" s="11">
        <v>27</v>
      </c>
      <c r="J30" s="9">
        <f>IF($G30=1,Data!D29,0)</f>
        <v>0</v>
      </c>
      <c r="K30" s="10">
        <f>IF($G30=1,Data!E29,0)</f>
        <v>0</v>
      </c>
      <c r="L30" s="10">
        <f>IF($G30=1,Data!F29,0)</f>
        <v>0</v>
      </c>
      <c r="M30" s="9">
        <f>IF($G30=2,Data!D29,0)</f>
        <v>0</v>
      </c>
      <c r="N30" s="10">
        <f>IF($G30=2,Data!E29,0)</f>
        <v>0</v>
      </c>
      <c r="O30" s="10">
        <f>IF($G30=2,Data!F29,0)</f>
        <v>0</v>
      </c>
      <c r="P30" s="9">
        <f>IF($G30=3,Data!D29,0)</f>
        <v>3.2</v>
      </c>
      <c r="Q30" s="9">
        <f>IF($G30=3,Data!E29,0)</f>
        <v>3</v>
      </c>
      <c r="R30" s="9">
        <f>IF($G30=3,Data!F29,0)</f>
        <v>76.08</v>
      </c>
      <c r="S30" s="9">
        <f>IF($G30=4,Data!D29,0)</f>
        <v>0</v>
      </c>
      <c r="T30" s="9">
        <f>IF($G30=4,Data!E29,0)</f>
        <v>0</v>
      </c>
      <c r="U30" s="9">
        <f>IF($G30=4,Data!F29,0)</f>
        <v>0</v>
      </c>
    </row>
    <row r="31" spans="2:21">
      <c r="B31" s="4">
        <v>28</v>
      </c>
      <c r="C31" s="9">
        <f>SQRT((Data!D30-Data!$D$4)^2+(Data!E30-Data!$E$4)^2+(Data!F30-Data!$F$4)^2)</f>
        <v>2.2790348834539773</v>
      </c>
      <c r="D31" s="9">
        <f>SQRT((Data!D30-Data!$D$10)^2+(Data!E30-Data!$E$10)^2+(Data!F30-Data!$F$10)^2)</f>
        <v>1.6269296235547499</v>
      </c>
      <c r="E31" s="9">
        <f>SQRT((Data!D30-Data!$D$22)^2+(Data!E30-Data!$E$22)^2+(Data!F30-Data!$F$22)^2)</f>
        <v>3.5188776619825695</v>
      </c>
      <c r="F31" s="9">
        <f>SQRT((Data!D30-Data!$D$23)^2+(Data!E30-Data!$E$23)^2+(Data!F30-Data!$F$23)^2)</f>
        <v>7.2590908521659836</v>
      </c>
      <c r="G31" s="4">
        <f t="shared" si="0"/>
        <v>2</v>
      </c>
      <c r="I31" s="11">
        <v>28</v>
      </c>
      <c r="J31" s="9">
        <f>IF($G31=1,Data!D30,0)</f>
        <v>0</v>
      </c>
      <c r="K31" s="10">
        <f>IF($G31=1,Data!E30,0)</f>
        <v>0</v>
      </c>
      <c r="L31" s="10">
        <f>IF($G31=1,Data!F30,0)</f>
        <v>0</v>
      </c>
      <c r="M31" s="9">
        <f>IF($G31=2,Data!D30,0)</f>
        <v>2.5499999999999998</v>
      </c>
      <c r="N31" s="10">
        <f>IF($G31=2,Data!E30,0)</f>
        <v>2</v>
      </c>
      <c r="O31" s="10">
        <f>IF($G31=2,Data!F30,0)</f>
        <v>72.02000000000001</v>
      </c>
      <c r="P31" s="9">
        <f>IF($G31=3,Data!D30,0)</f>
        <v>0</v>
      </c>
      <c r="Q31" s="9">
        <f>IF($G31=3,Data!E30,0)</f>
        <v>0</v>
      </c>
      <c r="R31" s="9">
        <f>IF($G31=3,Data!F30,0)</f>
        <v>0</v>
      </c>
      <c r="S31" s="9">
        <f>IF($G31=4,Data!D30,0)</f>
        <v>0</v>
      </c>
      <c r="T31" s="9">
        <f>IF($G31=4,Data!E30,0)</f>
        <v>0</v>
      </c>
      <c r="U31" s="9">
        <f>IF($G31=4,Data!F30,0)</f>
        <v>0</v>
      </c>
    </row>
    <row r="32" spans="2:21">
      <c r="B32" s="4">
        <v>29</v>
      </c>
      <c r="C32" s="9">
        <f>SQRT((Data!D31-Data!$D$4)^2+(Data!E31-Data!$E$4)^2+(Data!F31-Data!$F$4)^2)</f>
        <v>6.6346740688597627</v>
      </c>
      <c r="D32" s="9">
        <f>SQRT((Data!D31-Data!$D$10)^2+(Data!E31-Data!$E$10)^2+(Data!F31-Data!$F$10)^2)</f>
        <v>3.2251511592481914</v>
      </c>
      <c r="E32" s="9">
        <f>SQRT((Data!D31-Data!$D$22)^2+(Data!E31-Data!$E$22)^2+(Data!F31-Data!$F$22)^2)</f>
        <v>1.282653499585922</v>
      </c>
      <c r="F32" s="9">
        <f>SQRT((Data!D31-Data!$D$23)^2+(Data!E31-Data!$E$23)^2+(Data!F31-Data!$F$23)^2)</f>
        <v>2.5801744127093404</v>
      </c>
      <c r="G32" s="4">
        <f t="shared" si="0"/>
        <v>3</v>
      </c>
      <c r="I32" s="11">
        <v>29</v>
      </c>
      <c r="J32" s="9">
        <f>IF($G32=1,Data!D31,0)</f>
        <v>0</v>
      </c>
      <c r="K32" s="10">
        <f>IF($G32=1,Data!E31,0)</f>
        <v>0</v>
      </c>
      <c r="L32" s="10">
        <f>IF($G32=1,Data!F31,0)</f>
        <v>0</v>
      </c>
      <c r="M32" s="9">
        <f>IF($G32=2,Data!D31,0)</f>
        <v>0</v>
      </c>
      <c r="N32" s="10">
        <f>IF($G32=2,Data!E31,0)</f>
        <v>0</v>
      </c>
      <c r="O32" s="10">
        <f>IF($G32=2,Data!F31,0)</f>
        <v>0</v>
      </c>
      <c r="P32" s="9">
        <f>IF($G32=3,Data!D31,0)</f>
        <v>3.58</v>
      </c>
      <c r="Q32" s="9">
        <f>IF($G32=3,Data!E31,0)</f>
        <v>3</v>
      </c>
      <c r="R32" s="9">
        <f>IF($G32=3,Data!F31,0)</f>
        <v>76.56</v>
      </c>
      <c r="S32" s="9">
        <f>IF($G32=4,Data!D31,0)</f>
        <v>0</v>
      </c>
      <c r="T32" s="9">
        <f>IF($G32=4,Data!E31,0)</f>
        <v>0</v>
      </c>
      <c r="U32" s="9">
        <f>IF($G32=4,Data!F31,0)</f>
        <v>0</v>
      </c>
    </row>
    <row r="33" spans="2:21">
      <c r="B33" s="4">
        <v>30</v>
      </c>
      <c r="C33" s="9">
        <f>SQRT((Data!D32-Data!$D$4)^2+(Data!E32-Data!$E$4)^2+(Data!F32-Data!$F$4)^2)</f>
        <v>8.9098428717907332</v>
      </c>
      <c r="D33" s="9">
        <f>SQRT((Data!D32-Data!$D$10)^2+(Data!E32-Data!$E$10)^2+(Data!F32-Data!$F$10)^2)</f>
        <v>5.6551569385826825</v>
      </c>
      <c r="E33" s="9">
        <f>SQRT((Data!D32-Data!$D$22)^2+(Data!E32-Data!$E$22)^2+(Data!F32-Data!$F$22)^2)</f>
        <v>3.6435696782139355</v>
      </c>
      <c r="F33" s="9">
        <f>SQRT((Data!D32-Data!$D$23)^2+(Data!E32-Data!$E$23)^2+(Data!F32-Data!$F$23)^2)</f>
        <v>1.0574024777727742</v>
      </c>
      <c r="G33" s="4">
        <f t="shared" si="0"/>
        <v>4</v>
      </c>
      <c r="I33" s="11">
        <v>30</v>
      </c>
      <c r="J33" s="9">
        <f>IF($G33=1,Data!D32,0)</f>
        <v>0</v>
      </c>
      <c r="K33" s="10">
        <f>IF($G33=1,Data!E32,0)</f>
        <v>0</v>
      </c>
      <c r="L33" s="10">
        <f>IF($G33=1,Data!F32,0)</f>
        <v>0</v>
      </c>
      <c r="M33" s="9">
        <f>IF($G33=2,Data!D32,0)</f>
        <v>0</v>
      </c>
      <c r="N33" s="10">
        <f>IF($G33=2,Data!E32,0)</f>
        <v>0</v>
      </c>
      <c r="O33" s="10">
        <f>IF($G33=2,Data!F32,0)</f>
        <v>0</v>
      </c>
      <c r="P33" s="9">
        <f>IF($G33=3,Data!D32,0)</f>
        <v>0</v>
      </c>
      <c r="Q33" s="9">
        <f>IF($G33=3,Data!E32,0)</f>
        <v>0</v>
      </c>
      <c r="R33" s="9">
        <f>IF($G33=3,Data!F32,0)</f>
        <v>0</v>
      </c>
      <c r="S33" s="9">
        <f>IF($G33=4,Data!D32,0)</f>
        <v>3.5</v>
      </c>
      <c r="T33" s="9">
        <f>IF($G33=4,Data!E32,0)</f>
        <v>4</v>
      </c>
      <c r="U33" s="9">
        <f>IF($G33=4,Data!F32,0)</f>
        <v>78.8</v>
      </c>
    </row>
    <row r="34" spans="2:21">
      <c r="B34" s="4">
        <v>31</v>
      </c>
      <c r="C34" s="9">
        <f>SQRT((Data!D33-Data!$D$4)^2+(Data!E33-Data!$E$4)^2+(Data!F33-Data!$F$4)^2)</f>
        <v>13.609617922631042</v>
      </c>
      <c r="D34" s="9">
        <f>SQRT((Data!D33-Data!$D$10)^2+(Data!E33-Data!$E$10)^2+(Data!F33-Data!$F$10)^2)</f>
        <v>10.020977996183788</v>
      </c>
      <c r="E34" s="9">
        <f>SQRT((Data!D33-Data!$D$22)^2+(Data!E33-Data!$E$22)^2+(Data!F33-Data!$F$22)^2)</f>
        <v>8.3004819137204269</v>
      </c>
      <c r="F34" s="9">
        <f>SQRT((Data!D33-Data!$D$23)^2+(Data!E33-Data!$E$23)^2+(Data!F33-Data!$F$23)^2)</f>
        <v>4.5180637445702256</v>
      </c>
      <c r="G34" s="4">
        <f t="shared" si="0"/>
        <v>4</v>
      </c>
      <c r="I34" s="11">
        <v>31</v>
      </c>
      <c r="J34" s="9">
        <f>IF($G34=1,Data!D33,0)</f>
        <v>0</v>
      </c>
      <c r="K34" s="10">
        <f>IF($G34=1,Data!E33,0)</f>
        <v>0</v>
      </c>
      <c r="L34" s="10">
        <f>IF($G34=1,Data!F33,0)</f>
        <v>0</v>
      </c>
      <c r="M34" s="9">
        <f>IF($G34=2,Data!D33,0)</f>
        <v>0</v>
      </c>
      <c r="N34" s="10">
        <f>IF($G34=2,Data!E33,0)</f>
        <v>0</v>
      </c>
      <c r="O34" s="10">
        <f>IF($G34=2,Data!F33,0)</f>
        <v>0</v>
      </c>
      <c r="P34" s="9">
        <f>IF($G34=3,Data!D33,0)</f>
        <v>0</v>
      </c>
      <c r="Q34" s="9">
        <f>IF($G34=3,Data!E33,0)</f>
        <v>0</v>
      </c>
      <c r="R34" s="9">
        <f>IF($G34=3,Data!F33,0)</f>
        <v>0</v>
      </c>
      <c r="S34" s="9">
        <f>IF($G34=4,Data!D33,0)</f>
        <v>3.32</v>
      </c>
      <c r="T34" s="9">
        <f>IF($G34=4,Data!E33,0)</f>
        <v>2</v>
      </c>
      <c r="U34" s="9">
        <f>IF($G34=4,Data!F33,0)</f>
        <v>83.539999999999992</v>
      </c>
    </row>
    <row r="35" spans="2:21">
      <c r="B35" s="4">
        <v>32</v>
      </c>
      <c r="C35" s="9">
        <f>SQRT((Data!D34-Data!$D$4)^2+(Data!E34-Data!$E$4)^2+(Data!F34-Data!$F$4)^2)</f>
        <v>13.400059701359549</v>
      </c>
      <c r="D35" s="9">
        <f>SQRT((Data!D34-Data!$D$10)^2+(Data!E34-Data!$E$10)^2+(Data!F34-Data!$F$10)^2)</f>
        <v>9.9190574148958177</v>
      </c>
      <c r="E35" s="9">
        <f>SQRT((Data!D34-Data!$D$22)^2+(Data!E34-Data!$E$22)^2+(Data!F34-Data!$F$22)^2)</f>
        <v>8.1000802465160788</v>
      </c>
      <c r="F35" s="9">
        <f>SQRT((Data!D34-Data!$D$23)^2+(Data!E34-Data!$E$23)^2+(Data!F34-Data!$F$23)^2)</f>
        <v>4.3111483388999687</v>
      </c>
      <c r="G35" s="4">
        <f t="shared" si="0"/>
        <v>4</v>
      </c>
      <c r="I35" s="11">
        <v>32</v>
      </c>
      <c r="J35" s="9">
        <f>IF($G35=1,Data!D34,0)</f>
        <v>0</v>
      </c>
      <c r="K35" s="10">
        <f>IF($G35=1,Data!E34,0)</f>
        <v>0</v>
      </c>
      <c r="L35" s="10">
        <f>IF($G35=1,Data!F34,0)</f>
        <v>0</v>
      </c>
      <c r="M35" s="9">
        <f>IF($G35=2,Data!D34,0)</f>
        <v>0</v>
      </c>
      <c r="N35" s="10">
        <f>IF($G35=2,Data!E34,0)</f>
        <v>0</v>
      </c>
      <c r="O35" s="10">
        <f>IF($G35=2,Data!F34,0)</f>
        <v>0</v>
      </c>
      <c r="P35" s="9">
        <f>IF($G35=3,Data!D34,0)</f>
        <v>0</v>
      </c>
      <c r="Q35" s="9">
        <f>IF($G35=3,Data!E34,0)</f>
        <v>0</v>
      </c>
      <c r="R35" s="9">
        <f>IF($G35=3,Data!F34,0)</f>
        <v>0</v>
      </c>
      <c r="S35" s="9">
        <f>IF($G35=4,Data!D34,0)</f>
        <v>2.77</v>
      </c>
      <c r="T35" s="9">
        <f>IF($G35=4,Data!E34,0)</f>
        <v>3</v>
      </c>
      <c r="U35" s="9">
        <f>IF($G35=4,Data!F34,0)</f>
        <v>83.38</v>
      </c>
    </row>
    <row r="36" spans="2:21">
      <c r="B36" s="4">
        <v>33</v>
      </c>
      <c r="C36" s="9">
        <f>SQRT((Data!D35-Data!$D$4)^2+(Data!E35-Data!$E$4)^2+(Data!F35-Data!$F$4)^2)</f>
        <v>11.75967686630888</v>
      </c>
      <c r="D36" s="9">
        <f>SQRT((Data!D35-Data!$D$10)^2+(Data!E35-Data!$E$10)^2+(Data!F35-Data!$F$10)^2)</f>
        <v>8.2639518391626527</v>
      </c>
      <c r="E36" s="9">
        <f>SQRT((Data!D35-Data!$D$22)^2+(Data!E35-Data!$E$22)^2+(Data!F35-Data!$F$22)^2)</f>
        <v>6.420381608596176</v>
      </c>
      <c r="F36" s="9">
        <f>SQRT((Data!D35-Data!$D$23)^2+(Data!E35-Data!$E$23)^2+(Data!F35-Data!$F$23)^2)</f>
        <v>2.5837956575549836</v>
      </c>
      <c r="G36" s="4">
        <f t="shared" si="0"/>
        <v>4</v>
      </c>
      <c r="I36" s="11">
        <v>33</v>
      </c>
      <c r="J36" s="9">
        <f>IF($G36=1,Data!D35,0)</f>
        <v>0</v>
      </c>
      <c r="K36" s="10">
        <f>IF($G36=1,Data!E35,0)</f>
        <v>0</v>
      </c>
      <c r="L36" s="10">
        <f>IF($G36=1,Data!F35,0)</f>
        <v>0</v>
      </c>
      <c r="M36" s="9">
        <f>IF($G36=2,Data!D35,0)</f>
        <v>0</v>
      </c>
      <c r="N36" s="10">
        <f>IF($G36=2,Data!E35,0)</f>
        <v>0</v>
      </c>
      <c r="O36" s="10">
        <f>IF($G36=2,Data!F35,0)</f>
        <v>0</v>
      </c>
      <c r="P36" s="9">
        <f>IF($G36=3,Data!D35,0)</f>
        <v>0</v>
      </c>
      <c r="Q36" s="9">
        <f>IF($G36=3,Data!E35,0)</f>
        <v>0</v>
      </c>
      <c r="R36" s="9">
        <f>IF($G36=3,Data!F35,0)</f>
        <v>0</v>
      </c>
      <c r="S36" s="9">
        <f>IF($G36=4,Data!D35,0)</f>
        <v>3.41</v>
      </c>
      <c r="T36" s="9">
        <f>IF($G36=4,Data!E35,0)</f>
        <v>3</v>
      </c>
      <c r="U36" s="9">
        <f>IF($G36=4,Data!F35,0)</f>
        <v>81.72</v>
      </c>
    </row>
    <row r="37" spans="2:21">
      <c r="B37" s="4">
        <v>34</v>
      </c>
      <c r="C37" s="9">
        <f>SQRT((Data!D36-Data!$D$4)^2+(Data!E36-Data!$E$4)^2+(Data!F36-Data!$F$4)^2)</f>
        <v>6.0714742855422044</v>
      </c>
      <c r="D37" s="9">
        <f>SQRT((Data!D36-Data!$D$10)^2+(Data!E36-Data!$E$10)^2+(Data!F36-Data!$F$10)^2)</f>
        <v>2.4434606606205036</v>
      </c>
      <c r="E37" s="9">
        <f>SQRT((Data!D36-Data!$D$22)^2+(Data!E36-Data!$E$22)^2+(Data!F36-Data!$F$22)^2)</f>
        <v>1.2327611285241007</v>
      </c>
      <c r="F37" s="9">
        <f>SQRT((Data!D36-Data!$D$23)^2+(Data!E36-Data!$E$23)^2+(Data!F36-Data!$F$23)^2)</f>
        <v>3.370815924965342</v>
      </c>
      <c r="G37" s="4">
        <f t="shared" si="0"/>
        <v>3</v>
      </c>
      <c r="I37" s="11">
        <v>34</v>
      </c>
      <c r="J37" s="9">
        <f>IF($G37=1,Data!D36,0)</f>
        <v>0</v>
      </c>
      <c r="K37" s="10">
        <f>IF($G37=1,Data!E36,0)</f>
        <v>0</v>
      </c>
      <c r="L37" s="10">
        <f>IF($G37=1,Data!F36,0)</f>
        <v>0</v>
      </c>
      <c r="M37" s="9">
        <f>IF($G37=2,Data!D36,0)</f>
        <v>0</v>
      </c>
      <c r="N37" s="10">
        <f>IF($G37=2,Data!E36,0)</f>
        <v>0</v>
      </c>
      <c r="O37" s="10">
        <f>IF($G37=2,Data!F36,0)</f>
        <v>0</v>
      </c>
      <c r="P37" s="9">
        <f>IF($G37=3,Data!D36,0)</f>
        <v>3.05</v>
      </c>
      <c r="Q37" s="9">
        <f>IF($G37=3,Data!E36,0)</f>
        <v>2</v>
      </c>
      <c r="R37" s="9">
        <f>IF($G37=3,Data!F36,0)</f>
        <v>75.960000000000008</v>
      </c>
      <c r="S37" s="9">
        <f>IF($G37=4,Data!D36,0)</f>
        <v>0</v>
      </c>
      <c r="T37" s="9">
        <f>IF($G37=4,Data!E36,0)</f>
        <v>0</v>
      </c>
      <c r="U37" s="9">
        <f>IF($G37=4,Data!F36,0)</f>
        <v>0</v>
      </c>
    </row>
    <row r="38" spans="2:21">
      <c r="B38" s="4">
        <v>35</v>
      </c>
      <c r="C38" s="9">
        <f>SQRT((Data!D37-Data!$D$4)^2+(Data!E37-Data!$E$4)^2+(Data!F37-Data!$F$4)^2)</f>
        <v>8.0723230857046424</v>
      </c>
      <c r="D38" s="9">
        <f>SQRT((Data!D37-Data!$D$10)^2+(Data!E37-Data!$E$10)^2+(Data!F37-Data!$F$10)^2)</f>
        <v>4.4091835979010767</v>
      </c>
      <c r="E38" s="9">
        <f>SQRT((Data!D37-Data!$D$22)^2+(Data!E37-Data!$E$22)^2+(Data!F37-Data!$F$22)^2)</f>
        <v>3.2419284384452411</v>
      </c>
      <c r="F38" s="9">
        <f>SQRT((Data!D37-Data!$D$23)^2+(Data!E37-Data!$E$23)^2+(Data!F37-Data!$F$23)^2)</f>
        <v>2.5127673987060577</v>
      </c>
      <c r="G38" s="4">
        <f t="shared" si="0"/>
        <v>4</v>
      </c>
      <c r="I38" s="11">
        <v>35</v>
      </c>
      <c r="J38" s="9">
        <f>IF($G38=1,Data!D37,0)</f>
        <v>0</v>
      </c>
      <c r="K38" s="10">
        <f>IF($G38=1,Data!E37,0)</f>
        <v>0</v>
      </c>
      <c r="L38" s="10">
        <f>IF($G38=1,Data!F37,0)</f>
        <v>0</v>
      </c>
      <c r="M38" s="9">
        <f>IF($G38=2,Data!D37,0)</f>
        <v>0</v>
      </c>
      <c r="N38" s="10">
        <f>IF($G38=2,Data!E37,0)</f>
        <v>0</v>
      </c>
      <c r="O38" s="10">
        <f>IF($G38=2,Data!F37,0)</f>
        <v>0</v>
      </c>
      <c r="P38" s="9">
        <f>IF($G38=3,Data!D37,0)</f>
        <v>0</v>
      </c>
      <c r="Q38" s="9">
        <f>IF($G38=3,Data!E37,0)</f>
        <v>0</v>
      </c>
      <c r="R38" s="9">
        <f>IF($G38=3,Data!F37,0)</f>
        <v>0</v>
      </c>
      <c r="S38" s="9">
        <f>IF($G38=4,Data!D37,0)</f>
        <v>2.83</v>
      </c>
      <c r="T38" s="9">
        <f>IF($G38=4,Data!E37,0)</f>
        <v>1</v>
      </c>
      <c r="U38" s="9">
        <f>IF($G38=4,Data!F37,0)</f>
        <v>77.8</v>
      </c>
    </row>
    <row r="39" spans="2:21">
      <c r="B39" s="4">
        <v>36</v>
      </c>
      <c r="C39" s="9">
        <f>SQRT((Data!D38-Data!$D$4)^2+(Data!E38-Data!$E$4)^2+(Data!F38-Data!$F$4)^2)</f>
        <v>5.2038543407747344</v>
      </c>
      <c r="D39" s="9">
        <f>SQRT((Data!D38-Data!$D$10)^2+(Data!E38-Data!$E$10)^2+(Data!F38-Data!$F$10)^2)</f>
        <v>1.5900943368240648</v>
      </c>
      <c r="E39" s="9">
        <f>SQRT((Data!D38-Data!$D$22)^2+(Data!E38-Data!$E$22)^2+(Data!F38-Data!$F$22)^2)</f>
        <v>2.0773059476158062</v>
      </c>
      <c r="F39" s="9">
        <f>SQRT((Data!D38-Data!$D$23)^2+(Data!E38-Data!$E$23)^2+(Data!F38-Data!$F$23)^2)</f>
        <v>4.8362071915913658</v>
      </c>
      <c r="G39" s="4">
        <f t="shared" si="0"/>
        <v>2</v>
      </c>
      <c r="I39" s="11">
        <v>36</v>
      </c>
      <c r="J39" s="9">
        <f>IF($G39=1,Data!D38,0)</f>
        <v>0</v>
      </c>
      <c r="K39" s="10">
        <f>IF($G39=1,Data!E38,0)</f>
        <v>0</v>
      </c>
      <c r="L39" s="10">
        <f>IF($G39=1,Data!F38,0)</f>
        <v>0</v>
      </c>
      <c r="M39" s="9">
        <f>IF($G39=2,Data!D38,0)</f>
        <v>3.38</v>
      </c>
      <c r="N39" s="10">
        <f>IF($G39=2,Data!E38,0)</f>
        <v>1</v>
      </c>
      <c r="O39" s="10">
        <f>IF($G39=2,Data!F38,0)</f>
        <v>74.739999999999995</v>
      </c>
      <c r="P39" s="9">
        <f>IF($G39=3,Data!D38,0)</f>
        <v>0</v>
      </c>
      <c r="Q39" s="9">
        <f>IF($G39=3,Data!E38,0)</f>
        <v>0</v>
      </c>
      <c r="R39" s="9">
        <f>IF($G39=3,Data!F38,0)</f>
        <v>0</v>
      </c>
      <c r="S39" s="9">
        <f>IF($G39=4,Data!D38,0)</f>
        <v>0</v>
      </c>
      <c r="T39" s="9">
        <f>IF($G39=4,Data!E38,0)</f>
        <v>0</v>
      </c>
      <c r="U39" s="9">
        <f>IF($G39=4,Data!F38,0)</f>
        <v>0</v>
      </c>
    </row>
    <row r="40" spans="2:21">
      <c r="B40" s="4">
        <v>37</v>
      </c>
      <c r="C40" s="9">
        <f>SQRT((Data!D39-Data!$D$4)^2+(Data!E39-Data!$E$4)^2+(Data!F39-Data!$F$4)^2)</f>
        <v>10.474850834260129</v>
      </c>
      <c r="D40" s="9">
        <f>SQRT((Data!D39-Data!$D$10)^2+(Data!E39-Data!$E$10)^2+(Data!F39-Data!$F$10)^2)</f>
        <v>7.1518948538132046</v>
      </c>
      <c r="E40" s="9">
        <f>SQRT((Data!D39-Data!$D$22)^2+(Data!E39-Data!$E$22)^2+(Data!F39-Data!$F$22)^2)</f>
        <v>5.1793822025411469</v>
      </c>
      <c r="F40" s="9">
        <f>SQRT((Data!D39-Data!$D$23)^2+(Data!E39-Data!$E$23)^2+(Data!F39-Data!$F$23)^2)</f>
        <v>1.5945218719101935</v>
      </c>
      <c r="G40" s="4">
        <f t="shared" si="0"/>
        <v>4</v>
      </c>
      <c r="I40" s="11">
        <v>37</v>
      </c>
      <c r="J40" s="9">
        <f>IF($G40=1,Data!D39,0)</f>
        <v>0</v>
      </c>
      <c r="K40" s="10">
        <f>IF($G40=1,Data!E39,0)</f>
        <v>0</v>
      </c>
      <c r="L40" s="10">
        <f>IF($G40=1,Data!F39,0)</f>
        <v>0</v>
      </c>
      <c r="M40" s="9">
        <f>IF($G40=2,Data!D39,0)</f>
        <v>0</v>
      </c>
      <c r="N40" s="10">
        <f>IF($G40=2,Data!E39,0)</f>
        <v>0</v>
      </c>
      <c r="O40" s="10">
        <f>IF($G40=2,Data!F39,0)</f>
        <v>0</v>
      </c>
      <c r="P40" s="9">
        <f>IF($G40=3,Data!D39,0)</f>
        <v>0</v>
      </c>
      <c r="Q40" s="9">
        <f>IF($G40=3,Data!E39,0)</f>
        <v>0</v>
      </c>
      <c r="R40" s="9">
        <f>IF($G40=3,Data!F39,0)</f>
        <v>0</v>
      </c>
      <c r="S40" s="9">
        <f>IF($G40=4,Data!D39,0)</f>
        <v>3.48</v>
      </c>
      <c r="T40" s="9">
        <f>IF($G40=4,Data!E39,0)</f>
        <v>4</v>
      </c>
      <c r="U40" s="9">
        <f>IF($G40=4,Data!F39,0)</f>
        <v>80.38</v>
      </c>
    </row>
    <row r="41" spans="2:21">
      <c r="B41" s="4">
        <v>38</v>
      </c>
      <c r="C41" s="9">
        <f>SQRT((Data!D40-Data!$D$4)^2+(Data!E40-Data!$E$4)^2+(Data!F40-Data!$F$4)^2)</f>
        <v>13.79214269067719</v>
      </c>
      <c r="D41" s="9">
        <f>SQRT((Data!D40-Data!$D$10)^2+(Data!E40-Data!$E$10)^2+(Data!F40-Data!$F$10)^2)</f>
        <v>10.202161535674671</v>
      </c>
      <c r="E41" s="9">
        <f>SQRT((Data!D40-Data!$D$22)^2+(Data!E40-Data!$E$22)^2+(Data!F40-Data!$F$22)^2)</f>
        <v>8.4793219068508083</v>
      </c>
      <c r="F41" s="9">
        <f>SQRT((Data!D40-Data!$D$23)^2+(Data!E40-Data!$E$23)^2+(Data!F40-Data!$F$23)^2)</f>
        <v>4.6906289556945326</v>
      </c>
      <c r="G41" s="4">
        <f t="shared" si="0"/>
        <v>4</v>
      </c>
      <c r="I41" s="11">
        <v>38</v>
      </c>
      <c r="J41" s="9">
        <f>IF($G41=1,Data!D40,0)</f>
        <v>0</v>
      </c>
      <c r="K41" s="10">
        <f>IF($G41=1,Data!E40,0)</f>
        <v>0</v>
      </c>
      <c r="L41" s="10">
        <f>IF($G41=1,Data!F40,0)</f>
        <v>0</v>
      </c>
      <c r="M41" s="9">
        <f>IF($G41=2,Data!D40,0)</f>
        <v>0</v>
      </c>
      <c r="N41" s="10">
        <f>IF($G41=2,Data!E40,0)</f>
        <v>0</v>
      </c>
      <c r="O41" s="10">
        <f>IF($G41=2,Data!F40,0)</f>
        <v>0</v>
      </c>
      <c r="P41" s="9">
        <f>IF($G41=3,Data!D40,0)</f>
        <v>0</v>
      </c>
      <c r="Q41" s="9">
        <f>IF($G41=3,Data!E40,0)</f>
        <v>0</v>
      </c>
      <c r="R41" s="9">
        <f>IF($G41=3,Data!F40,0)</f>
        <v>0</v>
      </c>
      <c r="S41" s="9">
        <f>IF($G41=4,Data!D40,0)</f>
        <v>3.39</v>
      </c>
      <c r="T41" s="9">
        <f>IF($G41=4,Data!E40,0)</f>
        <v>2</v>
      </c>
      <c r="U41" s="9">
        <f>IF($G41=4,Data!F40,0)</f>
        <v>83.72</v>
      </c>
    </row>
    <row r="42" spans="2:21">
      <c r="B42" s="4">
        <v>39</v>
      </c>
      <c r="C42" s="9">
        <f>SQRT((Data!D41-Data!$D$4)^2+(Data!E41-Data!$E$4)^2+(Data!F41-Data!$F$4)^2)</f>
        <v>13.726485347677327</v>
      </c>
      <c r="D42" s="9">
        <f>SQRT((Data!D41-Data!$D$10)^2+(Data!E41-Data!$E$10)^2+(Data!F41-Data!$F$10)^2)</f>
        <v>10.099707916568669</v>
      </c>
      <c r="E42" s="9">
        <f>SQRT((Data!D41-Data!$D$22)^2+(Data!E41-Data!$E$22)^2+(Data!F41-Data!$F$22)^2)</f>
        <v>8.5205457571683798</v>
      </c>
      <c r="F42" s="9">
        <f>SQRT((Data!D41-Data!$D$23)^2+(Data!E41-Data!$E$23)^2+(Data!F41-Data!$F$23)^2)</f>
        <v>4.9202438963937567</v>
      </c>
      <c r="G42" s="4">
        <f t="shared" si="0"/>
        <v>4</v>
      </c>
      <c r="I42" s="11">
        <v>39</v>
      </c>
      <c r="J42" s="9">
        <f>IF($G42=1,Data!D41,0)</f>
        <v>0</v>
      </c>
      <c r="K42" s="10">
        <f>IF($G42=1,Data!E41,0)</f>
        <v>0</v>
      </c>
      <c r="L42" s="10">
        <f>IF($G42=1,Data!F41,0)</f>
        <v>0</v>
      </c>
      <c r="M42" s="9">
        <f>IF($G42=2,Data!D41,0)</f>
        <v>0</v>
      </c>
      <c r="N42" s="10">
        <f>IF($G42=2,Data!E41,0)</f>
        <v>0</v>
      </c>
      <c r="O42" s="10">
        <f>IF($G42=2,Data!F41,0)</f>
        <v>0</v>
      </c>
      <c r="P42" s="9">
        <f>IF($G42=3,Data!D41,0)</f>
        <v>0</v>
      </c>
      <c r="Q42" s="9">
        <f>IF($G42=3,Data!E41,0)</f>
        <v>0</v>
      </c>
      <c r="R42" s="9">
        <f>IF($G42=3,Data!F41,0)</f>
        <v>0</v>
      </c>
      <c r="S42" s="9">
        <f>IF($G42=4,Data!D41,0)</f>
        <v>2.73</v>
      </c>
      <c r="T42" s="9">
        <f>IF($G42=4,Data!E41,0)</f>
        <v>1</v>
      </c>
      <c r="U42" s="9">
        <f>IF($G42=4,Data!F41,0)</f>
        <v>83.56</v>
      </c>
    </row>
    <row r="43" spans="2:21">
      <c r="B43" s="4">
        <v>40</v>
      </c>
      <c r="C43" s="9">
        <f>SQRT((Data!D42-Data!$D$4)^2+(Data!E42-Data!$E$4)^2+(Data!F42-Data!$F$4)^2)</f>
        <v>10.029222302850815</v>
      </c>
      <c r="D43" s="9">
        <f>SQRT((Data!D42-Data!$D$10)^2+(Data!E42-Data!$E$10)^2+(Data!F42-Data!$F$10)^2)</f>
        <v>6.5567369933527049</v>
      </c>
      <c r="E43" s="9">
        <f>SQRT((Data!D42-Data!$D$22)^2+(Data!E42-Data!$E$22)^2+(Data!F42-Data!$F$22)^2)</f>
        <v>4.703445545554878</v>
      </c>
      <c r="F43" s="9">
        <f>SQRT((Data!D42-Data!$D$23)^2+(Data!E42-Data!$E$23)^2+(Data!F42-Data!$F$23)^2)</f>
        <v>0.94429868156214158</v>
      </c>
      <c r="G43" s="4">
        <f t="shared" si="0"/>
        <v>4</v>
      </c>
      <c r="I43" s="11">
        <v>40</v>
      </c>
      <c r="J43" s="9">
        <f>IF($G43=1,Data!D42,0)</f>
        <v>0</v>
      </c>
      <c r="K43" s="10">
        <f>IF($G43=1,Data!E42,0)</f>
        <v>0</v>
      </c>
      <c r="L43" s="10">
        <f>IF($G43=1,Data!F42,0)</f>
        <v>0</v>
      </c>
      <c r="M43" s="9">
        <f>IF($G43=2,Data!D42,0)</f>
        <v>0</v>
      </c>
      <c r="N43" s="10">
        <f>IF($G43=2,Data!E42,0)</f>
        <v>0</v>
      </c>
      <c r="O43" s="10">
        <f>IF($G43=2,Data!F42,0)</f>
        <v>0</v>
      </c>
      <c r="P43" s="9">
        <f>IF($G43=3,Data!D42,0)</f>
        <v>0</v>
      </c>
      <c r="Q43" s="9">
        <f>IF($G43=3,Data!E42,0)</f>
        <v>0</v>
      </c>
      <c r="R43" s="9">
        <f>IF($G43=3,Data!F42,0)</f>
        <v>0</v>
      </c>
      <c r="S43" s="9">
        <f>IF($G43=4,Data!D42,0)</f>
        <v>3.16</v>
      </c>
      <c r="T43" s="9">
        <f>IF($G43=4,Data!E42,0)</f>
        <v>3</v>
      </c>
      <c r="U43" s="9">
        <f>IF($G43=4,Data!F42,0)</f>
        <v>80</v>
      </c>
    </row>
    <row r="44" spans="2:21">
      <c r="I44" s="11" t="s">
        <v>65</v>
      </c>
      <c r="J44" s="12">
        <f t="shared" ref="J44:U44" si="1">SUM(J4:J43)</f>
        <v>7.76</v>
      </c>
      <c r="K44" s="12">
        <f t="shared" si="1"/>
        <v>6</v>
      </c>
      <c r="L44" s="12">
        <f t="shared" si="1"/>
        <v>205.18</v>
      </c>
      <c r="M44" s="12">
        <f t="shared" si="1"/>
        <v>12.559999999999999</v>
      </c>
      <c r="N44" s="12">
        <f t="shared" si="1"/>
        <v>8</v>
      </c>
      <c r="O44" s="12">
        <f t="shared" si="1"/>
        <v>292.98</v>
      </c>
      <c r="P44" s="12">
        <f t="shared" si="1"/>
        <v>36.929999999999993</v>
      </c>
      <c r="Q44" s="12">
        <f t="shared" si="1"/>
        <v>35</v>
      </c>
      <c r="R44" s="12">
        <f t="shared" si="1"/>
        <v>906.40000000000009</v>
      </c>
      <c r="S44" s="12">
        <f t="shared" si="1"/>
        <v>65.709999999999994</v>
      </c>
      <c r="T44" s="12">
        <f t="shared" si="1"/>
        <v>57</v>
      </c>
      <c r="U44" s="12">
        <f t="shared" si="1"/>
        <v>1684.14</v>
      </c>
    </row>
    <row r="45" spans="2:21">
      <c r="I45" s="11" t="s">
        <v>66</v>
      </c>
      <c r="J45" s="14">
        <f t="shared" ref="J45:U45" si="2">COUNTIF(J4:J43,"&lt;&gt;0")</f>
        <v>3</v>
      </c>
      <c r="K45" s="14">
        <f t="shared" si="2"/>
        <v>3</v>
      </c>
      <c r="L45" s="14">
        <f t="shared" si="2"/>
        <v>3</v>
      </c>
      <c r="M45" s="14">
        <f t="shared" si="2"/>
        <v>4</v>
      </c>
      <c r="N45" s="14">
        <f t="shared" si="2"/>
        <v>4</v>
      </c>
      <c r="O45" s="14">
        <f t="shared" si="2"/>
        <v>4</v>
      </c>
      <c r="P45" s="14">
        <f t="shared" si="2"/>
        <v>12</v>
      </c>
      <c r="Q45" s="14">
        <f t="shared" si="2"/>
        <v>12</v>
      </c>
      <c r="R45" s="14">
        <f t="shared" si="2"/>
        <v>12</v>
      </c>
      <c r="S45" s="14">
        <f t="shared" si="2"/>
        <v>21</v>
      </c>
      <c r="T45" s="14">
        <f t="shared" si="2"/>
        <v>21</v>
      </c>
      <c r="U45" s="14">
        <f t="shared" si="2"/>
        <v>21</v>
      </c>
    </row>
    <row r="46" spans="2:21">
      <c r="I46" s="11" t="s">
        <v>67</v>
      </c>
      <c r="J46" s="13">
        <f t="shared" ref="J46:U46" si="3">J44/J45</f>
        <v>2.5866666666666664</v>
      </c>
      <c r="K46" s="13">
        <f t="shared" si="3"/>
        <v>2</v>
      </c>
      <c r="L46" s="13">
        <f t="shared" si="3"/>
        <v>68.393333333333331</v>
      </c>
      <c r="M46" s="13">
        <f t="shared" si="3"/>
        <v>3.1399999999999997</v>
      </c>
      <c r="N46" s="13">
        <f t="shared" si="3"/>
        <v>2</v>
      </c>
      <c r="O46" s="13">
        <f t="shared" si="3"/>
        <v>73.245000000000005</v>
      </c>
      <c r="P46" s="13">
        <f t="shared" si="3"/>
        <v>3.0774999999999992</v>
      </c>
      <c r="Q46" s="13">
        <f t="shared" si="3"/>
        <v>2.9166666666666665</v>
      </c>
      <c r="R46" s="13">
        <f t="shared" si="3"/>
        <v>75.533333333333346</v>
      </c>
      <c r="S46" s="13">
        <f t="shared" si="3"/>
        <v>3.1290476190476189</v>
      </c>
      <c r="T46" s="13">
        <f t="shared" si="3"/>
        <v>2.7142857142857144</v>
      </c>
      <c r="U46" s="13">
        <f t="shared" si="3"/>
        <v>80.197142857142865</v>
      </c>
    </row>
  </sheetData>
  <mergeCells count="6">
    <mergeCell ref="S2:U2"/>
    <mergeCell ref="B2:G2"/>
    <mergeCell ref="I2:I3"/>
    <mergeCell ref="J2:L2"/>
    <mergeCell ref="M2:O2"/>
    <mergeCell ref="P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U46"/>
  <sheetViews>
    <sheetView topLeftCell="C37" workbookViewId="0">
      <selection activeCell="H50" sqref="A1:XFD1048576"/>
    </sheetView>
  </sheetViews>
  <sheetFormatPr defaultRowHeight="15"/>
  <cols>
    <col min="3" max="6" width="10.5703125" bestFit="1" customWidth="1"/>
    <col min="7" max="7" width="9.28515625" customWidth="1"/>
  </cols>
  <sheetData>
    <row r="2" spans="2:21">
      <c r="B2" s="31" t="s">
        <v>71</v>
      </c>
      <c r="C2" s="32"/>
      <c r="D2" s="32"/>
      <c r="E2" s="32"/>
      <c r="F2" s="32"/>
      <c r="G2" s="33"/>
      <c r="I2" s="34" t="s">
        <v>52</v>
      </c>
      <c r="J2" s="36" t="s">
        <v>48</v>
      </c>
      <c r="K2" s="37"/>
      <c r="L2" s="37"/>
      <c r="M2" s="36" t="s">
        <v>49</v>
      </c>
      <c r="N2" s="37"/>
      <c r="O2" s="37"/>
      <c r="P2" s="36" t="s">
        <v>50</v>
      </c>
      <c r="Q2" s="37"/>
      <c r="R2" s="37"/>
      <c r="S2" s="30" t="s">
        <v>51</v>
      </c>
      <c r="T2" s="30"/>
      <c r="U2" s="30"/>
    </row>
    <row r="3" spans="2:21"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I3" s="35"/>
      <c r="J3" s="25" t="s">
        <v>73</v>
      </c>
      <c r="K3" s="25" t="s">
        <v>74</v>
      </c>
      <c r="L3" s="25" t="s">
        <v>75</v>
      </c>
      <c r="M3" s="25" t="s">
        <v>73</v>
      </c>
      <c r="N3" s="25" t="s">
        <v>74</v>
      </c>
      <c r="O3" s="25" t="s">
        <v>75</v>
      </c>
      <c r="P3" s="25" t="s">
        <v>73</v>
      </c>
      <c r="Q3" s="25" t="s">
        <v>74</v>
      </c>
      <c r="R3" s="25" t="s">
        <v>75</v>
      </c>
      <c r="S3" s="25" t="s">
        <v>73</v>
      </c>
      <c r="T3" s="25" t="s">
        <v>74</v>
      </c>
      <c r="U3" s="25" t="s">
        <v>75</v>
      </c>
    </row>
    <row r="4" spans="2:21">
      <c r="B4" s="4">
        <v>1</v>
      </c>
      <c r="C4" s="9">
        <f>SQRT((Data!D3-'Iterasi 1'!J46)^2+(Data!E3-'Iterasi 1'!K46)^2+(Data!F3-'Iterasi 1'!L46)^2)</f>
        <v>9.9543720154624662</v>
      </c>
      <c r="D4" s="9">
        <f>SQRT((Data!D3-'Iterasi 1'!M46)^2+(Data!E3-'Iterasi 1'!N46)^2+(Data!F3-'Iterasi 1'!O46)^2)</f>
        <v>5.29372505897312</v>
      </c>
      <c r="E4" s="9">
        <f>SQRT((Data!D3-'Iterasi 1'!P46)^2+(Data!E3-'Iterasi 1'!Q46)^2+(Data!F3-'Iterasi 1'!R46)^2)</f>
        <v>2.8290419707424208</v>
      </c>
      <c r="F4" s="9">
        <f>SQRT((Data!D3-'Iterasi 1'!S46)^2+(Data!E3-'Iterasi 1'!T46)^2+(Data!F3-'Iterasi 1'!U46)^2)</f>
        <v>2.437630350023571</v>
      </c>
      <c r="G4" s="4">
        <f>IF(AND(C4&lt;D4,C4&lt;E4,C4&lt;F4),1,IF(AND(D4&lt;C4,D4&lt;E4,D4&lt;F4),2,IF(AND(E4&lt;C4,E4&lt;D4,E4&lt;F4),3,4)))</f>
        <v>4</v>
      </c>
      <c r="I4" s="25">
        <v>1</v>
      </c>
      <c r="J4" s="9">
        <f>IF($G4=1,Data!D3,0)</f>
        <v>0</v>
      </c>
      <c r="K4" s="10">
        <f>IF($G4=1,Data!E3,0)</f>
        <v>0</v>
      </c>
      <c r="L4" s="10">
        <f>IF($G4=1,Data!F3,0)</f>
        <v>0</v>
      </c>
      <c r="M4" s="9">
        <f>IF($G4=2,Data!D3,0)</f>
        <v>0</v>
      </c>
      <c r="N4" s="10">
        <f>IF($G4=2,Data!E3,0)</f>
        <v>0</v>
      </c>
      <c r="O4" s="10">
        <f>IF($G4=2,Data!F3,0)</f>
        <v>0</v>
      </c>
      <c r="P4" s="9">
        <f>IF($G4=3,Data!D3,0)</f>
        <v>0</v>
      </c>
      <c r="Q4" s="9">
        <f>IF($G4=3,Data!E3,0)</f>
        <v>0</v>
      </c>
      <c r="R4" s="9">
        <f>IF($G4=3,Data!F3,0)</f>
        <v>0</v>
      </c>
      <c r="S4" s="9">
        <f>IF($G4=4,Data!D3,0)</f>
        <v>2.89</v>
      </c>
      <c r="T4" s="9">
        <f>IF($G4=4,Data!E3,0)</f>
        <v>4</v>
      </c>
      <c r="U4" s="9">
        <f>IF($G4=4,Data!F3,0)</f>
        <v>78.14</v>
      </c>
    </row>
    <row r="5" spans="2:21">
      <c r="B5" s="4">
        <v>2</v>
      </c>
      <c r="C5" s="9">
        <f>SQRT((Data!D4-Data!$D$4)^2+(Data!E4-Data!$E$4)^2+(Data!F4-Data!$F$4)^2)</f>
        <v>0</v>
      </c>
      <c r="D5" s="9">
        <f>SQRT((Data!D4-Data!$D$10)^2+(Data!E4-Data!$E$10)^2+(Data!F4-Data!$F$10)^2)</f>
        <v>3.7059546678285402</v>
      </c>
      <c r="E5" s="9">
        <f>SQRT((Data!D4-Data!$D$22)^2+(Data!E4-Data!$E$22)^2+(Data!F4-Data!$F$22)^2)</f>
        <v>5.3548576078174177</v>
      </c>
      <c r="F5" s="9">
        <f>SQRT((Data!D4-Data!$D$23)^2+(Data!E4-Data!$E$23)^2+(Data!F4-Data!$F$23)^2)</f>
        <v>9.1966298174929371</v>
      </c>
      <c r="G5" s="4">
        <f t="shared" ref="G5:G43" si="0">IF(AND(C5&lt;D5,C5&lt;E5,C5&lt;F5),1,IF(AND(D5&lt;C5,D5&lt;E5,D5&lt;F5),2,IF(AND(E5&lt;C5,E5&lt;D5,E5&lt;F5),3,4)))</f>
        <v>1</v>
      </c>
      <c r="I5" s="25">
        <v>2</v>
      </c>
      <c r="J5" s="9">
        <f>IF($G5=1,Data!D4,0)</f>
        <v>2.73</v>
      </c>
      <c r="K5" s="10">
        <f>IF($G5=1,Data!E4,0)</f>
        <v>3</v>
      </c>
      <c r="L5" s="10">
        <f>IF($G5=1,Data!F4,0)</f>
        <v>69.97999999999999</v>
      </c>
      <c r="M5" s="9">
        <f>IF($G5=2,Data!D4,0)</f>
        <v>0</v>
      </c>
      <c r="N5" s="10">
        <f>IF($G5=2,Data!E4,0)</f>
        <v>0</v>
      </c>
      <c r="O5" s="10">
        <f>IF($G5=2,Data!F4,0)</f>
        <v>0</v>
      </c>
      <c r="P5" s="9">
        <f>IF($G5=3,Data!D4,0)</f>
        <v>0</v>
      </c>
      <c r="Q5" s="9">
        <f>IF($G5=3,Data!E4,0)</f>
        <v>0</v>
      </c>
      <c r="R5" s="9">
        <f>IF($G5=3,Data!F4,0)</f>
        <v>0</v>
      </c>
      <c r="S5" s="9">
        <f>IF($G5=4,Data!D4,0)</f>
        <v>0</v>
      </c>
      <c r="T5" s="9">
        <f>IF($G5=4,Data!E4,0)</f>
        <v>0</v>
      </c>
      <c r="U5" s="9">
        <f>IF($G5=4,Data!F4,0)</f>
        <v>0</v>
      </c>
    </row>
    <row r="6" spans="2:21">
      <c r="B6" s="4">
        <v>3</v>
      </c>
      <c r="C6" s="9">
        <f>SQRT((Data!D5-Data!$D$4)^2+(Data!E5-Data!$E$4)^2+(Data!F5-Data!$F$4)^2)</f>
        <v>2.2742031571519683</v>
      </c>
      <c r="D6" s="9">
        <f>SQRT((Data!D5-Data!$D$10)^2+(Data!E5-Data!$E$10)^2+(Data!F5-Data!$F$10)^2)</f>
        <v>4.3640462875638706</v>
      </c>
      <c r="E6" s="9">
        <f>SQRT((Data!D5-Data!$D$22)^2+(Data!E5-Data!$E$22)^2+(Data!F5-Data!$F$22)^2)</f>
        <v>6.3195332106097721</v>
      </c>
      <c r="F6" s="9">
        <f>SQRT((Data!D5-Data!$D$23)^2+(Data!E5-Data!$E$23)^2+(Data!F5-Data!$F$23)^2)</f>
        <v>9.9892141833079044</v>
      </c>
      <c r="G6" s="4">
        <f t="shared" si="0"/>
        <v>1</v>
      </c>
      <c r="I6" s="25">
        <v>3</v>
      </c>
      <c r="J6" s="9">
        <f>IF($G6=1,Data!D5,0)</f>
        <v>1.75</v>
      </c>
      <c r="K6" s="10">
        <f>IF($G6=1,Data!E5,0)</f>
        <v>1</v>
      </c>
      <c r="L6" s="10">
        <f>IF($G6=1,Data!F5,0)</f>
        <v>69.52000000000001</v>
      </c>
      <c r="M6" s="9">
        <f>IF($G6=2,Data!D5,0)</f>
        <v>0</v>
      </c>
      <c r="N6" s="10">
        <f>IF($G6=2,Data!E5,0)</f>
        <v>0</v>
      </c>
      <c r="O6" s="10">
        <f>IF($G6=2,Data!F5,0)</f>
        <v>0</v>
      </c>
      <c r="P6" s="9">
        <f>IF($G6=3,Data!D5,0)</f>
        <v>0</v>
      </c>
      <c r="Q6" s="9">
        <f>IF($G6=3,Data!E5,0)</f>
        <v>0</v>
      </c>
      <c r="R6" s="9">
        <f>IF($G6=3,Data!F5,0)</f>
        <v>0</v>
      </c>
      <c r="S6" s="9">
        <f>IF($G6=4,Data!D5,0)</f>
        <v>0</v>
      </c>
      <c r="T6" s="9">
        <f>IF($G6=4,Data!E5,0)</f>
        <v>0</v>
      </c>
      <c r="U6" s="9">
        <f>IF($G6=4,Data!F5,0)</f>
        <v>0</v>
      </c>
    </row>
    <row r="7" spans="2:21">
      <c r="B7" s="4">
        <v>4</v>
      </c>
      <c r="C7" s="9">
        <f>SQRT((Data!D6-Data!$D$4)^2+(Data!E6-Data!$E$4)^2+(Data!F6-Data!$F$4)^2)</f>
        <v>4.1390820238309054</v>
      </c>
      <c r="D7" s="9">
        <f>SQRT((Data!D6-Data!$D$10)^2+(Data!E6-Data!$E$10)^2+(Data!F6-Data!$F$10)^2)</f>
        <v>2.0498048687619019</v>
      </c>
      <c r="E7" s="9">
        <f>SQRT((Data!D6-Data!$D$22)^2+(Data!E6-Data!$E$22)^2+(Data!F6-Data!$F$22)^2)</f>
        <v>1.6734694499751022</v>
      </c>
      <c r="F7" s="9">
        <f>SQRT((Data!D6-Data!$D$23)^2+(Data!E6-Data!$E$23)^2+(Data!F6-Data!$F$23)^2)</f>
        <v>5.2830672908831975</v>
      </c>
      <c r="G7" s="4">
        <f t="shared" si="0"/>
        <v>3</v>
      </c>
      <c r="I7" s="25">
        <v>4</v>
      </c>
      <c r="J7" s="9">
        <f>IF($G7=1,Data!D6,0)</f>
        <v>0</v>
      </c>
      <c r="K7" s="10">
        <f>IF($G7=1,Data!E6,0)</f>
        <v>0</v>
      </c>
      <c r="L7" s="10">
        <f>IF($G7=1,Data!F6,0)</f>
        <v>0</v>
      </c>
      <c r="M7" s="9">
        <f>IF($G7=2,Data!D6,0)</f>
        <v>0</v>
      </c>
      <c r="N7" s="10">
        <f>IF($G7=2,Data!E6,0)</f>
        <v>0</v>
      </c>
      <c r="O7" s="10">
        <f>IF($G7=2,Data!F6,0)</f>
        <v>0</v>
      </c>
      <c r="P7" s="9">
        <f>IF($G7=3,Data!D6,0)</f>
        <v>3.27</v>
      </c>
      <c r="Q7" s="9">
        <f>IF($G7=3,Data!E6,0)</f>
        <v>4</v>
      </c>
      <c r="R7" s="9">
        <f>IF($G7=3,Data!F6,0)</f>
        <v>73.960000000000008</v>
      </c>
      <c r="S7" s="9">
        <f>IF($G7=4,Data!D6,0)</f>
        <v>0</v>
      </c>
      <c r="T7" s="9">
        <f>IF($G7=4,Data!E6,0)</f>
        <v>0</v>
      </c>
      <c r="U7" s="9">
        <f>IF($G7=4,Data!F6,0)</f>
        <v>0</v>
      </c>
    </row>
    <row r="8" spans="2:21">
      <c r="B8" s="4">
        <v>5</v>
      </c>
      <c r="C8" s="9">
        <f>SQRT((Data!D7-Data!$D$4)^2+(Data!E7-Data!$E$4)^2+(Data!F7-Data!$F$4)^2)</f>
        <v>11.664253083674083</v>
      </c>
      <c r="D8" s="9">
        <f>SQRT((Data!D7-Data!$D$10)^2+(Data!E7-Data!$E$10)^2+(Data!F7-Data!$F$10)^2)</f>
        <v>8.1294095726565487</v>
      </c>
      <c r="E8" s="9">
        <f>SQRT((Data!D7-Data!$D$22)^2+(Data!E7-Data!$E$22)^2+(Data!F7-Data!$F$22)^2)</f>
        <v>6.6919429166722653</v>
      </c>
      <c r="F8" s="9">
        <f>SQRT((Data!D7-Data!$D$23)^2+(Data!E7-Data!$E$23)^2+(Data!F7-Data!$F$23)^2)</f>
        <v>3.6766288907095346</v>
      </c>
      <c r="G8" s="4">
        <f t="shared" si="0"/>
        <v>4</v>
      </c>
      <c r="I8" s="25">
        <v>5</v>
      </c>
      <c r="J8" s="9">
        <f>IF($G8=1,Data!D7,0)</f>
        <v>0</v>
      </c>
      <c r="K8" s="10">
        <f>IF($G8=1,Data!E7,0)</f>
        <v>0</v>
      </c>
      <c r="L8" s="10">
        <f>IF($G8=1,Data!F7,0)</f>
        <v>0</v>
      </c>
      <c r="M8" s="9">
        <f>IF($G8=2,Data!D7,0)</f>
        <v>0</v>
      </c>
      <c r="N8" s="10">
        <f>IF($G8=2,Data!E7,0)</f>
        <v>0</v>
      </c>
      <c r="O8" s="10">
        <f>IF($G8=2,Data!F7,0)</f>
        <v>0</v>
      </c>
      <c r="P8" s="9">
        <f>IF($G8=3,Data!D7,0)</f>
        <v>0</v>
      </c>
      <c r="Q8" s="9">
        <f>IF($G8=3,Data!E7,0)</f>
        <v>0</v>
      </c>
      <c r="R8" s="9">
        <f>IF($G8=3,Data!F7,0)</f>
        <v>0</v>
      </c>
      <c r="S8" s="9">
        <f>IF($G8=4,Data!D7,0)</f>
        <v>1.45</v>
      </c>
      <c r="T8" s="9">
        <f>IF($G8=4,Data!E7,0)</f>
        <v>1</v>
      </c>
      <c r="U8" s="9">
        <f>IF($G8=4,Data!F7,0)</f>
        <v>81.400000000000006</v>
      </c>
    </row>
    <row r="9" spans="2:21">
      <c r="B9" s="4">
        <v>6</v>
      </c>
      <c r="C9" s="9">
        <f>SQRT((Data!D8-Data!$D$4)^2+(Data!E8-Data!$E$4)^2+(Data!F8-Data!$F$4)^2)</f>
        <v>10.915223314252453</v>
      </c>
      <c r="D9" s="9">
        <f>SQRT((Data!D8-Data!$D$10)^2+(Data!E8-Data!$E$10)^2+(Data!F8-Data!$F$10)^2)</f>
        <v>7.3199999999999932</v>
      </c>
      <c r="E9" s="9">
        <f>SQRT((Data!D8-Data!$D$22)^2+(Data!E8-Data!$E$22)^2+(Data!F8-Data!$F$22)^2)</f>
        <v>5.6318025533571463</v>
      </c>
      <c r="F9" s="9">
        <f>SQRT((Data!D8-Data!$D$23)^2+(Data!E8-Data!$E$23)^2+(Data!F8-Data!$F$23)^2)</f>
        <v>2.0067137314524981</v>
      </c>
      <c r="G9" s="4">
        <f t="shared" si="0"/>
        <v>4</v>
      </c>
      <c r="I9" s="25">
        <v>6</v>
      </c>
      <c r="J9" s="9">
        <f>IF($G9=1,Data!D8,0)</f>
        <v>0</v>
      </c>
      <c r="K9" s="10">
        <f>IF($G9=1,Data!E8,0)</f>
        <v>0</v>
      </c>
      <c r="L9" s="10">
        <f>IF($G9=1,Data!F8,0)</f>
        <v>0</v>
      </c>
      <c r="M9" s="9">
        <f>IF($G9=2,Data!D8,0)</f>
        <v>0</v>
      </c>
      <c r="N9" s="10">
        <f>IF($G9=2,Data!E8,0)</f>
        <v>0</v>
      </c>
      <c r="O9" s="10">
        <f>IF($G9=2,Data!F8,0)</f>
        <v>0</v>
      </c>
      <c r="P9" s="9">
        <f>IF($G9=3,Data!D8,0)</f>
        <v>0</v>
      </c>
      <c r="Q9" s="9">
        <f>IF($G9=3,Data!E8,0)</f>
        <v>0</v>
      </c>
      <c r="R9" s="9">
        <f>IF($G9=3,Data!F8,0)</f>
        <v>0</v>
      </c>
      <c r="S9" s="9">
        <f>IF($G9=4,Data!D8,0)</f>
        <v>3.18</v>
      </c>
      <c r="T9" s="9">
        <f>IF($G9=4,Data!E8,0)</f>
        <v>2</v>
      </c>
      <c r="U9" s="9">
        <f>IF($G9=4,Data!F8,0)</f>
        <v>80.84</v>
      </c>
    </row>
    <row r="10" spans="2:21">
      <c r="B10" s="4">
        <v>7</v>
      </c>
      <c r="C10" s="9">
        <f>SQRT((Data!D9-Data!$D$4)^2+(Data!E9-Data!$E$4)^2+(Data!F9-Data!$F$4)^2)</f>
        <v>4.4488762626083425</v>
      </c>
      <c r="D10" s="9">
        <f>SQRT((Data!D9-Data!$D$10)^2+(Data!E9-Data!$E$10)^2+(Data!F9-Data!$F$10)^2)</f>
        <v>7.840637729164655</v>
      </c>
      <c r="E10" s="9">
        <f>SQRT((Data!D9-Data!$D$22)^2+(Data!E9-Data!$E$22)^2+(Data!F9-Data!$F$22)^2)</f>
        <v>9.6720215053524399</v>
      </c>
      <c r="F10" s="9">
        <f>SQRT((Data!D9-Data!$D$23)^2+(Data!E9-Data!$E$23)^2+(Data!F9-Data!$F$23)^2)</f>
        <v>13.499796294759422</v>
      </c>
      <c r="G10" s="4">
        <f t="shared" si="0"/>
        <v>1</v>
      </c>
      <c r="I10" s="25">
        <v>7</v>
      </c>
      <c r="J10" s="9">
        <f>IF($G10=1,Data!D9,0)</f>
        <v>3.28</v>
      </c>
      <c r="K10" s="10">
        <f>IF($G10=1,Data!E9,0)</f>
        <v>2</v>
      </c>
      <c r="L10" s="10">
        <f>IF($G10=1,Data!F9,0)</f>
        <v>65.679999999999993</v>
      </c>
      <c r="M10" s="9">
        <f>IF($G10=2,Data!D9,0)</f>
        <v>0</v>
      </c>
      <c r="N10" s="10">
        <f>IF($G10=2,Data!E9,0)</f>
        <v>0</v>
      </c>
      <c r="O10" s="10">
        <f>IF($G10=2,Data!F9,0)</f>
        <v>0</v>
      </c>
      <c r="P10" s="9">
        <f>IF($G10=3,Data!D9,0)</f>
        <v>0</v>
      </c>
      <c r="Q10" s="9">
        <f>IF($G10=3,Data!E9,0)</f>
        <v>0</v>
      </c>
      <c r="R10" s="9">
        <f>IF($G10=3,Data!F9,0)</f>
        <v>0</v>
      </c>
      <c r="S10" s="9">
        <f>IF($G10=4,Data!D9,0)</f>
        <v>0</v>
      </c>
      <c r="T10" s="9">
        <f>IF($G10=4,Data!E9,0)</f>
        <v>0</v>
      </c>
      <c r="U10" s="9">
        <f>IF($G10=4,Data!F9,0)</f>
        <v>0</v>
      </c>
    </row>
    <row r="11" spans="2:21">
      <c r="B11" s="4">
        <v>8</v>
      </c>
      <c r="C11" s="9">
        <f>SQRT((Data!D10-Data!$D$4)^2+(Data!E10-Data!$E$4)^2+(Data!F10-Data!$F$4)^2)</f>
        <v>3.7059546678285402</v>
      </c>
      <c r="D11" s="9">
        <f>SQRT((Data!D10-Data!$D$10)^2+(Data!E10-Data!$E$10)^2+(Data!F10-Data!$F$10)^2)</f>
        <v>0</v>
      </c>
      <c r="E11" s="9">
        <f>SQRT((Data!D10-Data!$D$22)^2+(Data!E10-Data!$E$22)^2+(Data!F10-Data!$F$22)^2)</f>
        <v>2.04792577990511</v>
      </c>
      <c r="F11" s="9">
        <f>SQRT((Data!D10-Data!$D$23)^2+(Data!E10-Data!$E$23)^2+(Data!F10-Data!$F$23)^2)</f>
        <v>5.7202534908865612</v>
      </c>
      <c r="G11" s="4">
        <f t="shared" si="0"/>
        <v>2</v>
      </c>
      <c r="I11" s="25">
        <v>8</v>
      </c>
      <c r="J11" s="9">
        <f>IF($G11=1,Data!D10,0)</f>
        <v>0</v>
      </c>
      <c r="K11" s="10">
        <f>IF($G11=1,Data!E10,0)</f>
        <v>0</v>
      </c>
      <c r="L11" s="10">
        <f>IF($G11=1,Data!F10,0)</f>
        <v>0</v>
      </c>
      <c r="M11" s="9">
        <f>IF($G11=2,Data!D10,0)</f>
        <v>3.18</v>
      </c>
      <c r="N11" s="10">
        <f>IF($G11=2,Data!E10,0)</f>
        <v>2</v>
      </c>
      <c r="O11" s="10">
        <f>IF($G11=2,Data!F10,0)</f>
        <v>73.52000000000001</v>
      </c>
      <c r="P11" s="9">
        <f>IF($G11=3,Data!D10,0)</f>
        <v>0</v>
      </c>
      <c r="Q11" s="9">
        <f>IF($G11=3,Data!E10,0)</f>
        <v>0</v>
      </c>
      <c r="R11" s="9">
        <f>IF($G11=3,Data!F10,0)</f>
        <v>0</v>
      </c>
      <c r="S11" s="9">
        <f>IF($G11=4,Data!D10,0)</f>
        <v>0</v>
      </c>
      <c r="T11" s="9">
        <f>IF($G11=4,Data!E10,0)</f>
        <v>0</v>
      </c>
      <c r="U11" s="9">
        <f>IF($G11=4,Data!F10,0)</f>
        <v>0</v>
      </c>
    </row>
    <row r="12" spans="2:21">
      <c r="B12" s="4">
        <v>9</v>
      </c>
      <c r="C12" s="9">
        <f>SQRT((Data!D11-Data!$D$4)^2+(Data!E11-Data!$E$4)^2+(Data!F11-Data!$F$4)^2)</f>
        <v>11.311980374806188</v>
      </c>
      <c r="D12" s="9">
        <f>SQRT((Data!D11-Data!$D$10)^2+(Data!E11-Data!$E$10)^2+(Data!F11-Data!$F$10)^2)</f>
        <v>7.8145761241413423</v>
      </c>
      <c r="E12" s="9">
        <f>SQRT((Data!D11-Data!$D$22)^2+(Data!E11-Data!$E$22)^2+(Data!F11-Data!$F$22)^2)</f>
        <v>5.9648302574339942</v>
      </c>
      <c r="F12" s="9">
        <f>SQRT((Data!D11-Data!$D$23)^2+(Data!E11-Data!$E$23)^2+(Data!F11-Data!$F$23)^2)</f>
        <v>2.1202122535255801</v>
      </c>
      <c r="G12" s="4">
        <f t="shared" si="0"/>
        <v>4</v>
      </c>
      <c r="I12" s="25">
        <v>9</v>
      </c>
      <c r="J12" s="9">
        <f>IF($G12=1,Data!D11,0)</f>
        <v>0</v>
      </c>
      <c r="K12" s="10">
        <f>IF($G12=1,Data!E11,0)</f>
        <v>0</v>
      </c>
      <c r="L12" s="10">
        <f>IF($G12=1,Data!F11,0)</f>
        <v>0</v>
      </c>
      <c r="M12" s="9">
        <f>IF($G12=2,Data!D11,0)</f>
        <v>0</v>
      </c>
      <c r="N12" s="10">
        <f>IF($G12=2,Data!E11,0)</f>
        <v>0</v>
      </c>
      <c r="O12" s="10">
        <f>IF($G12=2,Data!F11,0)</f>
        <v>0</v>
      </c>
      <c r="P12" s="9">
        <f>IF($G12=3,Data!D11,0)</f>
        <v>0</v>
      </c>
      <c r="Q12" s="9">
        <f>IF($G12=3,Data!E11,0)</f>
        <v>0</v>
      </c>
      <c r="R12" s="9">
        <f>IF($G12=3,Data!F11,0)</f>
        <v>0</v>
      </c>
      <c r="S12" s="9">
        <f>IF($G12=4,Data!D11,0)</f>
        <v>3.58</v>
      </c>
      <c r="T12" s="9">
        <f>IF($G12=4,Data!E11,0)</f>
        <v>3</v>
      </c>
      <c r="U12" s="9">
        <f>IF($G12=4,Data!F11,0)</f>
        <v>81.260000000000005</v>
      </c>
    </row>
    <row r="13" spans="2:21">
      <c r="B13" s="4">
        <v>10</v>
      </c>
      <c r="C13" s="9">
        <f>SQRT((Data!D12-Data!$D$4)^2+(Data!E12-Data!$E$4)^2+(Data!F12-Data!$F$4)^2)</f>
        <v>6.453526167917822</v>
      </c>
      <c r="D13" s="9">
        <f>SQRT((Data!D12-Data!$D$10)^2+(Data!E12-Data!$E$10)^2+(Data!F12-Data!$F$10)^2)</f>
        <v>3.4468101195162939</v>
      </c>
      <c r="E13" s="9">
        <f>SQRT((Data!D12-Data!$D$22)^2+(Data!E12-Data!$E$22)^2+(Data!F12-Data!$F$22)^2)</f>
        <v>1.4327944723511465</v>
      </c>
      <c r="F13" s="9">
        <f>SQRT((Data!D12-Data!$D$23)^2+(Data!E12-Data!$E$23)^2+(Data!F12-Data!$F$23)^2)</f>
        <v>3.0109799069405994</v>
      </c>
      <c r="G13" s="4">
        <f t="shared" si="0"/>
        <v>3</v>
      </c>
      <c r="I13" s="25">
        <v>10</v>
      </c>
      <c r="J13" s="9">
        <f>IF($G13=1,Data!D12,0)</f>
        <v>0</v>
      </c>
      <c r="K13" s="10">
        <f>IF($G13=1,Data!E12,0)</f>
        <v>0</v>
      </c>
      <c r="L13" s="10">
        <f>IF($G13=1,Data!F12,0)</f>
        <v>0</v>
      </c>
      <c r="M13" s="9">
        <f>IF($G13=2,Data!D12,0)</f>
        <v>0</v>
      </c>
      <c r="N13" s="10">
        <f>IF($G13=2,Data!E12,0)</f>
        <v>0</v>
      </c>
      <c r="O13" s="10">
        <f>IF($G13=2,Data!F12,0)</f>
        <v>0</v>
      </c>
      <c r="P13" s="9">
        <f>IF($G13=3,Data!D12,0)</f>
        <v>3.57</v>
      </c>
      <c r="Q13" s="9">
        <f>IF($G13=3,Data!E12,0)</f>
        <v>4</v>
      </c>
      <c r="R13" s="9">
        <f>IF($G13=3,Data!F12,0)</f>
        <v>76.3</v>
      </c>
      <c r="S13" s="9">
        <f>IF($G13=4,Data!D12,0)</f>
        <v>0</v>
      </c>
      <c r="T13" s="9">
        <f>IF($G13=4,Data!E12,0)</f>
        <v>0</v>
      </c>
      <c r="U13" s="9">
        <f>IF($G13=4,Data!F12,0)</f>
        <v>0</v>
      </c>
    </row>
    <row r="14" spans="2:21">
      <c r="B14" s="4">
        <v>11</v>
      </c>
      <c r="C14" s="9">
        <f>SQRT((Data!D13-Data!$D$4)^2+(Data!E13-Data!$E$4)^2+(Data!F13-Data!$F$4)^2)</f>
        <v>8.3558662028541413</v>
      </c>
      <c r="D14" s="9">
        <f>SQRT((Data!D13-Data!$D$10)^2+(Data!E13-Data!$E$10)^2+(Data!F13-Data!$F$10)^2)</f>
        <v>5.1362242941678327</v>
      </c>
      <c r="E14" s="9">
        <f>SQRT((Data!D13-Data!$D$22)^2+(Data!E13-Data!$E$22)^2+(Data!F13-Data!$F$22)^2)</f>
        <v>3.109533727104433</v>
      </c>
      <c r="F14" s="9">
        <f>SQRT((Data!D13-Data!$D$23)^2+(Data!E13-Data!$E$23)^2+(Data!F13-Data!$F$23)^2)</f>
        <v>1.3462912017836297</v>
      </c>
      <c r="G14" s="4">
        <f t="shared" si="0"/>
        <v>4</v>
      </c>
      <c r="I14" s="25">
        <v>11</v>
      </c>
      <c r="J14" s="9">
        <f>IF($G14=1,Data!D13,0)</f>
        <v>0</v>
      </c>
      <c r="K14" s="10">
        <f>IF($G14=1,Data!E13,0)</f>
        <v>0</v>
      </c>
      <c r="L14" s="10">
        <f>IF($G14=1,Data!F13,0)</f>
        <v>0</v>
      </c>
      <c r="M14" s="9">
        <f>IF($G14=2,Data!D13,0)</f>
        <v>0</v>
      </c>
      <c r="N14" s="10">
        <f>IF($G14=2,Data!E13,0)</f>
        <v>0</v>
      </c>
      <c r="O14" s="10">
        <f>IF($G14=2,Data!F13,0)</f>
        <v>0</v>
      </c>
      <c r="P14" s="9">
        <f>IF($G14=3,Data!D13,0)</f>
        <v>0</v>
      </c>
      <c r="Q14" s="9">
        <f>IF($G14=3,Data!E13,0)</f>
        <v>0</v>
      </c>
      <c r="R14" s="9">
        <f>IF($G14=3,Data!F13,0)</f>
        <v>0</v>
      </c>
      <c r="S14" s="9">
        <f>IF($G14=4,Data!D13,0)</f>
        <v>3.5</v>
      </c>
      <c r="T14" s="9">
        <f>IF($G14=4,Data!E13,0)</f>
        <v>4</v>
      </c>
      <c r="U14" s="9">
        <f>IF($G14=4,Data!F13,0)</f>
        <v>78.239999999999995</v>
      </c>
    </row>
    <row r="15" spans="2:21">
      <c r="B15" s="4">
        <v>12</v>
      </c>
      <c r="C15" s="9">
        <f>SQRT((Data!D14-Data!$D$4)^2+(Data!E14-Data!$E$4)^2+(Data!F14-Data!$F$4)^2)</f>
        <v>5.4166410255803479</v>
      </c>
      <c r="D15" s="9">
        <f>SQRT((Data!D14-Data!$D$10)^2+(Data!E14-Data!$E$10)^2+(Data!F14-Data!$F$10)^2)</f>
        <v>2.6646012834943935</v>
      </c>
      <c r="E15" s="9">
        <f>SQRT((Data!D14-Data!$D$22)^2+(Data!E14-Data!$E$22)^2+(Data!F14-Data!$F$22)^2)</f>
        <v>1.0062305898749053</v>
      </c>
      <c r="F15" s="9">
        <f>SQRT((Data!D14-Data!$D$23)^2+(Data!E14-Data!$E$23)^2+(Data!F14-Data!$F$23)^2)</f>
        <v>4.0002499921879879</v>
      </c>
      <c r="G15" s="4">
        <f t="shared" si="0"/>
        <v>3</v>
      </c>
      <c r="I15" s="25">
        <v>12</v>
      </c>
      <c r="J15" s="9">
        <f>IF($G15=1,Data!D14,0)</f>
        <v>0</v>
      </c>
      <c r="K15" s="10">
        <f>IF($G15=1,Data!E14,0)</f>
        <v>0</v>
      </c>
      <c r="L15" s="10">
        <f>IF($G15=1,Data!F14,0)</f>
        <v>0</v>
      </c>
      <c r="M15" s="9">
        <f>IF($G15=2,Data!D14,0)</f>
        <v>0</v>
      </c>
      <c r="N15" s="10">
        <f>IF($G15=2,Data!E14,0)</f>
        <v>0</v>
      </c>
      <c r="O15" s="10">
        <f>IF($G15=2,Data!F14,0)</f>
        <v>0</v>
      </c>
      <c r="P15" s="9">
        <f>IF($G15=3,Data!D14,0)</f>
        <v>3.23</v>
      </c>
      <c r="Q15" s="9">
        <f>IF($G15=3,Data!E14,0)</f>
        <v>4</v>
      </c>
      <c r="R15" s="9">
        <f>IF($G15=3,Data!F14,0)</f>
        <v>75.28</v>
      </c>
      <c r="S15" s="9">
        <f>IF($G15=4,Data!D14,0)</f>
        <v>0</v>
      </c>
      <c r="T15" s="9">
        <f>IF($G15=4,Data!E14,0)</f>
        <v>0</v>
      </c>
      <c r="U15" s="9">
        <f>IF($G15=4,Data!F14,0)</f>
        <v>0</v>
      </c>
    </row>
    <row r="16" spans="2:21">
      <c r="B16" s="4">
        <v>13</v>
      </c>
      <c r="C16" s="9">
        <f>SQRT((Data!D15-Data!$D$4)^2+(Data!E15-Data!$E$4)^2+(Data!F15-Data!$F$4)^2)</f>
        <v>8.1422171427689314</v>
      </c>
      <c r="D16" s="9">
        <f>SQRT((Data!D15-Data!$D$10)^2+(Data!E15-Data!$E$10)^2+(Data!F15-Data!$F$10)^2)</f>
        <v>4.7507473096345532</v>
      </c>
      <c r="E16" s="9">
        <f>SQRT((Data!D15-Data!$D$22)^2+(Data!E15-Data!$E$22)^2+(Data!F15-Data!$F$22)^2)</f>
        <v>2.9312795840724646</v>
      </c>
      <c r="F16" s="9">
        <f>SQRT((Data!D15-Data!$D$23)^2+(Data!E15-Data!$E$23)^2+(Data!F15-Data!$F$23)^2)</f>
        <v>1.4354441821262125</v>
      </c>
      <c r="G16" s="4">
        <f t="shared" si="0"/>
        <v>4</v>
      </c>
      <c r="I16" s="25">
        <v>13</v>
      </c>
      <c r="J16" s="9">
        <f>IF($G16=1,Data!D15,0)</f>
        <v>0</v>
      </c>
      <c r="K16" s="10">
        <f>IF($G16=1,Data!E15,0)</f>
        <v>0</v>
      </c>
      <c r="L16" s="10">
        <f>IF($G16=1,Data!F15,0)</f>
        <v>0</v>
      </c>
      <c r="M16" s="9">
        <f>IF($G16=2,Data!D15,0)</f>
        <v>0</v>
      </c>
      <c r="N16" s="10">
        <f>IF($G16=2,Data!E15,0)</f>
        <v>0</v>
      </c>
      <c r="O16" s="10">
        <f>IF($G16=2,Data!F15,0)</f>
        <v>0</v>
      </c>
      <c r="P16" s="9">
        <f>IF($G16=3,Data!D15,0)</f>
        <v>0</v>
      </c>
      <c r="Q16" s="9">
        <f>IF($G16=3,Data!E15,0)</f>
        <v>0</v>
      </c>
      <c r="R16" s="9">
        <f>IF($G16=3,Data!F15,0)</f>
        <v>0</v>
      </c>
      <c r="S16" s="9">
        <f>IF($G16=4,Data!D15,0)</f>
        <v>2.54</v>
      </c>
      <c r="T16" s="9">
        <f>IF($G16=4,Data!E15,0)</f>
        <v>3</v>
      </c>
      <c r="U16" s="9">
        <f>IF($G16=4,Data!F15,0)</f>
        <v>78.12</v>
      </c>
    </row>
    <row r="17" spans="2:21">
      <c r="B17" s="4">
        <v>14</v>
      </c>
      <c r="C17" s="9">
        <f>SQRT((Data!D16-Data!$D$4)^2+(Data!E16-Data!$E$4)^2+(Data!F16-Data!$F$4)^2)</f>
        <v>4.3695308672671178</v>
      </c>
      <c r="D17" s="9">
        <f>SQRT((Data!D16-Data!$D$10)^2+(Data!E16-Data!$E$10)^2+(Data!F16-Data!$F$10)^2)</f>
        <v>1.3162446581088154</v>
      </c>
      <c r="E17" s="9">
        <f>SQRT((Data!D16-Data!$D$22)^2+(Data!E16-Data!$E$22)^2+(Data!F16-Data!$F$22)^2)</f>
        <v>1.0744766167767372</v>
      </c>
      <c r="F17" s="9">
        <f>SQRT((Data!D16-Data!$D$23)^2+(Data!E16-Data!$E$23)^2+(Data!F16-Data!$F$23)^2)</f>
        <v>4.8803688385202975</v>
      </c>
      <c r="G17" s="4">
        <f t="shared" si="0"/>
        <v>3</v>
      </c>
      <c r="I17" s="25">
        <v>14</v>
      </c>
      <c r="J17" s="9">
        <f>IF($G17=1,Data!D16,0)</f>
        <v>0</v>
      </c>
      <c r="K17" s="10">
        <f>IF($G17=1,Data!E16,0)</f>
        <v>0</v>
      </c>
      <c r="L17" s="10">
        <f>IF($G17=1,Data!F16,0)</f>
        <v>0</v>
      </c>
      <c r="M17" s="9">
        <f>IF($G17=2,Data!D16,0)</f>
        <v>0</v>
      </c>
      <c r="N17" s="10">
        <f>IF($G17=2,Data!E16,0)</f>
        <v>0</v>
      </c>
      <c r="O17" s="10">
        <f>IF($G17=2,Data!F16,0)</f>
        <v>0</v>
      </c>
      <c r="P17" s="9">
        <f>IF($G17=3,Data!D16,0)</f>
        <v>3.61</v>
      </c>
      <c r="Q17" s="9">
        <f>IF($G17=3,Data!E16,0)</f>
        <v>3</v>
      </c>
      <c r="R17" s="9">
        <f>IF($G17=3,Data!F16,0)</f>
        <v>74.260000000000005</v>
      </c>
      <c r="S17" s="9">
        <f>IF($G17=4,Data!D16,0)</f>
        <v>0</v>
      </c>
      <c r="T17" s="9">
        <f>IF($G17=4,Data!E16,0)</f>
        <v>0</v>
      </c>
      <c r="U17" s="9">
        <f>IF($G17=4,Data!F16,0)</f>
        <v>0</v>
      </c>
    </row>
    <row r="18" spans="2:21">
      <c r="B18" s="4">
        <v>15</v>
      </c>
      <c r="C18" s="9">
        <f>SQRT((Data!D17-Data!$D$4)^2+(Data!E17-Data!$E$4)^2+(Data!F17-Data!$F$4)^2)</f>
        <v>2.8136808632110486</v>
      </c>
      <c r="D18" s="9">
        <f>SQRT((Data!D17-Data!$D$10)^2+(Data!E17-Data!$E$10)^2+(Data!F17-Data!$F$10)^2)</f>
        <v>1.3210980281568858</v>
      </c>
      <c r="E18" s="9">
        <f>SQRT((Data!D17-Data!$D$22)^2+(Data!E17-Data!$E$22)^2+(Data!F17-Data!$F$22)^2)</f>
        <v>2.6023258827441214</v>
      </c>
      <c r="F18" s="9">
        <f>SQRT((Data!D17-Data!$D$23)^2+(Data!E17-Data!$E$23)^2+(Data!F17-Data!$F$23)^2)</f>
        <v>6.4407763507204603</v>
      </c>
      <c r="G18" s="4">
        <f t="shared" si="0"/>
        <v>2</v>
      </c>
      <c r="I18" s="25">
        <v>15</v>
      </c>
      <c r="J18" s="9">
        <f>IF($G18=1,Data!D17,0)</f>
        <v>0</v>
      </c>
      <c r="K18" s="10">
        <f>IF($G18=1,Data!E17,0)</f>
        <v>0</v>
      </c>
      <c r="L18" s="10">
        <f>IF($G18=1,Data!F17,0)</f>
        <v>0</v>
      </c>
      <c r="M18" s="9">
        <f>IF($G18=2,Data!D17,0)</f>
        <v>3.45</v>
      </c>
      <c r="N18" s="10">
        <f>IF($G18=2,Data!E17,0)</f>
        <v>3</v>
      </c>
      <c r="O18" s="10">
        <f>IF($G18=2,Data!F17,0)</f>
        <v>72.7</v>
      </c>
      <c r="P18" s="9">
        <f>IF($G18=3,Data!D17,0)</f>
        <v>0</v>
      </c>
      <c r="Q18" s="9">
        <f>IF($G18=3,Data!E17,0)</f>
        <v>0</v>
      </c>
      <c r="R18" s="9">
        <f>IF($G18=3,Data!F17,0)</f>
        <v>0</v>
      </c>
      <c r="S18" s="9">
        <f>IF($G18=4,Data!D17,0)</f>
        <v>0</v>
      </c>
      <c r="T18" s="9">
        <f>IF($G18=4,Data!E17,0)</f>
        <v>0</v>
      </c>
      <c r="U18" s="9">
        <f>IF($G18=4,Data!F17,0)</f>
        <v>0</v>
      </c>
    </row>
    <row r="19" spans="2:21">
      <c r="B19" s="4">
        <v>16</v>
      </c>
      <c r="C19" s="9">
        <f>SQRT((Data!D18-Data!$D$4)^2+(Data!E18-Data!$E$4)^2+(Data!F18-Data!$F$4)^2)</f>
        <v>6.0013415166944153</v>
      </c>
      <c r="D19" s="9">
        <f>SQRT((Data!D18-Data!$D$10)^2+(Data!E18-Data!$E$10)^2+(Data!F18-Data!$F$10)^2)</f>
        <v>2.7074711448139066</v>
      </c>
      <c r="E19" s="9">
        <f>SQRT((Data!D18-Data!$D$22)^2+(Data!E18-Data!$E$22)^2+(Data!F18-Data!$F$22)^2)</f>
        <v>2.610210719463085</v>
      </c>
      <c r="F19" s="9">
        <f>SQRT((Data!D18-Data!$D$23)^2+(Data!E18-Data!$E$23)^2+(Data!F18-Data!$F$23)^2)</f>
        <v>4.5229304659700507</v>
      </c>
      <c r="G19" s="4">
        <f t="shared" si="0"/>
        <v>3</v>
      </c>
      <c r="I19" s="25">
        <v>16</v>
      </c>
      <c r="J19" s="9">
        <f>IF($G19=1,Data!D18,0)</f>
        <v>0</v>
      </c>
      <c r="K19" s="10">
        <f>IF($G19=1,Data!E18,0)</f>
        <v>0</v>
      </c>
      <c r="L19" s="10">
        <f>IF($G19=1,Data!F18,0)</f>
        <v>0</v>
      </c>
      <c r="M19" s="9">
        <f>IF($G19=2,Data!D18,0)</f>
        <v>0</v>
      </c>
      <c r="N19" s="10">
        <f>IF($G19=2,Data!E18,0)</f>
        <v>0</v>
      </c>
      <c r="O19" s="10">
        <f>IF($G19=2,Data!F18,0)</f>
        <v>0</v>
      </c>
      <c r="P19" s="9">
        <f>IF($G19=3,Data!D18,0)</f>
        <v>1.68</v>
      </c>
      <c r="Q19" s="9">
        <f>IF($G19=3,Data!E18,0)</f>
        <v>1</v>
      </c>
      <c r="R19" s="9">
        <f>IF($G19=3,Data!F18,0)</f>
        <v>75.539999999999992</v>
      </c>
      <c r="S19" s="9">
        <f>IF($G19=4,Data!D18,0)</f>
        <v>0</v>
      </c>
      <c r="T19" s="9">
        <f>IF($G19=4,Data!E18,0)</f>
        <v>0</v>
      </c>
      <c r="U19" s="9">
        <f>IF($G19=4,Data!F18,0)</f>
        <v>0</v>
      </c>
    </row>
    <row r="20" spans="2:21">
      <c r="B20" s="4">
        <v>17</v>
      </c>
      <c r="C20" s="9">
        <f>SQRT((Data!D19-Data!$D$4)^2+(Data!E19-Data!$E$4)^2+(Data!F19-Data!$F$4)^2)</f>
        <v>6.744004744956821</v>
      </c>
      <c r="D20" s="9">
        <f>SQRT((Data!D19-Data!$D$10)^2+(Data!E19-Data!$E$10)^2+(Data!F19-Data!$F$10)^2)</f>
        <v>3.3692283983131697</v>
      </c>
      <c r="E20" s="9">
        <f>SQRT((Data!D19-Data!$D$22)^2+(Data!E19-Data!$E$22)^2+(Data!F19-Data!$F$22)^2)</f>
        <v>2.2590484722555209</v>
      </c>
      <c r="F20" s="9">
        <f>SQRT((Data!D19-Data!$D$23)^2+(Data!E19-Data!$E$23)^2+(Data!F19-Data!$F$23)^2)</f>
        <v>3.2744465181156972</v>
      </c>
      <c r="G20" s="4">
        <f t="shared" si="0"/>
        <v>3</v>
      </c>
      <c r="I20" s="25">
        <v>17</v>
      </c>
      <c r="J20" s="9">
        <f>IF($G20=1,Data!D19,0)</f>
        <v>0</v>
      </c>
      <c r="K20" s="10">
        <f>IF($G20=1,Data!E19,0)</f>
        <v>0</v>
      </c>
      <c r="L20" s="10">
        <f>IF($G20=1,Data!F19,0)</f>
        <v>0</v>
      </c>
      <c r="M20" s="9">
        <f>IF($G20=2,Data!D19,0)</f>
        <v>0</v>
      </c>
      <c r="N20" s="10">
        <f>IF($G20=2,Data!E19,0)</f>
        <v>0</v>
      </c>
      <c r="O20" s="10">
        <f>IF($G20=2,Data!F19,0)</f>
        <v>0</v>
      </c>
      <c r="P20" s="9">
        <f>IF($G20=3,Data!D19,0)</f>
        <v>1.77</v>
      </c>
      <c r="Q20" s="9">
        <f>IF($G20=3,Data!E19,0)</f>
        <v>2</v>
      </c>
      <c r="R20" s="9">
        <f>IF($G20=3,Data!F19,0)</f>
        <v>76.58</v>
      </c>
      <c r="S20" s="9">
        <f>IF($G20=4,Data!D19,0)</f>
        <v>0</v>
      </c>
      <c r="T20" s="9">
        <f>IF($G20=4,Data!E19,0)</f>
        <v>0</v>
      </c>
      <c r="U20" s="9">
        <f>IF($G20=4,Data!F19,0)</f>
        <v>0</v>
      </c>
    </row>
    <row r="21" spans="2:21">
      <c r="B21" s="4">
        <v>18</v>
      </c>
      <c r="C21" s="9">
        <f>SQRT((Data!D20-Data!$D$4)^2+(Data!E20-Data!$E$4)^2+(Data!F20-Data!$F$4)^2)</f>
        <v>10.494665311480889</v>
      </c>
      <c r="D21" s="9">
        <f>SQRT((Data!D20-Data!$D$10)^2+(Data!E20-Data!$E$10)^2+(Data!F20-Data!$F$10)^2)</f>
        <v>6.9003550633282549</v>
      </c>
      <c r="E21" s="9">
        <f>SQRT((Data!D20-Data!$D$22)^2+(Data!E20-Data!$E$22)^2+(Data!F20-Data!$F$22)^2)</f>
        <v>5.2218100310141544</v>
      </c>
      <c r="F21" s="9">
        <f>SQRT((Data!D20-Data!$D$23)^2+(Data!E20-Data!$E$23)^2+(Data!F20-Data!$F$23)^2)</f>
        <v>1.6828547174370112</v>
      </c>
      <c r="G21" s="4">
        <f t="shared" si="0"/>
        <v>4</v>
      </c>
      <c r="I21" s="25">
        <v>18</v>
      </c>
      <c r="J21" s="9">
        <f>IF($G21=1,Data!D20,0)</f>
        <v>0</v>
      </c>
      <c r="K21" s="10">
        <f>IF($G21=1,Data!E20,0)</f>
        <v>0</v>
      </c>
      <c r="L21" s="10">
        <f>IF($G21=1,Data!F20,0)</f>
        <v>0</v>
      </c>
      <c r="M21" s="9">
        <f>IF($G21=2,Data!D20,0)</f>
        <v>0</v>
      </c>
      <c r="N21" s="10">
        <f>IF($G21=2,Data!E20,0)</f>
        <v>0</v>
      </c>
      <c r="O21" s="10">
        <f>IF($G21=2,Data!F20,0)</f>
        <v>0</v>
      </c>
      <c r="P21" s="9">
        <f>IF($G21=3,Data!D20,0)</f>
        <v>0</v>
      </c>
      <c r="Q21" s="9">
        <f>IF($G21=3,Data!E20,0)</f>
        <v>0</v>
      </c>
      <c r="R21" s="9">
        <f>IF($G21=3,Data!F20,0)</f>
        <v>0</v>
      </c>
      <c r="S21" s="9">
        <f>IF($G21=4,Data!D20,0)</f>
        <v>3.11</v>
      </c>
      <c r="T21" s="9">
        <f>IF($G21=4,Data!E20,0)</f>
        <v>2</v>
      </c>
      <c r="U21" s="9">
        <f>IF($G21=4,Data!F20,0)</f>
        <v>80.42</v>
      </c>
    </row>
    <row r="22" spans="2:21">
      <c r="B22" s="4">
        <v>19</v>
      </c>
      <c r="C22" s="9">
        <f>SQRT((Data!D21-Data!$D$4)^2+(Data!E21-Data!$E$4)^2+(Data!F21-Data!$F$4)^2)</f>
        <v>6.3016505774281137</v>
      </c>
      <c r="D22" s="9">
        <f>SQRT((Data!D21-Data!$D$10)^2+(Data!E21-Data!$E$10)^2+(Data!F21-Data!$F$10)^2)</f>
        <v>2.6537709019431062</v>
      </c>
      <c r="E22" s="9">
        <f>SQRT((Data!D21-Data!$D$22)^2+(Data!E21-Data!$E$22)^2+(Data!F21-Data!$F$22)^2)</f>
        <v>1.3235180391668258</v>
      </c>
      <c r="F22" s="9">
        <f>SQRT((Data!D21-Data!$D$23)^2+(Data!E21-Data!$E$23)^2+(Data!F21-Data!$F$23)^2)</f>
        <v>3.1449006343603325</v>
      </c>
      <c r="G22" s="4">
        <f t="shared" si="0"/>
        <v>3</v>
      </c>
      <c r="I22" s="25">
        <v>19</v>
      </c>
      <c r="J22" s="9">
        <f>IF($G22=1,Data!D21,0)</f>
        <v>0</v>
      </c>
      <c r="K22" s="10">
        <f>IF($G22=1,Data!E21,0)</f>
        <v>0</v>
      </c>
      <c r="L22" s="10">
        <f>IF($G22=1,Data!F21,0)</f>
        <v>0</v>
      </c>
      <c r="M22" s="9">
        <f>IF($G22=2,Data!D21,0)</f>
        <v>0</v>
      </c>
      <c r="N22" s="10">
        <f>IF($G22=2,Data!E21,0)</f>
        <v>0</v>
      </c>
      <c r="O22" s="10">
        <f>IF($G22=2,Data!F21,0)</f>
        <v>0</v>
      </c>
      <c r="P22" s="9">
        <f>IF($G22=3,Data!D21,0)</f>
        <v>3.45</v>
      </c>
      <c r="Q22" s="9">
        <f>IF($G22=3,Data!E21,0)</f>
        <v>2</v>
      </c>
      <c r="R22" s="9">
        <f>IF($G22=3,Data!F21,0)</f>
        <v>76.16</v>
      </c>
      <c r="S22" s="9">
        <f>IF($G22=4,Data!D21,0)</f>
        <v>0</v>
      </c>
      <c r="T22" s="9">
        <f>IF($G22=4,Data!E21,0)</f>
        <v>0</v>
      </c>
      <c r="U22" s="9">
        <f>IF($G22=4,Data!F21,0)</f>
        <v>0</v>
      </c>
    </row>
    <row r="23" spans="2:21">
      <c r="B23" s="4">
        <v>20</v>
      </c>
      <c r="C23" s="9">
        <f>SQRT((Data!D22-Data!$D$4)^2+(Data!E22-Data!$E$4)^2+(Data!F22-Data!$F$4)^2)</f>
        <v>5.3548576078174177</v>
      </c>
      <c r="D23" s="9">
        <f>SQRT((Data!D22-Data!$D$10)^2+(Data!E22-Data!$E$10)^2+(Data!F22-Data!$F$10)^2)</f>
        <v>2.04792577990511</v>
      </c>
      <c r="E23" s="9">
        <f>SQRT((Data!D22-Data!$D$22)^2+(Data!E22-Data!$E$22)^2+(Data!F22-Data!$F$22)^2)</f>
        <v>0</v>
      </c>
      <c r="F23" s="9">
        <f>SQRT((Data!D22-Data!$D$23)^2+(Data!E22-Data!$E$23)^2+(Data!F22-Data!$F$23)^2)</f>
        <v>3.8457379005855334</v>
      </c>
      <c r="G23" s="4">
        <f t="shared" si="0"/>
        <v>3</v>
      </c>
      <c r="I23" s="25">
        <v>20</v>
      </c>
      <c r="J23" s="9">
        <f>IF($G23=1,Data!D22,0)</f>
        <v>0</v>
      </c>
      <c r="K23" s="10">
        <f>IF($G23=1,Data!E22,0)</f>
        <v>0</v>
      </c>
      <c r="L23" s="10">
        <f>IF($G23=1,Data!F22,0)</f>
        <v>0</v>
      </c>
      <c r="M23" s="9">
        <f>IF($G23=2,Data!D22,0)</f>
        <v>0</v>
      </c>
      <c r="N23" s="10">
        <f>IF($G23=2,Data!E22,0)</f>
        <v>0</v>
      </c>
      <c r="O23" s="10">
        <f>IF($G23=2,Data!F22,0)</f>
        <v>0</v>
      </c>
      <c r="P23" s="9">
        <f>IF($G23=3,Data!D22,0)</f>
        <v>3.34</v>
      </c>
      <c r="Q23" s="9">
        <f>IF($G23=3,Data!E22,0)</f>
        <v>3</v>
      </c>
      <c r="R23" s="9">
        <f>IF($G23=3,Data!F22,0)</f>
        <v>75.3</v>
      </c>
      <c r="S23" s="9">
        <f>IF($G23=4,Data!D22,0)</f>
        <v>0</v>
      </c>
      <c r="T23" s="9">
        <f>IF($G23=4,Data!E22,0)</f>
        <v>0</v>
      </c>
      <c r="U23" s="9">
        <f>IF($G23=4,Data!F22,0)</f>
        <v>0</v>
      </c>
    </row>
    <row r="24" spans="2:21">
      <c r="B24" s="4">
        <v>21</v>
      </c>
      <c r="C24" s="9">
        <f>SQRT((Data!D23-Data!$D$4)^2+(Data!E23-Data!$E$4)^2+(Data!F23-Data!$F$4)^2)</f>
        <v>9.1966298174929371</v>
      </c>
      <c r="D24" s="9">
        <f>SQRT((Data!D23-Data!$D$10)^2+(Data!E23-Data!$E$10)^2+(Data!F23-Data!$F$10)^2)</f>
        <v>5.7202534908865612</v>
      </c>
      <c r="E24" s="9">
        <f>SQRT((Data!D23-Data!$D$22)^2+(Data!E23-Data!$E$22)^2+(Data!F23-Data!$F$22)^2)</f>
        <v>3.8457379005855334</v>
      </c>
      <c r="F24" s="9">
        <f>SQRT((Data!D23-Data!$D$23)^2+(Data!E23-Data!$E$23)^2+(Data!F23-Data!$F$23)^2)</f>
        <v>0</v>
      </c>
      <c r="G24" s="4">
        <f t="shared" si="0"/>
        <v>4</v>
      </c>
      <c r="I24" s="25">
        <v>21</v>
      </c>
      <c r="J24" s="9">
        <f>IF($G24=1,Data!D23,0)</f>
        <v>0</v>
      </c>
      <c r="K24" s="10">
        <f>IF($G24=1,Data!E23,0)</f>
        <v>0</v>
      </c>
      <c r="L24" s="10">
        <f>IF($G24=1,Data!F23,0)</f>
        <v>0</v>
      </c>
      <c r="M24" s="9">
        <f>IF($G24=2,Data!D23,0)</f>
        <v>0</v>
      </c>
      <c r="N24" s="10">
        <f>IF($G24=2,Data!E23,0)</f>
        <v>0</v>
      </c>
      <c r="O24" s="10">
        <f>IF($G24=2,Data!F23,0)</f>
        <v>0</v>
      </c>
      <c r="P24" s="9">
        <f>IF($G24=3,Data!D23,0)</f>
        <v>0</v>
      </c>
      <c r="Q24" s="9">
        <f>IF($G24=3,Data!E23,0)</f>
        <v>0</v>
      </c>
      <c r="R24" s="9">
        <f>IF($G24=3,Data!F23,0)</f>
        <v>0</v>
      </c>
      <c r="S24" s="9">
        <f>IF($G24=4,Data!D23,0)</f>
        <v>3.55</v>
      </c>
      <c r="T24" s="9">
        <f>IF($G24=4,Data!E23,0)</f>
        <v>3</v>
      </c>
      <c r="U24" s="9">
        <f>IF($G24=4,Data!F23,0)</f>
        <v>79.14</v>
      </c>
    </row>
    <row r="25" spans="2:21">
      <c r="B25" s="4">
        <v>22</v>
      </c>
      <c r="C25" s="9">
        <f>SQRT((Data!D24-Data!$D$4)^2+(Data!E24-Data!$E$4)^2+(Data!F24-Data!$F$4)^2)</f>
        <v>8.7893401345038438</v>
      </c>
      <c r="D25" s="9">
        <f>SQRT((Data!D24-Data!$D$10)^2+(Data!E24-Data!$E$10)^2+(Data!F24-Data!$F$10)^2)</f>
        <v>5.5421656416963776</v>
      </c>
      <c r="E25" s="9">
        <f>SQRT((Data!D24-Data!$D$22)^2+(Data!E24-Data!$E$22)^2+(Data!F24-Data!$F$22)^2)</f>
        <v>3.5276054201114913</v>
      </c>
      <c r="F25" s="9">
        <f>SQRT((Data!D24-Data!$D$23)^2+(Data!E24-Data!$E$23)^2+(Data!F24-Data!$F$23)^2)</f>
        <v>1.1029505881951409</v>
      </c>
      <c r="G25" s="4">
        <f t="shared" si="0"/>
        <v>4</v>
      </c>
      <c r="I25" s="25">
        <v>22</v>
      </c>
      <c r="J25" s="9">
        <f>IF($G25=1,Data!D24,0)</f>
        <v>0</v>
      </c>
      <c r="K25" s="10">
        <f>IF($G25=1,Data!E24,0)</f>
        <v>0</v>
      </c>
      <c r="L25" s="10">
        <f>IF($G25=1,Data!F24,0)</f>
        <v>0</v>
      </c>
      <c r="M25" s="9">
        <f>IF($G25=2,Data!D24,0)</f>
        <v>0</v>
      </c>
      <c r="N25" s="10">
        <f>IF($G25=2,Data!E24,0)</f>
        <v>0</v>
      </c>
      <c r="O25" s="10">
        <f>IF($G25=2,Data!F24,0)</f>
        <v>0</v>
      </c>
      <c r="P25" s="9">
        <f>IF($G25=3,Data!D24,0)</f>
        <v>0</v>
      </c>
      <c r="Q25" s="9">
        <f>IF($G25=3,Data!E24,0)</f>
        <v>0</v>
      </c>
      <c r="R25" s="9">
        <f>IF($G25=3,Data!F24,0)</f>
        <v>0</v>
      </c>
      <c r="S25" s="9">
        <f>IF($G25=4,Data!D24,0)</f>
        <v>3.48</v>
      </c>
      <c r="T25" s="9">
        <f>IF($G25=4,Data!E24,0)</f>
        <v>4</v>
      </c>
      <c r="U25" s="9">
        <f>IF($G25=4,Data!F24,0)</f>
        <v>78.679999999999993</v>
      </c>
    </row>
    <row r="26" spans="2:21">
      <c r="B26" s="4">
        <v>23</v>
      </c>
      <c r="C26" s="9">
        <f>SQRT((Data!D25-Data!$D$4)^2+(Data!E25-Data!$E$4)^2+(Data!F25-Data!$F$4)^2)</f>
        <v>4.5734122928072107</v>
      </c>
      <c r="D26" s="9">
        <f>SQRT((Data!D25-Data!$D$10)^2+(Data!E25-Data!$E$10)^2+(Data!F25-Data!$F$10)^2)</f>
        <v>2.1931712199461275</v>
      </c>
      <c r="E26" s="9">
        <f>SQRT((Data!D25-Data!$D$22)^2+(Data!E25-Data!$E$22)^2+(Data!F25-Data!$F$22)^2)</f>
        <v>1.3416407864998707</v>
      </c>
      <c r="F26" s="9">
        <f>SQRT((Data!D25-Data!$D$23)^2+(Data!E25-Data!$E$23)^2+(Data!F25-Data!$F$23)^2)</f>
        <v>4.838935833424534</v>
      </c>
      <c r="G26" s="4">
        <f t="shared" si="0"/>
        <v>3</v>
      </c>
      <c r="I26" s="25">
        <v>23</v>
      </c>
      <c r="J26" s="9">
        <f>IF($G26=1,Data!D25,0)</f>
        <v>0</v>
      </c>
      <c r="K26" s="10">
        <f>IF($G26=1,Data!E25,0)</f>
        <v>0</v>
      </c>
      <c r="L26" s="10">
        <f>IF($G26=1,Data!F25,0)</f>
        <v>0</v>
      </c>
      <c r="M26" s="9">
        <f>IF($G26=2,Data!D25,0)</f>
        <v>0</v>
      </c>
      <c r="N26" s="10">
        <f>IF($G26=2,Data!E25,0)</f>
        <v>0</v>
      </c>
      <c r="O26" s="10">
        <f>IF($G26=2,Data!F25,0)</f>
        <v>0</v>
      </c>
      <c r="P26" s="9">
        <f>IF($G26=3,Data!D25,0)</f>
        <v>3.18</v>
      </c>
      <c r="Q26" s="9">
        <f>IF($G26=3,Data!E25,0)</f>
        <v>4</v>
      </c>
      <c r="R26" s="9">
        <f>IF($G26=3,Data!F25,0)</f>
        <v>74.42</v>
      </c>
      <c r="S26" s="9">
        <f>IF($G26=4,Data!D25,0)</f>
        <v>0</v>
      </c>
      <c r="T26" s="9">
        <f>IF($G26=4,Data!E25,0)</f>
        <v>0</v>
      </c>
      <c r="U26" s="9">
        <f>IF($G26=4,Data!F25,0)</f>
        <v>0</v>
      </c>
    </row>
    <row r="27" spans="2:21">
      <c r="B27" s="4">
        <v>24</v>
      </c>
      <c r="C27" s="9">
        <f>SQRT((Data!D26-Data!$D$4)^2+(Data!E26-Data!$E$4)^2+(Data!F26-Data!$F$4)^2)</f>
        <v>8.559117945209092</v>
      </c>
      <c r="D27" s="9">
        <f>SQRT((Data!D26-Data!$D$10)^2+(Data!E26-Data!$E$10)^2+(Data!F26-Data!$F$10)^2)</f>
        <v>4.9419834074994604</v>
      </c>
      <c r="E27" s="9">
        <f>SQRT((Data!D26-Data!$D$22)^2+(Data!E26-Data!$E$22)^2+(Data!F26-Data!$F$22)^2)</f>
        <v>3.3145135389676819</v>
      </c>
      <c r="F27" s="9">
        <f>SQRT((Data!D26-Data!$D$23)^2+(Data!E26-Data!$E$23)^2+(Data!F26-Data!$F$23)^2)</f>
        <v>1.2309752231462621</v>
      </c>
      <c r="G27" s="4">
        <f t="shared" si="0"/>
        <v>4</v>
      </c>
      <c r="I27" s="25">
        <v>24</v>
      </c>
      <c r="J27" s="9">
        <f>IF($G27=1,Data!D26,0)</f>
        <v>0</v>
      </c>
      <c r="K27" s="10">
        <f>IF($G27=1,Data!E26,0)</f>
        <v>0</v>
      </c>
      <c r="L27" s="10">
        <f>IF($G27=1,Data!F26,0)</f>
        <v>0</v>
      </c>
      <c r="M27" s="9">
        <f>IF($G27=2,Data!D26,0)</f>
        <v>0</v>
      </c>
      <c r="N27" s="10">
        <f>IF($G27=2,Data!E26,0)</f>
        <v>0</v>
      </c>
      <c r="O27" s="10">
        <f>IF($G27=2,Data!F26,0)</f>
        <v>0</v>
      </c>
      <c r="P27" s="9">
        <f>IF($G27=3,Data!D26,0)</f>
        <v>0</v>
      </c>
      <c r="Q27" s="9">
        <f>IF($G27=3,Data!E26,0)</f>
        <v>0</v>
      </c>
      <c r="R27" s="9">
        <f>IF($G27=3,Data!F26,0)</f>
        <v>0</v>
      </c>
      <c r="S27" s="9">
        <f>IF($G27=4,Data!D26,0)</f>
        <v>3.32</v>
      </c>
      <c r="T27" s="9">
        <f>IF($G27=4,Data!E26,0)</f>
        <v>2</v>
      </c>
      <c r="U27" s="9">
        <f>IF($G27=4,Data!F26,0)</f>
        <v>78.460000000000008</v>
      </c>
    </row>
    <row r="28" spans="2:21">
      <c r="B28" s="4">
        <v>25</v>
      </c>
      <c r="C28" s="9">
        <f>SQRT((Data!D27-Data!$D$4)^2+(Data!E27-Data!$E$4)^2+(Data!F27-Data!$F$4)^2)</f>
        <v>8.2364312660277932</v>
      </c>
      <c r="D28" s="9">
        <f>SQRT((Data!D27-Data!$D$10)^2+(Data!E27-Data!$E$10)^2+(Data!F27-Data!$F$10)^2)</f>
        <v>4.7861571223686266</v>
      </c>
      <c r="E28" s="9">
        <f>SQRT((Data!D27-Data!$D$22)^2+(Data!E27-Data!$E$22)^2+(Data!F27-Data!$F$22)^2)</f>
        <v>2.901396215617583</v>
      </c>
      <c r="F28" s="9">
        <f>SQRT((Data!D27-Data!$D$23)^2+(Data!E27-Data!$E$23)^2+(Data!F27-Data!$F$23)^2)</f>
        <v>0.98671171068351848</v>
      </c>
      <c r="G28" s="4">
        <f t="shared" si="0"/>
        <v>4</v>
      </c>
      <c r="I28" s="25">
        <v>25</v>
      </c>
      <c r="J28" s="9">
        <f>IF($G28=1,Data!D27,0)</f>
        <v>0</v>
      </c>
      <c r="K28" s="10">
        <f>IF($G28=1,Data!E27,0)</f>
        <v>0</v>
      </c>
      <c r="L28" s="10">
        <f>IF($G28=1,Data!F27,0)</f>
        <v>0</v>
      </c>
      <c r="M28" s="9">
        <f>IF($G28=2,Data!D27,0)</f>
        <v>0</v>
      </c>
      <c r="N28" s="10">
        <f>IF($G28=2,Data!E27,0)</f>
        <v>0</v>
      </c>
      <c r="O28" s="10">
        <f>IF($G28=2,Data!F27,0)</f>
        <v>0</v>
      </c>
      <c r="P28" s="9">
        <f>IF($G28=3,Data!D27,0)</f>
        <v>0</v>
      </c>
      <c r="Q28" s="9">
        <f>IF($G28=3,Data!E27,0)</f>
        <v>0</v>
      </c>
      <c r="R28" s="9">
        <f>IF($G28=3,Data!F27,0)</f>
        <v>0</v>
      </c>
      <c r="S28" s="9">
        <f>IF($G28=4,Data!D27,0)</f>
        <v>3.25</v>
      </c>
      <c r="T28" s="9">
        <f>IF($G28=4,Data!E27,0)</f>
        <v>3</v>
      </c>
      <c r="U28" s="9">
        <f>IF($G28=4,Data!F27,0)</f>
        <v>78.2</v>
      </c>
    </row>
    <row r="29" spans="2:21">
      <c r="B29" s="4">
        <v>26</v>
      </c>
      <c r="C29" s="9">
        <f>SQRT((Data!D28-Data!$D$4)^2+(Data!E28-Data!$E$4)^2+(Data!F28-Data!$F$4)^2)</f>
        <v>8.377422037834803</v>
      </c>
      <c r="D29" s="9">
        <f>SQRT((Data!D28-Data!$D$10)^2+(Data!E28-Data!$E$10)^2+(Data!F28-Data!$F$10)^2)</f>
        <v>4.9234642275535965</v>
      </c>
      <c r="E29" s="9">
        <f>SQRT((Data!D28-Data!$D$22)^2+(Data!E28-Data!$E$22)^2+(Data!F28-Data!$F$22)^2)</f>
        <v>3.040805814253853</v>
      </c>
      <c r="F29" s="9">
        <f>SQRT((Data!D28-Data!$D$23)^2+(Data!E28-Data!$E$23)^2+(Data!F28-Data!$F$23)^2)</f>
        <v>0.8475848040166809</v>
      </c>
      <c r="G29" s="4">
        <f t="shared" si="0"/>
        <v>4</v>
      </c>
      <c r="I29" s="25">
        <v>26</v>
      </c>
      <c r="J29" s="9">
        <f>IF($G29=1,Data!D28,0)</f>
        <v>0</v>
      </c>
      <c r="K29" s="10">
        <f>IF($G29=1,Data!E28,0)</f>
        <v>0</v>
      </c>
      <c r="L29" s="10">
        <f>IF($G29=1,Data!F28,0)</f>
        <v>0</v>
      </c>
      <c r="M29" s="9">
        <f>IF($G29=2,Data!D28,0)</f>
        <v>0</v>
      </c>
      <c r="N29" s="10">
        <f>IF($G29=2,Data!E28,0)</f>
        <v>0</v>
      </c>
      <c r="O29" s="10">
        <f>IF($G29=2,Data!F28,0)</f>
        <v>0</v>
      </c>
      <c r="P29" s="9">
        <f>IF($G29=3,Data!D28,0)</f>
        <v>0</v>
      </c>
      <c r="Q29" s="9">
        <f>IF($G29=3,Data!E28,0)</f>
        <v>0</v>
      </c>
      <c r="R29" s="9">
        <f>IF($G29=3,Data!F28,0)</f>
        <v>0</v>
      </c>
      <c r="S29" s="9">
        <f>IF($G29=4,Data!D28,0)</f>
        <v>3.27</v>
      </c>
      <c r="T29" s="9">
        <f>IF($G29=4,Data!E28,0)</f>
        <v>3</v>
      </c>
      <c r="U29" s="9">
        <f>IF($G29=4,Data!F28,0)</f>
        <v>78.34</v>
      </c>
    </row>
    <row r="30" spans="2:21">
      <c r="B30" s="4">
        <v>27</v>
      </c>
      <c r="C30" s="9">
        <f>SQRT((Data!D29-Data!$D$4)^2+(Data!E29-Data!$E$4)^2+(Data!F29-Data!$F$4)^2)</f>
        <v>6.1180797641090061</v>
      </c>
      <c r="D30" s="9">
        <f>SQRT((Data!D29-Data!$D$10)^2+(Data!E29-Data!$E$10)^2+(Data!F29-Data!$F$10)^2)</f>
        <v>2.7484541109503611</v>
      </c>
      <c r="E30" s="9">
        <f>SQRT((Data!D29-Data!$D$22)^2+(Data!E29-Data!$E$22)^2+(Data!F29-Data!$F$22)^2)</f>
        <v>0.79246451024635911</v>
      </c>
      <c r="F30" s="9">
        <f>SQRT((Data!D29-Data!$D$23)^2+(Data!E29-Data!$E$23)^2+(Data!F29-Data!$F$23)^2)</f>
        <v>3.07995129831626</v>
      </c>
      <c r="G30" s="4">
        <f t="shared" si="0"/>
        <v>3</v>
      </c>
      <c r="I30" s="25">
        <v>27</v>
      </c>
      <c r="J30" s="9">
        <f>IF($G30=1,Data!D29,0)</f>
        <v>0</v>
      </c>
      <c r="K30" s="10">
        <f>IF($G30=1,Data!E29,0)</f>
        <v>0</v>
      </c>
      <c r="L30" s="10">
        <f>IF($G30=1,Data!F29,0)</f>
        <v>0</v>
      </c>
      <c r="M30" s="9">
        <f>IF($G30=2,Data!D29,0)</f>
        <v>0</v>
      </c>
      <c r="N30" s="10">
        <f>IF($G30=2,Data!E29,0)</f>
        <v>0</v>
      </c>
      <c r="O30" s="10">
        <f>IF($G30=2,Data!F29,0)</f>
        <v>0</v>
      </c>
      <c r="P30" s="9">
        <f>IF($G30=3,Data!D29,0)</f>
        <v>3.2</v>
      </c>
      <c r="Q30" s="9">
        <f>IF($G30=3,Data!E29,0)</f>
        <v>3</v>
      </c>
      <c r="R30" s="9">
        <f>IF($G30=3,Data!F29,0)</f>
        <v>76.08</v>
      </c>
      <c r="S30" s="9">
        <f>IF($G30=4,Data!D29,0)</f>
        <v>0</v>
      </c>
      <c r="T30" s="9">
        <f>IF($G30=4,Data!E29,0)</f>
        <v>0</v>
      </c>
      <c r="U30" s="9">
        <f>IF($G30=4,Data!F29,0)</f>
        <v>0</v>
      </c>
    </row>
    <row r="31" spans="2:21">
      <c r="B31" s="4">
        <v>28</v>
      </c>
      <c r="C31" s="9">
        <f>SQRT((Data!D30-Data!$D$4)^2+(Data!E30-Data!$E$4)^2+(Data!F30-Data!$F$4)^2)</f>
        <v>2.2790348834539773</v>
      </c>
      <c r="D31" s="9">
        <f>SQRT((Data!D30-Data!$D$10)^2+(Data!E30-Data!$E$10)^2+(Data!F30-Data!$F$10)^2)</f>
        <v>1.6269296235547499</v>
      </c>
      <c r="E31" s="9">
        <f>SQRT((Data!D30-Data!$D$22)^2+(Data!E30-Data!$E$22)^2+(Data!F30-Data!$F$22)^2)</f>
        <v>3.5188776619825695</v>
      </c>
      <c r="F31" s="9">
        <f>SQRT((Data!D30-Data!$D$23)^2+(Data!E30-Data!$E$23)^2+(Data!F30-Data!$F$23)^2)</f>
        <v>7.2590908521659836</v>
      </c>
      <c r="G31" s="4">
        <f t="shared" si="0"/>
        <v>2</v>
      </c>
      <c r="I31" s="25">
        <v>28</v>
      </c>
      <c r="J31" s="9">
        <f>IF($G31=1,Data!D30,0)</f>
        <v>0</v>
      </c>
      <c r="K31" s="10">
        <f>IF($G31=1,Data!E30,0)</f>
        <v>0</v>
      </c>
      <c r="L31" s="10">
        <f>IF($G31=1,Data!F30,0)</f>
        <v>0</v>
      </c>
      <c r="M31" s="9">
        <f>IF($G31=2,Data!D30,0)</f>
        <v>2.5499999999999998</v>
      </c>
      <c r="N31" s="10">
        <f>IF($G31=2,Data!E30,0)</f>
        <v>2</v>
      </c>
      <c r="O31" s="10">
        <f>IF($G31=2,Data!F30,0)</f>
        <v>72.02000000000001</v>
      </c>
      <c r="P31" s="9">
        <f>IF($G31=3,Data!D30,0)</f>
        <v>0</v>
      </c>
      <c r="Q31" s="9">
        <f>IF($G31=3,Data!E30,0)</f>
        <v>0</v>
      </c>
      <c r="R31" s="9">
        <f>IF($G31=3,Data!F30,0)</f>
        <v>0</v>
      </c>
      <c r="S31" s="9">
        <f>IF($G31=4,Data!D30,0)</f>
        <v>0</v>
      </c>
      <c r="T31" s="9">
        <f>IF($G31=4,Data!E30,0)</f>
        <v>0</v>
      </c>
      <c r="U31" s="9">
        <f>IF($G31=4,Data!F30,0)</f>
        <v>0</v>
      </c>
    </row>
    <row r="32" spans="2:21">
      <c r="B32" s="4">
        <v>29</v>
      </c>
      <c r="C32" s="9">
        <f>SQRT((Data!D31-Data!$D$4)^2+(Data!E31-Data!$E$4)^2+(Data!F31-Data!$F$4)^2)</f>
        <v>6.6346740688597627</v>
      </c>
      <c r="D32" s="9">
        <f>SQRT((Data!D31-Data!$D$10)^2+(Data!E31-Data!$E$10)^2+(Data!F31-Data!$F$10)^2)</f>
        <v>3.2251511592481914</v>
      </c>
      <c r="E32" s="9">
        <f>SQRT((Data!D31-Data!$D$22)^2+(Data!E31-Data!$E$22)^2+(Data!F31-Data!$F$22)^2)</f>
        <v>1.282653499585922</v>
      </c>
      <c r="F32" s="9">
        <f>SQRT((Data!D31-Data!$D$23)^2+(Data!E31-Data!$E$23)^2+(Data!F31-Data!$F$23)^2)</f>
        <v>2.5801744127093404</v>
      </c>
      <c r="G32" s="4">
        <f t="shared" si="0"/>
        <v>3</v>
      </c>
      <c r="I32" s="25">
        <v>29</v>
      </c>
      <c r="J32" s="9">
        <f>IF($G32=1,Data!D31,0)</f>
        <v>0</v>
      </c>
      <c r="K32" s="10">
        <f>IF($G32=1,Data!E31,0)</f>
        <v>0</v>
      </c>
      <c r="L32" s="10">
        <f>IF($G32=1,Data!F31,0)</f>
        <v>0</v>
      </c>
      <c r="M32" s="9">
        <f>IF($G32=2,Data!D31,0)</f>
        <v>0</v>
      </c>
      <c r="N32" s="10">
        <f>IF($G32=2,Data!E31,0)</f>
        <v>0</v>
      </c>
      <c r="O32" s="10">
        <f>IF($G32=2,Data!F31,0)</f>
        <v>0</v>
      </c>
      <c r="P32" s="9">
        <f>IF($G32=3,Data!D31,0)</f>
        <v>3.58</v>
      </c>
      <c r="Q32" s="9">
        <f>IF($G32=3,Data!E31,0)</f>
        <v>3</v>
      </c>
      <c r="R32" s="9">
        <f>IF($G32=3,Data!F31,0)</f>
        <v>76.56</v>
      </c>
      <c r="S32" s="9">
        <f>IF($G32=4,Data!D31,0)</f>
        <v>0</v>
      </c>
      <c r="T32" s="9">
        <f>IF($G32=4,Data!E31,0)</f>
        <v>0</v>
      </c>
      <c r="U32" s="9">
        <f>IF($G32=4,Data!F31,0)</f>
        <v>0</v>
      </c>
    </row>
    <row r="33" spans="2:21">
      <c r="B33" s="4">
        <v>30</v>
      </c>
      <c r="C33" s="9">
        <f>SQRT((Data!D32-Data!$D$4)^2+(Data!E32-Data!$E$4)^2+(Data!F32-Data!$F$4)^2)</f>
        <v>8.9098428717907332</v>
      </c>
      <c r="D33" s="9">
        <f>SQRT((Data!D32-Data!$D$10)^2+(Data!E32-Data!$E$10)^2+(Data!F32-Data!$F$10)^2)</f>
        <v>5.6551569385826825</v>
      </c>
      <c r="E33" s="9">
        <f>SQRT((Data!D32-Data!$D$22)^2+(Data!E32-Data!$E$22)^2+(Data!F32-Data!$F$22)^2)</f>
        <v>3.6435696782139355</v>
      </c>
      <c r="F33" s="9">
        <f>SQRT((Data!D32-Data!$D$23)^2+(Data!E32-Data!$E$23)^2+(Data!F32-Data!$F$23)^2)</f>
        <v>1.0574024777727742</v>
      </c>
      <c r="G33" s="4">
        <f t="shared" si="0"/>
        <v>4</v>
      </c>
      <c r="I33" s="25">
        <v>30</v>
      </c>
      <c r="J33" s="9">
        <f>IF($G33=1,Data!D32,0)</f>
        <v>0</v>
      </c>
      <c r="K33" s="10">
        <f>IF($G33=1,Data!E32,0)</f>
        <v>0</v>
      </c>
      <c r="L33" s="10">
        <f>IF($G33=1,Data!F32,0)</f>
        <v>0</v>
      </c>
      <c r="M33" s="9">
        <f>IF($G33=2,Data!D32,0)</f>
        <v>0</v>
      </c>
      <c r="N33" s="10">
        <f>IF($G33=2,Data!E32,0)</f>
        <v>0</v>
      </c>
      <c r="O33" s="10">
        <f>IF($G33=2,Data!F32,0)</f>
        <v>0</v>
      </c>
      <c r="P33" s="9">
        <f>IF($G33=3,Data!D32,0)</f>
        <v>0</v>
      </c>
      <c r="Q33" s="9">
        <f>IF($G33=3,Data!E32,0)</f>
        <v>0</v>
      </c>
      <c r="R33" s="9">
        <f>IF($G33=3,Data!F32,0)</f>
        <v>0</v>
      </c>
      <c r="S33" s="9">
        <f>IF($G33=4,Data!D32,0)</f>
        <v>3.5</v>
      </c>
      <c r="T33" s="9">
        <f>IF($G33=4,Data!E32,0)</f>
        <v>4</v>
      </c>
      <c r="U33" s="9">
        <f>IF($G33=4,Data!F32,0)</f>
        <v>78.8</v>
      </c>
    </row>
    <row r="34" spans="2:21">
      <c r="B34" s="4">
        <v>31</v>
      </c>
      <c r="C34" s="9">
        <f>SQRT((Data!D33-Data!$D$4)^2+(Data!E33-Data!$E$4)^2+(Data!F33-Data!$F$4)^2)</f>
        <v>13.609617922631042</v>
      </c>
      <c r="D34" s="9">
        <f>SQRT((Data!D33-Data!$D$10)^2+(Data!E33-Data!$E$10)^2+(Data!F33-Data!$F$10)^2)</f>
        <v>10.020977996183788</v>
      </c>
      <c r="E34" s="9">
        <f>SQRT((Data!D33-Data!$D$22)^2+(Data!E33-Data!$E$22)^2+(Data!F33-Data!$F$22)^2)</f>
        <v>8.3004819137204269</v>
      </c>
      <c r="F34" s="9">
        <f>SQRT((Data!D33-Data!$D$23)^2+(Data!E33-Data!$E$23)^2+(Data!F33-Data!$F$23)^2)</f>
        <v>4.5180637445702256</v>
      </c>
      <c r="G34" s="4">
        <f t="shared" si="0"/>
        <v>4</v>
      </c>
      <c r="I34" s="25">
        <v>31</v>
      </c>
      <c r="J34" s="9">
        <f>IF($G34=1,Data!D33,0)</f>
        <v>0</v>
      </c>
      <c r="K34" s="10">
        <f>IF($G34=1,Data!E33,0)</f>
        <v>0</v>
      </c>
      <c r="L34" s="10">
        <f>IF($G34=1,Data!F33,0)</f>
        <v>0</v>
      </c>
      <c r="M34" s="9">
        <f>IF($G34=2,Data!D33,0)</f>
        <v>0</v>
      </c>
      <c r="N34" s="10">
        <f>IF($G34=2,Data!E33,0)</f>
        <v>0</v>
      </c>
      <c r="O34" s="10">
        <f>IF($G34=2,Data!F33,0)</f>
        <v>0</v>
      </c>
      <c r="P34" s="9">
        <f>IF($G34=3,Data!D33,0)</f>
        <v>0</v>
      </c>
      <c r="Q34" s="9">
        <f>IF($G34=3,Data!E33,0)</f>
        <v>0</v>
      </c>
      <c r="R34" s="9">
        <f>IF($G34=3,Data!F33,0)</f>
        <v>0</v>
      </c>
      <c r="S34" s="9">
        <f>IF($G34=4,Data!D33,0)</f>
        <v>3.32</v>
      </c>
      <c r="T34" s="9">
        <f>IF($G34=4,Data!E33,0)</f>
        <v>2</v>
      </c>
      <c r="U34" s="9">
        <f>IF($G34=4,Data!F33,0)</f>
        <v>83.539999999999992</v>
      </c>
    </row>
    <row r="35" spans="2:21">
      <c r="B35" s="4">
        <v>32</v>
      </c>
      <c r="C35" s="9">
        <f>SQRT((Data!D34-Data!$D$4)^2+(Data!E34-Data!$E$4)^2+(Data!F34-Data!$F$4)^2)</f>
        <v>13.400059701359549</v>
      </c>
      <c r="D35" s="9">
        <f>SQRT((Data!D34-Data!$D$10)^2+(Data!E34-Data!$E$10)^2+(Data!F34-Data!$F$10)^2)</f>
        <v>9.9190574148958177</v>
      </c>
      <c r="E35" s="9">
        <f>SQRT((Data!D34-Data!$D$22)^2+(Data!E34-Data!$E$22)^2+(Data!F34-Data!$F$22)^2)</f>
        <v>8.1000802465160788</v>
      </c>
      <c r="F35" s="9">
        <f>SQRT((Data!D34-Data!$D$23)^2+(Data!E34-Data!$E$23)^2+(Data!F34-Data!$F$23)^2)</f>
        <v>4.3111483388999687</v>
      </c>
      <c r="G35" s="4">
        <f t="shared" si="0"/>
        <v>4</v>
      </c>
      <c r="I35" s="25">
        <v>32</v>
      </c>
      <c r="J35" s="9">
        <f>IF($G35=1,Data!D34,0)</f>
        <v>0</v>
      </c>
      <c r="K35" s="10">
        <f>IF($G35=1,Data!E34,0)</f>
        <v>0</v>
      </c>
      <c r="L35" s="10">
        <f>IF($G35=1,Data!F34,0)</f>
        <v>0</v>
      </c>
      <c r="M35" s="9">
        <f>IF($G35=2,Data!D34,0)</f>
        <v>0</v>
      </c>
      <c r="N35" s="10">
        <f>IF($G35=2,Data!E34,0)</f>
        <v>0</v>
      </c>
      <c r="O35" s="10">
        <f>IF($G35=2,Data!F34,0)</f>
        <v>0</v>
      </c>
      <c r="P35" s="9">
        <f>IF($G35=3,Data!D34,0)</f>
        <v>0</v>
      </c>
      <c r="Q35" s="9">
        <f>IF($G35=3,Data!E34,0)</f>
        <v>0</v>
      </c>
      <c r="R35" s="9">
        <f>IF($G35=3,Data!F34,0)</f>
        <v>0</v>
      </c>
      <c r="S35" s="9">
        <f>IF($G35=4,Data!D34,0)</f>
        <v>2.77</v>
      </c>
      <c r="T35" s="9">
        <f>IF($G35=4,Data!E34,0)</f>
        <v>3</v>
      </c>
      <c r="U35" s="9">
        <f>IF($G35=4,Data!F34,0)</f>
        <v>83.38</v>
      </c>
    </row>
    <row r="36" spans="2:21">
      <c r="B36" s="4">
        <v>33</v>
      </c>
      <c r="C36" s="9">
        <f>SQRT((Data!D35-Data!$D$4)^2+(Data!E35-Data!$E$4)^2+(Data!F35-Data!$F$4)^2)</f>
        <v>11.75967686630888</v>
      </c>
      <c r="D36" s="9">
        <f>SQRT((Data!D35-Data!$D$10)^2+(Data!E35-Data!$E$10)^2+(Data!F35-Data!$F$10)^2)</f>
        <v>8.2639518391626527</v>
      </c>
      <c r="E36" s="9">
        <f>SQRT((Data!D35-Data!$D$22)^2+(Data!E35-Data!$E$22)^2+(Data!F35-Data!$F$22)^2)</f>
        <v>6.420381608596176</v>
      </c>
      <c r="F36" s="9">
        <f>SQRT((Data!D35-Data!$D$23)^2+(Data!E35-Data!$E$23)^2+(Data!F35-Data!$F$23)^2)</f>
        <v>2.5837956575549836</v>
      </c>
      <c r="G36" s="4">
        <f t="shared" si="0"/>
        <v>4</v>
      </c>
      <c r="I36" s="25">
        <v>33</v>
      </c>
      <c r="J36" s="9">
        <f>IF($G36=1,Data!D35,0)</f>
        <v>0</v>
      </c>
      <c r="K36" s="10">
        <f>IF($G36=1,Data!E35,0)</f>
        <v>0</v>
      </c>
      <c r="L36" s="10">
        <f>IF($G36=1,Data!F35,0)</f>
        <v>0</v>
      </c>
      <c r="M36" s="9">
        <f>IF($G36=2,Data!D35,0)</f>
        <v>0</v>
      </c>
      <c r="N36" s="10">
        <f>IF($G36=2,Data!E35,0)</f>
        <v>0</v>
      </c>
      <c r="O36" s="10">
        <f>IF($G36=2,Data!F35,0)</f>
        <v>0</v>
      </c>
      <c r="P36" s="9">
        <f>IF($G36=3,Data!D35,0)</f>
        <v>0</v>
      </c>
      <c r="Q36" s="9">
        <f>IF($G36=3,Data!E35,0)</f>
        <v>0</v>
      </c>
      <c r="R36" s="9">
        <f>IF($G36=3,Data!F35,0)</f>
        <v>0</v>
      </c>
      <c r="S36" s="9">
        <f>IF($G36=4,Data!D35,0)</f>
        <v>3.41</v>
      </c>
      <c r="T36" s="9">
        <f>IF($G36=4,Data!E35,0)</f>
        <v>3</v>
      </c>
      <c r="U36" s="9">
        <f>IF($G36=4,Data!F35,0)</f>
        <v>81.72</v>
      </c>
    </row>
    <row r="37" spans="2:21">
      <c r="B37" s="4">
        <v>34</v>
      </c>
      <c r="C37" s="9">
        <f>SQRT((Data!D36-Data!$D$4)^2+(Data!E36-Data!$E$4)^2+(Data!F36-Data!$F$4)^2)</f>
        <v>6.0714742855422044</v>
      </c>
      <c r="D37" s="9">
        <f>SQRT((Data!D36-Data!$D$10)^2+(Data!E36-Data!$E$10)^2+(Data!F36-Data!$F$10)^2)</f>
        <v>2.4434606606205036</v>
      </c>
      <c r="E37" s="9">
        <f>SQRT((Data!D36-Data!$D$22)^2+(Data!E36-Data!$E$22)^2+(Data!F36-Data!$F$22)^2)</f>
        <v>1.2327611285241007</v>
      </c>
      <c r="F37" s="9">
        <f>SQRT((Data!D36-Data!$D$23)^2+(Data!E36-Data!$E$23)^2+(Data!F36-Data!$F$23)^2)</f>
        <v>3.370815924965342</v>
      </c>
      <c r="G37" s="4">
        <f t="shared" si="0"/>
        <v>3</v>
      </c>
      <c r="I37" s="25">
        <v>34</v>
      </c>
      <c r="J37" s="9">
        <f>IF($G37=1,Data!D36,0)</f>
        <v>0</v>
      </c>
      <c r="K37" s="10">
        <f>IF($G37=1,Data!E36,0)</f>
        <v>0</v>
      </c>
      <c r="L37" s="10">
        <f>IF($G37=1,Data!F36,0)</f>
        <v>0</v>
      </c>
      <c r="M37" s="9">
        <f>IF($G37=2,Data!D36,0)</f>
        <v>0</v>
      </c>
      <c r="N37" s="10">
        <f>IF($G37=2,Data!E36,0)</f>
        <v>0</v>
      </c>
      <c r="O37" s="10">
        <f>IF($G37=2,Data!F36,0)</f>
        <v>0</v>
      </c>
      <c r="P37" s="9">
        <f>IF($G37=3,Data!D36,0)</f>
        <v>3.05</v>
      </c>
      <c r="Q37" s="9">
        <f>IF($G37=3,Data!E36,0)</f>
        <v>2</v>
      </c>
      <c r="R37" s="9">
        <f>IF($G37=3,Data!F36,0)</f>
        <v>75.960000000000008</v>
      </c>
      <c r="S37" s="9">
        <f>IF($G37=4,Data!D36,0)</f>
        <v>0</v>
      </c>
      <c r="T37" s="9">
        <f>IF($G37=4,Data!E36,0)</f>
        <v>0</v>
      </c>
      <c r="U37" s="9">
        <f>IF($G37=4,Data!F36,0)</f>
        <v>0</v>
      </c>
    </row>
    <row r="38" spans="2:21">
      <c r="B38" s="4">
        <v>35</v>
      </c>
      <c r="C38" s="9">
        <f>SQRT((Data!D37-Data!$D$4)^2+(Data!E37-Data!$E$4)^2+(Data!F37-Data!$F$4)^2)</f>
        <v>8.0723230857046424</v>
      </c>
      <c r="D38" s="9">
        <f>SQRT((Data!D37-Data!$D$10)^2+(Data!E37-Data!$E$10)^2+(Data!F37-Data!$F$10)^2)</f>
        <v>4.4091835979010767</v>
      </c>
      <c r="E38" s="9">
        <f>SQRT((Data!D37-Data!$D$22)^2+(Data!E37-Data!$E$22)^2+(Data!F37-Data!$F$22)^2)</f>
        <v>3.2419284384452411</v>
      </c>
      <c r="F38" s="9">
        <f>SQRT((Data!D37-Data!$D$23)^2+(Data!E37-Data!$E$23)^2+(Data!F37-Data!$F$23)^2)</f>
        <v>2.5127673987060577</v>
      </c>
      <c r="G38" s="4">
        <f t="shared" si="0"/>
        <v>4</v>
      </c>
      <c r="I38" s="25">
        <v>35</v>
      </c>
      <c r="J38" s="9">
        <f>IF($G38=1,Data!D37,0)</f>
        <v>0</v>
      </c>
      <c r="K38" s="10">
        <f>IF($G38=1,Data!E37,0)</f>
        <v>0</v>
      </c>
      <c r="L38" s="10">
        <f>IF($G38=1,Data!F37,0)</f>
        <v>0</v>
      </c>
      <c r="M38" s="9">
        <f>IF($G38=2,Data!D37,0)</f>
        <v>0</v>
      </c>
      <c r="N38" s="10">
        <f>IF($G38=2,Data!E37,0)</f>
        <v>0</v>
      </c>
      <c r="O38" s="10">
        <f>IF($G38=2,Data!F37,0)</f>
        <v>0</v>
      </c>
      <c r="P38" s="9">
        <f>IF($G38=3,Data!D37,0)</f>
        <v>0</v>
      </c>
      <c r="Q38" s="9">
        <f>IF($G38=3,Data!E37,0)</f>
        <v>0</v>
      </c>
      <c r="R38" s="9">
        <f>IF($G38=3,Data!F37,0)</f>
        <v>0</v>
      </c>
      <c r="S38" s="9">
        <f>IF($G38=4,Data!D37,0)</f>
        <v>2.83</v>
      </c>
      <c r="T38" s="9">
        <f>IF($G38=4,Data!E37,0)</f>
        <v>1</v>
      </c>
      <c r="U38" s="9">
        <f>IF($G38=4,Data!F37,0)</f>
        <v>77.8</v>
      </c>
    </row>
    <row r="39" spans="2:21">
      <c r="B39" s="4">
        <v>36</v>
      </c>
      <c r="C39" s="9">
        <f>SQRT((Data!D38-Data!$D$4)^2+(Data!E38-Data!$E$4)^2+(Data!F38-Data!$F$4)^2)</f>
        <v>5.2038543407747344</v>
      </c>
      <c r="D39" s="9">
        <f>SQRT((Data!D38-Data!$D$10)^2+(Data!E38-Data!$E$10)^2+(Data!F38-Data!$F$10)^2)</f>
        <v>1.5900943368240648</v>
      </c>
      <c r="E39" s="9">
        <f>SQRT((Data!D38-Data!$D$22)^2+(Data!E38-Data!$E$22)^2+(Data!F38-Data!$F$22)^2)</f>
        <v>2.0773059476158062</v>
      </c>
      <c r="F39" s="9">
        <f>SQRT((Data!D38-Data!$D$23)^2+(Data!E38-Data!$E$23)^2+(Data!F38-Data!$F$23)^2)</f>
        <v>4.8362071915913658</v>
      </c>
      <c r="G39" s="4">
        <f t="shared" si="0"/>
        <v>2</v>
      </c>
      <c r="I39" s="25">
        <v>36</v>
      </c>
      <c r="J39" s="9">
        <f>IF($G39=1,Data!D38,0)</f>
        <v>0</v>
      </c>
      <c r="K39" s="10">
        <f>IF($G39=1,Data!E38,0)</f>
        <v>0</v>
      </c>
      <c r="L39" s="10">
        <f>IF($G39=1,Data!F38,0)</f>
        <v>0</v>
      </c>
      <c r="M39" s="9">
        <f>IF($G39=2,Data!D38,0)</f>
        <v>3.38</v>
      </c>
      <c r="N39" s="10">
        <f>IF($G39=2,Data!E38,0)</f>
        <v>1</v>
      </c>
      <c r="O39" s="10">
        <f>IF($G39=2,Data!F38,0)</f>
        <v>74.739999999999995</v>
      </c>
      <c r="P39" s="9">
        <f>IF($G39=3,Data!D38,0)</f>
        <v>0</v>
      </c>
      <c r="Q39" s="9">
        <f>IF($G39=3,Data!E38,0)</f>
        <v>0</v>
      </c>
      <c r="R39" s="9">
        <f>IF($G39=3,Data!F38,0)</f>
        <v>0</v>
      </c>
      <c r="S39" s="9">
        <f>IF($G39=4,Data!D38,0)</f>
        <v>0</v>
      </c>
      <c r="T39" s="9">
        <f>IF($G39=4,Data!E38,0)</f>
        <v>0</v>
      </c>
      <c r="U39" s="9">
        <f>IF($G39=4,Data!F38,0)</f>
        <v>0</v>
      </c>
    </row>
    <row r="40" spans="2:21">
      <c r="B40" s="4">
        <v>37</v>
      </c>
      <c r="C40" s="9">
        <f>SQRT((Data!D39-Data!$D$4)^2+(Data!E39-Data!$E$4)^2+(Data!F39-Data!$F$4)^2)</f>
        <v>10.474850834260129</v>
      </c>
      <c r="D40" s="9">
        <f>SQRT((Data!D39-Data!$D$10)^2+(Data!E39-Data!$E$10)^2+(Data!F39-Data!$F$10)^2)</f>
        <v>7.1518948538132046</v>
      </c>
      <c r="E40" s="9">
        <f>SQRT((Data!D39-Data!$D$22)^2+(Data!E39-Data!$E$22)^2+(Data!F39-Data!$F$22)^2)</f>
        <v>5.1793822025411469</v>
      </c>
      <c r="F40" s="9">
        <f>SQRT((Data!D39-Data!$D$23)^2+(Data!E39-Data!$E$23)^2+(Data!F39-Data!$F$23)^2)</f>
        <v>1.5945218719101935</v>
      </c>
      <c r="G40" s="4">
        <f t="shared" si="0"/>
        <v>4</v>
      </c>
      <c r="I40" s="25">
        <v>37</v>
      </c>
      <c r="J40" s="9">
        <f>IF($G40=1,Data!D39,0)</f>
        <v>0</v>
      </c>
      <c r="K40" s="10">
        <f>IF($G40=1,Data!E39,0)</f>
        <v>0</v>
      </c>
      <c r="L40" s="10">
        <f>IF($G40=1,Data!F39,0)</f>
        <v>0</v>
      </c>
      <c r="M40" s="9">
        <f>IF($G40=2,Data!D39,0)</f>
        <v>0</v>
      </c>
      <c r="N40" s="10">
        <f>IF($G40=2,Data!E39,0)</f>
        <v>0</v>
      </c>
      <c r="O40" s="10">
        <f>IF($G40=2,Data!F39,0)</f>
        <v>0</v>
      </c>
      <c r="P40" s="9">
        <f>IF($G40=3,Data!D39,0)</f>
        <v>0</v>
      </c>
      <c r="Q40" s="9">
        <f>IF($G40=3,Data!E39,0)</f>
        <v>0</v>
      </c>
      <c r="R40" s="9">
        <f>IF($G40=3,Data!F39,0)</f>
        <v>0</v>
      </c>
      <c r="S40" s="9">
        <f>IF($G40=4,Data!D39,0)</f>
        <v>3.48</v>
      </c>
      <c r="T40" s="9">
        <f>IF($G40=4,Data!E39,0)</f>
        <v>4</v>
      </c>
      <c r="U40" s="9">
        <f>IF($G40=4,Data!F39,0)</f>
        <v>80.38</v>
      </c>
    </row>
    <row r="41" spans="2:21">
      <c r="B41" s="4">
        <v>38</v>
      </c>
      <c r="C41" s="9">
        <f>SQRT((Data!D40-Data!$D$4)^2+(Data!E40-Data!$E$4)^2+(Data!F40-Data!$F$4)^2)</f>
        <v>13.79214269067719</v>
      </c>
      <c r="D41" s="9">
        <f>SQRT((Data!D40-Data!$D$10)^2+(Data!E40-Data!$E$10)^2+(Data!F40-Data!$F$10)^2)</f>
        <v>10.202161535674671</v>
      </c>
      <c r="E41" s="9">
        <f>SQRT((Data!D40-Data!$D$22)^2+(Data!E40-Data!$E$22)^2+(Data!F40-Data!$F$22)^2)</f>
        <v>8.4793219068508083</v>
      </c>
      <c r="F41" s="9">
        <f>SQRT((Data!D40-Data!$D$23)^2+(Data!E40-Data!$E$23)^2+(Data!F40-Data!$F$23)^2)</f>
        <v>4.6906289556945326</v>
      </c>
      <c r="G41" s="4">
        <f t="shared" si="0"/>
        <v>4</v>
      </c>
      <c r="I41" s="25">
        <v>38</v>
      </c>
      <c r="J41" s="9">
        <f>IF($G41=1,Data!D40,0)</f>
        <v>0</v>
      </c>
      <c r="K41" s="10">
        <f>IF($G41=1,Data!E40,0)</f>
        <v>0</v>
      </c>
      <c r="L41" s="10">
        <f>IF($G41=1,Data!F40,0)</f>
        <v>0</v>
      </c>
      <c r="M41" s="9">
        <f>IF($G41=2,Data!D40,0)</f>
        <v>0</v>
      </c>
      <c r="N41" s="10">
        <f>IF($G41=2,Data!E40,0)</f>
        <v>0</v>
      </c>
      <c r="O41" s="10">
        <f>IF($G41=2,Data!F40,0)</f>
        <v>0</v>
      </c>
      <c r="P41" s="9">
        <f>IF($G41=3,Data!D40,0)</f>
        <v>0</v>
      </c>
      <c r="Q41" s="9">
        <f>IF($G41=3,Data!E40,0)</f>
        <v>0</v>
      </c>
      <c r="R41" s="9">
        <f>IF($G41=3,Data!F40,0)</f>
        <v>0</v>
      </c>
      <c r="S41" s="9">
        <f>IF($G41=4,Data!D40,0)</f>
        <v>3.39</v>
      </c>
      <c r="T41" s="9">
        <f>IF($G41=4,Data!E40,0)</f>
        <v>2</v>
      </c>
      <c r="U41" s="9">
        <f>IF($G41=4,Data!F40,0)</f>
        <v>83.72</v>
      </c>
    </row>
    <row r="42" spans="2:21">
      <c r="B42" s="4">
        <v>39</v>
      </c>
      <c r="C42" s="9">
        <f>SQRT((Data!D41-Data!$D$4)^2+(Data!E41-Data!$E$4)^2+(Data!F41-Data!$F$4)^2)</f>
        <v>13.726485347677327</v>
      </c>
      <c r="D42" s="9">
        <f>SQRT((Data!D41-Data!$D$10)^2+(Data!E41-Data!$E$10)^2+(Data!F41-Data!$F$10)^2)</f>
        <v>10.099707916568669</v>
      </c>
      <c r="E42" s="9">
        <f>SQRT((Data!D41-Data!$D$22)^2+(Data!E41-Data!$E$22)^2+(Data!F41-Data!$F$22)^2)</f>
        <v>8.5205457571683798</v>
      </c>
      <c r="F42" s="9">
        <f>SQRT((Data!D41-Data!$D$23)^2+(Data!E41-Data!$E$23)^2+(Data!F41-Data!$F$23)^2)</f>
        <v>4.9202438963937567</v>
      </c>
      <c r="G42" s="4">
        <f t="shared" si="0"/>
        <v>4</v>
      </c>
      <c r="I42" s="25">
        <v>39</v>
      </c>
      <c r="J42" s="9">
        <f>IF($G42=1,Data!D41,0)</f>
        <v>0</v>
      </c>
      <c r="K42" s="10">
        <f>IF($G42=1,Data!E41,0)</f>
        <v>0</v>
      </c>
      <c r="L42" s="10">
        <f>IF($G42=1,Data!F41,0)</f>
        <v>0</v>
      </c>
      <c r="M42" s="9">
        <f>IF($G42=2,Data!D41,0)</f>
        <v>0</v>
      </c>
      <c r="N42" s="10">
        <f>IF($G42=2,Data!E41,0)</f>
        <v>0</v>
      </c>
      <c r="O42" s="10">
        <f>IF($G42=2,Data!F41,0)</f>
        <v>0</v>
      </c>
      <c r="P42" s="9">
        <f>IF($G42=3,Data!D41,0)</f>
        <v>0</v>
      </c>
      <c r="Q42" s="9">
        <f>IF($G42=3,Data!E41,0)</f>
        <v>0</v>
      </c>
      <c r="R42" s="9">
        <f>IF($G42=3,Data!F41,0)</f>
        <v>0</v>
      </c>
      <c r="S42" s="9">
        <f>IF($G42=4,Data!D41,0)</f>
        <v>2.73</v>
      </c>
      <c r="T42" s="9">
        <f>IF($G42=4,Data!E41,0)</f>
        <v>1</v>
      </c>
      <c r="U42" s="9">
        <f>IF($G42=4,Data!F41,0)</f>
        <v>83.56</v>
      </c>
    </row>
    <row r="43" spans="2:21">
      <c r="B43" s="4">
        <v>40</v>
      </c>
      <c r="C43" s="9">
        <f>SQRT((Data!D42-Data!$D$4)^2+(Data!E42-Data!$E$4)^2+(Data!F42-Data!$F$4)^2)</f>
        <v>10.029222302850815</v>
      </c>
      <c r="D43" s="9">
        <f>SQRT((Data!D42-Data!$D$10)^2+(Data!E42-Data!$E$10)^2+(Data!F42-Data!$F$10)^2)</f>
        <v>6.5567369933527049</v>
      </c>
      <c r="E43" s="9">
        <f>SQRT((Data!D42-Data!$D$22)^2+(Data!E42-Data!$E$22)^2+(Data!F42-Data!$F$22)^2)</f>
        <v>4.703445545554878</v>
      </c>
      <c r="F43" s="9">
        <f>SQRT((Data!D42-Data!$D$23)^2+(Data!E42-Data!$E$23)^2+(Data!F42-Data!$F$23)^2)</f>
        <v>0.94429868156214158</v>
      </c>
      <c r="G43" s="4">
        <f t="shared" si="0"/>
        <v>4</v>
      </c>
      <c r="I43" s="25">
        <v>40</v>
      </c>
      <c r="J43" s="9">
        <f>IF($G43=1,Data!D42,0)</f>
        <v>0</v>
      </c>
      <c r="K43" s="10">
        <f>IF($G43=1,Data!E42,0)</f>
        <v>0</v>
      </c>
      <c r="L43" s="10">
        <f>IF($G43=1,Data!F42,0)</f>
        <v>0</v>
      </c>
      <c r="M43" s="9">
        <f>IF($G43=2,Data!D42,0)</f>
        <v>0</v>
      </c>
      <c r="N43" s="10">
        <f>IF($G43=2,Data!E42,0)</f>
        <v>0</v>
      </c>
      <c r="O43" s="10">
        <f>IF($G43=2,Data!F42,0)</f>
        <v>0</v>
      </c>
      <c r="P43" s="9">
        <f>IF($G43=3,Data!D42,0)</f>
        <v>0</v>
      </c>
      <c r="Q43" s="9">
        <f>IF($G43=3,Data!E42,0)</f>
        <v>0</v>
      </c>
      <c r="R43" s="9">
        <f>IF($G43=3,Data!F42,0)</f>
        <v>0</v>
      </c>
      <c r="S43" s="9">
        <f>IF($G43=4,Data!D42,0)</f>
        <v>3.16</v>
      </c>
      <c r="T43" s="9">
        <f>IF($G43=4,Data!E42,0)</f>
        <v>3</v>
      </c>
      <c r="U43" s="9">
        <f>IF($G43=4,Data!F42,0)</f>
        <v>80</v>
      </c>
    </row>
    <row r="44" spans="2:21">
      <c r="I44" s="25" t="s">
        <v>65</v>
      </c>
      <c r="J44" s="12">
        <f t="shared" ref="J44:L44" si="1">SUM(J4:J43)</f>
        <v>7.76</v>
      </c>
      <c r="K44" s="12">
        <f t="shared" si="1"/>
        <v>6</v>
      </c>
      <c r="L44" s="12">
        <f t="shared" si="1"/>
        <v>205.18</v>
      </c>
      <c r="M44" s="12">
        <f t="shared" ref="M44:U44" si="2">SUM(M4:M43)</f>
        <v>12.559999999999999</v>
      </c>
      <c r="N44" s="12">
        <f t="shared" si="2"/>
        <v>8</v>
      </c>
      <c r="O44" s="12">
        <f t="shared" si="2"/>
        <v>292.98</v>
      </c>
      <c r="P44" s="12">
        <f t="shared" si="2"/>
        <v>36.929999999999993</v>
      </c>
      <c r="Q44" s="12">
        <f t="shared" si="2"/>
        <v>35</v>
      </c>
      <c r="R44" s="12">
        <f t="shared" si="2"/>
        <v>906.40000000000009</v>
      </c>
      <c r="S44" s="12">
        <f t="shared" si="2"/>
        <v>65.709999999999994</v>
      </c>
      <c r="T44" s="12">
        <f t="shared" si="2"/>
        <v>57</v>
      </c>
      <c r="U44" s="12">
        <f t="shared" si="2"/>
        <v>1684.14</v>
      </c>
    </row>
    <row r="45" spans="2:21">
      <c r="I45" s="25" t="s">
        <v>66</v>
      </c>
      <c r="J45" s="14">
        <f t="shared" ref="J45:L45" si="3">COUNTIF(J4:J43,"&lt;&gt;0")</f>
        <v>3</v>
      </c>
      <c r="K45" s="14">
        <f t="shared" si="3"/>
        <v>3</v>
      </c>
      <c r="L45" s="14">
        <f t="shared" si="3"/>
        <v>3</v>
      </c>
      <c r="M45" s="14">
        <f t="shared" ref="M45:U45" si="4">COUNTIF(M4:M43,"&lt;&gt;0")</f>
        <v>4</v>
      </c>
      <c r="N45" s="14">
        <f t="shared" si="4"/>
        <v>4</v>
      </c>
      <c r="O45" s="14">
        <f t="shared" si="4"/>
        <v>4</v>
      </c>
      <c r="P45" s="14">
        <f t="shared" si="4"/>
        <v>12</v>
      </c>
      <c r="Q45" s="14">
        <f t="shared" si="4"/>
        <v>12</v>
      </c>
      <c r="R45" s="14">
        <f t="shared" si="4"/>
        <v>12</v>
      </c>
      <c r="S45" s="14">
        <f t="shared" si="4"/>
        <v>21</v>
      </c>
      <c r="T45" s="14">
        <f t="shared" si="4"/>
        <v>21</v>
      </c>
      <c r="U45" s="14">
        <f t="shared" si="4"/>
        <v>21</v>
      </c>
    </row>
    <row r="46" spans="2:21">
      <c r="I46" s="25" t="s">
        <v>67</v>
      </c>
      <c r="J46" s="13">
        <f t="shared" ref="J46:L46" si="5">J44/J45</f>
        <v>2.5866666666666664</v>
      </c>
      <c r="K46" s="13">
        <f t="shared" si="5"/>
        <v>2</v>
      </c>
      <c r="L46" s="13">
        <f t="shared" si="5"/>
        <v>68.393333333333331</v>
      </c>
      <c r="M46" s="13">
        <f t="shared" ref="M46:U46" si="6">M44/M45</f>
        <v>3.1399999999999997</v>
      </c>
      <c r="N46" s="13">
        <f t="shared" si="6"/>
        <v>2</v>
      </c>
      <c r="O46" s="13">
        <f t="shared" si="6"/>
        <v>73.245000000000005</v>
      </c>
      <c r="P46" s="13">
        <f t="shared" si="6"/>
        <v>3.0774999999999992</v>
      </c>
      <c r="Q46" s="13">
        <f t="shared" si="6"/>
        <v>2.9166666666666665</v>
      </c>
      <c r="R46" s="13">
        <f t="shared" si="6"/>
        <v>75.533333333333346</v>
      </c>
      <c r="S46" s="13">
        <f t="shared" si="6"/>
        <v>3.1290476190476189</v>
      </c>
      <c r="T46" s="13">
        <f t="shared" si="6"/>
        <v>2.7142857142857144</v>
      </c>
      <c r="U46" s="13">
        <f t="shared" si="6"/>
        <v>80.197142857142865</v>
      </c>
    </row>
  </sheetData>
  <mergeCells count="6">
    <mergeCell ref="S2:U2"/>
    <mergeCell ref="B2:G2"/>
    <mergeCell ref="I2:I3"/>
    <mergeCell ref="J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U46"/>
  <sheetViews>
    <sheetView workbookViewId="0">
      <selection activeCell="H6" sqref="H6"/>
    </sheetView>
  </sheetViews>
  <sheetFormatPr defaultRowHeight="15"/>
  <cols>
    <col min="3" max="6" width="10.5703125" bestFit="1" customWidth="1"/>
    <col min="7" max="7" width="9.28515625" customWidth="1"/>
  </cols>
  <sheetData>
    <row r="2" spans="2:21">
      <c r="B2" s="31" t="s">
        <v>90</v>
      </c>
      <c r="C2" s="32"/>
      <c r="D2" s="32"/>
      <c r="E2" s="32"/>
      <c r="F2" s="32"/>
      <c r="G2" s="33"/>
      <c r="I2" s="34" t="s">
        <v>52</v>
      </c>
      <c r="J2" s="36" t="s">
        <v>48</v>
      </c>
      <c r="K2" s="37"/>
      <c r="L2" s="37"/>
      <c r="M2" s="36" t="s">
        <v>49</v>
      </c>
      <c r="N2" s="37"/>
      <c r="O2" s="37"/>
      <c r="P2" s="36" t="s">
        <v>50</v>
      </c>
      <c r="Q2" s="37"/>
      <c r="R2" s="37"/>
      <c r="S2" s="30" t="s">
        <v>51</v>
      </c>
      <c r="T2" s="30"/>
      <c r="U2" s="30"/>
    </row>
    <row r="3" spans="2:21"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I3" s="35"/>
      <c r="J3" s="27" t="s">
        <v>73</v>
      </c>
      <c r="K3" s="27" t="s">
        <v>74</v>
      </c>
      <c r="L3" s="27" t="s">
        <v>75</v>
      </c>
      <c r="M3" s="27" t="s">
        <v>73</v>
      </c>
      <c r="N3" s="27" t="s">
        <v>74</v>
      </c>
      <c r="O3" s="27" t="s">
        <v>75</v>
      </c>
      <c r="P3" s="27" t="s">
        <v>73</v>
      </c>
      <c r="Q3" s="27" t="s">
        <v>74</v>
      </c>
      <c r="R3" s="27" t="s">
        <v>75</v>
      </c>
      <c r="S3" s="27" t="s">
        <v>73</v>
      </c>
      <c r="T3" s="27" t="s">
        <v>74</v>
      </c>
      <c r="U3" s="27" t="s">
        <v>75</v>
      </c>
    </row>
    <row r="4" spans="2:21">
      <c r="B4" s="4">
        <v>1</v>
      </c>
      <c r="C4" s="9">
        <f>SQRT((Data!D3-'Iterasi 2'!J46)^2+(Data!E3-'Iterasi 2'!K46)^2+(Data!F3-'Iterasi 2'!L46)^2)</f>
        <v>9.9543720154624662</v>
      </c>
      <c r="D4" s="9">
        <f>SQRT((Data!D3-'Iterasi 2'!M46)^2+(Data!E3-'Iterasi 2'!N46)^2+(Data!F3-'Iterasi 2'!O46)^2)</f>
        <v>5.29372505897312</v>
      </c>
      <c r="E4" s="9">
        <f>SQRT((Data!D3-'Iterasi 2'!P46)^2+(Data!E3-'Iterasi 2'!Q46)^2+(Data!F3-'Iterasi 2'!R46)^2)</f>
        <v>2.8290419707424208</v>
      </c>
      <c r="F4" s="9">
        <f>SQRT((Data!D3-'Iterasi 2'!S46)^2+(Data!E3-'Iterasi 2'!T46)^2+(Data!F3-'Iterasi 2'!U46)^2)</f>
        <v>2.437630350023571</v>
      </c>
      <c r="G4" s="4">
        <f>IF(AND(C4&lt;D4,C4&lt;E4,C4&lt;F4),1,IF(AND(D4&lt;C4,D4&lt;E4,D4&lt;F4),2,IF(AND(E4&lt;C4,E4&lt;D4,E4&lt;F4),3,4)))</f>
        <v>4</v>
      </c>
      <c r="I4" s="27">
        <v>1</v>
      </c>
      <c r="J4" s="9">
        <f>IF($G4=1,Data!D3,0)</f>
        <v>0</v>
      </c>
      <c r="K4" s="10">
        <f>IF($G4=1,Data!E3,0)</f>
        <v>0</v>
      </c>
      <c r="L4" s="10">
        <f>IF($G4=1,Data!F3,0)</f>
        <v>0</v>
      </c>
      <c r="M4" s="9">
        <f>IF($G4=2,Data!D3,0)</f>
        <v>0</v>
      </c>
      <c r="N4" s="10">
        <f>IF($G4=2,Data!E3,0)</f>
        <v>0</v>
      </c>
      <c r="O4" s="10">
        <f>IF($G4=2,Data!F3,0)</f>
        <v>0</v>
      </c>
      <c r="P4" s="9">
        <f>IF($G4=3,Data!D3,0)</f>
        <v>0</v>
      </c>
      <c r="Q4" s="9">
        <f>IF($G4=3,Data!E3,0)</f>
        <v>0</v>
      </c>
      <c r="R4" s="9">
        <f>IF($G4=3,Data!F3,0)</f>
        <v>0</v>
      </c>
      <c r="S4" s="9">
        <f>IF($G4=4,Data!D3,0)</f>
        <v>2.89</v>
      </c>
      <c r="T4" s="9">
        <f>IF($G4=4,Data!E3,0)</f>
        <v>4</v>
      </c>
      <c r="U4" s="9">
        <f>IF($G4=4,Data!F3,0)</f>
        <v>78.14</v>
      </c>
    </row>
    <row r="5" spans="2:21">
      <c r="B5" s="4">
        <v>2</v>
      </c>
      <c r="C5" s="9">
        <f>SQRT((Data!D4-Data!$D$4)^2+(Data!E4-Data!$E$4)^2+(Data!F4-Data!$F$4)^2)</f>
        <v>0</v>
      </c>
      <c r="D5" s="9">
        <f>SQRT((Data!D4-Data!$D$10)^2+(Data!E4-Data!$E$10)^2+(Data!F4-Data!$F$10)^2)</f>
        <v>3.7059546678285402</v>
      </c>
      <c r="E5" s="9">
        <f>SQRT((Data!D4-Data!$D$22)^2+(Data!E4-Data!$E$22)^2+(Data!F4-Data!$F$22)^2)</f>
        <v>5.3548576078174177</v>
      </c>
      <c r="F5" s="9">
        <f>SQRT((Data!D4-Data!$D$23)^2+(Data!E4-Data!$E$23)^2+(Data!F4-Data!$F$23)^2)</f>
        <v>9.1966298174929371</v>
      </c>
      <c r="G5" s="4">
        <f t="shared" ref="G5:G43" si="0">IF(AND(C5&lt;D5,C5&lt;E5,C5&lt;F5),1,IF(AND(D5&lt;C5,D5&lt;E5,D5&lt;F5),2,IF(AND(E5&lt;C5,E5&lt;D5,E5&lt;F5),3,4)))</f>
        <v>1</v>
      </c>
      <c r="I5" s="27">
        <v>2</v>
      </c>
      <c r="J5" s="9">
        <f>IF($G5=1,Data!D4,0)</f>
        <v>2.73</v>
      </c>
      <c r="K5" s="10">
        <f>IF($G5=1,Data!E4,0)</f>
        <v>3</v>
      </c>
      <c r="L5" s="10">
        <f>IF($G5=1,Data!F4,0)</f>
        <v>69.97999999999999</v>
      </c>
      <c r="M5" s="9">
        <f>IF($G5=2,Data!D4,0)</f>
        <v>0</v>
      </c>
      <c r="N5" s="10">
        <f>IF($G5=2,Data!E4,0)</f>
        <v>0</v>
      </c>
      <c r="O5" s="10">
        <f>IF($G5=2,Data!F4,0)</f>
        <v>0</v>
      </c>
      <c r="P5" s="9">
        <f>IF($G5=3,Data!D4,0)</f>
        <v>0</v>
      </c>
      <c r="Q5" s="9">
        <f>IF($G5=3,Data!E4,0)</f>
        <v>0</v>
      </c>
      <c r="R5" s="9">
        <f>IF($G5=3,Data!F4,0)</f>
        <v>0</v>
      </c>
      <c r="S5" s="9">
        <f>IF($G5=4,Data!D4,0)</f>
        <v>0</v>
      </c>
      <c r="T5" s="9">
        <f>IF($G5=4,Data!E4,0)</f>
        <v>0</v>
      </c>
      <c r="U5" s="9">
        <f>IF($G5=4,Data!F4,0)</f>
        <v>0</v>
      </c>
    </row>
    <row r="6" spans="2:21">
      <c r="B6" s="4">
        <v>3</v>
      </c>
      <c r="C6" s="9">
        <f>SQRT((Data!D5-Data!$D$4)^2+(Data!E5-Data!$E$4)^2+(Data!F5-Data!$F$4)^2)</f>
        <v>2.2742031571519683</v>
      </c>
      <c r="D6" s="9">
        <f>SQRT((Data!D5-Data!$D$10)^2+(Data!E5-Data!$E$10)^2+(Data!F5-Data!$F$10)^2)</f>
        <v>4.3640462875638706</v>
      </c>
      <c r="E6" s="9">
        <f>SQRT((Data!D5-Data!$D$22)^2+(Data!E5-Data!$E$22)^2+(Data!F5-Data!$F$22)^2)</f>
        <v>6.3195332106097721</v>
      </c>
      <c r="F6" s="9">
        <f>SQRT((Data!D5-Data!$D$23)^2+(Data!E5-Data!$E$23)^2+(Data!F5-Data!$F$23)^2)</f>
        <v>9.9892141833079044</v>
      </c>
      <c r="G6" s="4">
        <f t="shared" si="0"/>
        <v>1</v>
      </c>
      <c r="I6" s="27">
        <v>3</v>
      </c>
      <c r="J6" s="9">
        <f>IF($G6=1,Data!D5,0)</f>
        <v>1.75</v>
      </c>
      <c r="K6" s="10">
        <f>IF($G6=1,Data!E5,0)</f>
        <v>1</v>
      </c>
      <c r="L6" s="10">
        <f>IF($G6=1,Data!F5,0)</f>
        <v>69.52000000000001</v>
      </c>
      <c r="M6" s="9">
        <f>IF($G6=2,Data!D5,0)</f>
        <v>0</v>
      </c>
      <c r="N6" s="10">
        <f>IF($G6=2,Data!E5,0)</f>
        <v>0</v>
      </c>
      <c r="O6" s="10">
        <f>IF($G6=2,Data!F5,0)</f>
        <v>0</v>
      </c>
      <c r="P6" s="9">
        <f>IF($G6=3,Data!D5,0)</f>
        <v>0</v>
      </c>
      <c r="Q6" s="9">
        <f>IF($G6=3,Data!E5,0)</f>
        <v>0</v>
      </c>
      <c r="R6" s="9">
        <f>IF($G6=3,Data!F5,0)</f>
        <v>0</v>
      </c>
      <c r="S6" s="9">
        <f>IF($G6=4,Data!D5,0)</f>
        <v>0</v>
      </c>
      <c r="T6" s="9">
        <f>IF($G6=4,Data!E5,0)</f>
        <v>0</v>
      </c>
      <c r="U6" s="9">
        <f>IF($G6=4,Data!F5,0)</f>
        <v>0</v>
      </c>
    </row>
    <row r="7" spans="2:21">
      <c r="B7" s="4">
        <v>4</v>
      </c>
      <c r="C7" s="9">
        <f>SQRT((Data!D6-Data!$D$4)^2+(Data!E6-Data!$E$4)^2+(Data!F6-Data!$F$4)^2)</f>
        <v>4.1390820238309054</v>
      </c>
      <c r="D7" s="9">
        <f>SQRT((Data!D6-Data!$D$10)^2+(Data!E6-Data!$E$10)^2+(Data!F6-Data!$F$10)^2)</f>
        <v>2.0498048687619019</v>
      </c>
      <c r="E7" s="9">
        <f>SQRT((Data!D6-Data!$D$22)^2+(Data!E6-Data!$E$22)^2+(Data!F6-Data!$F$22)^2)</f>
        <v>1.6734694499751022</v>
      </c>
      <c r="F7" s="9">
        <f>SQRT((Data!D6-Data!$D$23)^2+(Data!E6-Data!$E$23)^2+(Data!F6-Data!$F$23)^2)</f>
        <v>5.2830672908831975</v>
      </c>
      <c r="G7" s="4">
        <f t="shared" si="0"/>
        <v>3</v>
      </c>
      <c r="I7" s="27">
        <v>4</v>
      </c>
      <c r="J7" s="9">
        <f>IF($G7=1,Data!D6,0)</f>
        <v>0</v>
      </c>
      <c r="K7" s="10">
        <f>IF($G7=1,Data!E6,0)</f>
        <v>0</v>
      </c>
      <c r="L7" s="10">
        <f>IF($G7=1,Data!F6,0)</f>
        <v>0</v>
      </c>
      <c r="M7" s="9">
        <f>IF($G7=2,Data!D6,0)</f>
        <v>0</v>
      </c>
      <c r="N7" s="10">
        <f>IF($G7=2,Data!E6,0)</f>
        <v>0</v>
      </c>
      <c r="O7" s="10">
        <f>IF($G7=2,Data!F6,0)</f>
        <v>0</v>
      </c>
      <c r="P7" s="9">
        <f>IF($G7=3,Data!D6,0)</f>
        <v>3.27</v>
      </c>
      <c r="Q7" s="9">
        <f>IF($G7=3,Data!E6,0)</f>
        <v>4</v>
      </c>
      <c r="R7" s="9">
        <f>IF($G7=3,Data!F6,0)</f>
        <v>73.960000000000008</v>
      </c>
      <c r="S7" s="9">
        <f>IF($G7=4,Data!D6,0)</f>
        <v>0</v>
      </c>
      <c r="T7" s="9">
        <f>IF($G7=4,Data!E6,0)</f>
        <v>0</v>
      </c>
      <c r="U7" s="9">
        <f>IF($G7=4,Data!F6,0)</f>
        <v>0</v>
      </c>
    </row>
    <row r="8" spans="2:21">
      <c r="B8" s="4">
        <v>5</v>
      </c>
      <c r="C8" s="9">
        <f>SQRT((Data!D7-Data!$D$4)^2+(Data!E7-Data!$E$4)^2+(Data!F7-Data!$F$4)^2)</f>
        <v>11.664253083674083</v>
      </c>
      <c r="D8" s="9">
        <f>SQRT((Data!D7-Data!$D$10)^2+(Data!E7-Data!$E$10)^2+(Data!F7-Data!$F$10)^2)</f>
        <v>8.1294095726565487</v>
      </c>
      <c r="E8" s="9">
        <f>SQRT((Data!D7-Data!$D$22)^2+(Data!E7-Data!$E$22)^2+(Data!F7-Data!$F$22)^2)</f>
        <v>6.6919429166722653</v>
      </c>
      <c r="F8" s="9">
        <f>SQRT((Data!D7-Data!$D$23)^2+(Data!E7-Data!$E$23)^2+(Data!F7-Data!$F$23)^2)</f>
        <v>3.6766288907095346</v>
      </c>
      <c r="G8" s="4">
        <f t="shared" si="0"/>
        <v>4</v>
      </c>
      <c r="I8" s="27">
        <v>5</v>
      </c>
      <c r="J8" s="9">
        <f>IF($G8=1,Data!D7,0)</f>
        <v>0</v>
      </c>
      <c r="K8" s="10">
        <f>IF($G8=1,Data!E7,0)</f>
        <v>0</v>
      </c>
      <c r="L8" s="10">
        <f>IF($G8=1,Data!F7,0)</f>
        <v>0</v>
      </c>
      <c r="M8" s="9">
        <f>IF($G8=2,Data!D7,0)</f>
        <v>0</v>
      </c>
      <c r="N8" s="10">
        <f>IF($G8=2,Data!E7,0)</f>
        <v>0</v>
      </c>
      <c r="O8" s="10">
        <f>IF($G8=2,Data!F7,0)</f>
        <v>0</v>
      </c>
      <c r="P8" s="9">
        <f>IF($G8=3,Data!D7,0)</f>
        <v>0</v>
      </c>
      <c r="Q8" s="9">
        <f>IF($G8=3,Data!E7,0)</f>
        <v>0</v>
      </c>
      <c r="R8" s="9">
        <f>IF($G8=3,Data!F7,0)</f>
        <v>0</v>
      </c>
      <c r="S8" s="9">
        <f>IF($G8=4,Data!D7,0)</f>
        <v>1.45</v>
      </c>
      <c r="T8" s="9">
        <f>IF($G8=4,Data!E7,0)</f>
        <v>1</v>
      </c>
      <c r="U8" s="9">
        <f>IF($G8=4,Data!F7,0)</f>
        <v>81.400000000000006</v>
      </c>
    </row>
    <row r="9" spans="2:21">
      <c r="B9" s="4">
        <v>6</v>
      </c>
      <c r="C9" s="9">
        <f>SQRT((Data!D8-Data!$D$4)^2+(Data!E8-Data!$E$4)^2+(Data!F8-Data!$F$4)^2)</f>
        <v>10.915223314252453</v>
      </c>
      <c r="D9" s="9">
        <f>SQRT((Data!D8-Data!$D$10)^2+(Data!E8-Data!$E$10)^2+(Data!F8-Data!$F$10)^2)</f>
        <v>7.3199999999999932</v>
      </c>
      <c r="E9" s="9">
        <f>SQRT((Data!D8-Data!$D$22)^2+(Data!E8-Data!$E$22)^2+(Data!F8-Data!$F$22)^2)</f>
        <v>5.6318025533571463</v>
      </c>
      <c r="F9" s="9">
        <f>SQRT((Data!D8-Data!$D$23)^2+(Data!E8-Data!$E$23)^2+(Data!F8-Data!$F$23)^2)</f>
        <v>2.0067137314524981</v>
      </c>
      <c r="G9" s="4">
        <f t="shared" si="0"/>
        <v>4</v>
      </c>
      <c r="I9" s="27">
        <v>6</v>
      </c>
      <c r="J9" s="9">
        <f>IF($G9=1,Data!D8,0)</f>
        <v>0</v>
      </c>
      <c r="K9" s="10">
        <f>IF($G9=1,Data!E8,0)</f>
        <v>0</v>
      </c>
      <c r="L9" s="10">
        <f>IF($G9=1,Data!F8,0)</f>
        <v>0</v>
      </c>
      <c r="M9" s="9">
        <f>IF($G9=2,Data!D8,0)</f>
        <v>0</v>
      </c>
      <c r="N9" s="10">
        <f>IF($G9=2,Data!E8,0)</f>
        <v>0</v>
      </c>
      <c r="O9" s="10">
        <f>IF($G9=2,Data!F8,0)</f>
        <v>0</v>
      </c>
      <c r="P9" s="9">
        <f>IF($G9=3,Data!D8,0)</f>
        <v>0</v>
      </c>
      <c r="Q9" s="9">
        <f>IF($G9=3,Data!E8,0)</f>
        <v>0</v>
      </c>
      <c r="R9" s="9">
        <f>IF($G9=3,Data!F8,0)</f>
        <v>0</v>
      </c>
      <c r="S9" s="9">
        <f>IF($G9=4,Data!D8,0)</f>
        <v>3.18</v>
      </c>
      <c r="T9" s="9">
        <f>IF($G9=4,Data!E8,0)</f>
        <v>2</v>
      </c>
      <c r="U9" s="9">
        <f>IF($G9=4,Data!F8,0)</f>
        <v>80.84</v>
      </c>
    </row>
    <row r="10" spans="2:21">
      <c r="B10" s="4">
        <v>7</v>
      </c>
      <c r="C10" s="9">
        <f>SQRT((Data!D9-Data!$D$4)^2+(Data!E9-Data!$E$4)^2+(Data!F9-Data!$F$4)^2)</f>
        <v>4.4488762626083425</v>
      </c>
      <c r="D10" s="9">
        <f>SQRT((Data!D9-Data!$D$10)^2+(Data!E9-Data!$E$10)^2+(Data!F9-Data!$F$10)^2)</f>
        <v>7.840637729164655</v>
      </c>
      <c r="E10" s="9">
        <f>SQRT((Data!D9-Data!$D$22)^2+(Data!E9-Data!$E$22)^2+(Data!F9-Data!$F$22)^2)</f>
        <v>9.6720215053524399</v>
      </c>
      <c r="F10" s="9">
        <f>SQRT((Data!D9-Data!$D$23)^2+(Data!E9-Data!$E$23)^2+(Data!F9-Data!$F$23)^2)</f>
        <v>13.499796294759422</v>
      </c>
      <c r="G10" s="4">
        <f t="shared" si="0"/>
        <v>1</v>
      </c>
      <c r="I10" s="27">
        <v>7</v>
      </c>
      <c r="J10" s="9">
        <f>IF($G10=1,Data!D9,0)</f>
        <v>3.28</v>
      </c>
      <c r="K10" s="10">
        <f>IF($G10=1,Data!E9,0)</f>
        <v>2</v>
      </c>
      <c r="L10" s="10">
        <f>IF($G10=1,Data!F9,0)</f>
        <v>65.679999999999993</v>
      </c>
      <c r="M10" s="9">
        <f>IF($G10=2,Data!D9,0)</f>
        <v>0</v>
      </c>
      <c r="N10" s="10">
        <f>IF($G10=2,Data!E9,0)</f>
        <v>0</v>
      </c>
      <c r="O10" s="10">
        <f>IF($G10=2,Data!F9,0)</f>
        <v>0</v>
      </c>
      <c r="P10" s="9">
        <f>IF($G10=3,Data!D9,0)</f>
        <v>0</v>
      </c>
      <c r="Q10" s="9">
        <f>IF($G10=3,Data!E9,0)</f>
        <v>0</v>
      </c>
      <c r="R10" s="9">
        <f>IF($G10=3,Data!F9,0)</f>
        <v>0</v>
      </c>
      <c r="S10" s="9">
        <f>IF($G10=4,Data!D9,0)</f>
        <v>0</v>
      </c>
      <c r="T10" s="9">
        <f>IF($G10=4,Data!E9,0)</f>
        <v>0</v>
      </c>
      <c r="U10" s="9">
        <f>IF($G10=4,Data!F9,0)</f>
        <v>0</v>
      </c>
    </row>
    <row r="11" spans="2:21">
      <c r="B11" s="4">
        <v>8</v>
      </c>
      <c r="C11" s="9">
        <f>SQRT((Data!D10-Data!$D$4)^2+(Data!E10-Data!$E$4)^2+(Data!F10-Data!$F$4)^2)</f>
        <v>3.7059546678285402</v>
      </c>
      <c r="D11" s="9">
        <f>SQRT((Data!D10-Data!$D$10)^2+(Data!E10-Data!$E$10)^2+(Data!F10-Data!$F$10)^2)</f>
        <v>0</v>
      </c>
      <c r="E11" s="9">
        <f>SQRT((Data!D10-Data!$D$22)^2+(Data!E10-Data!$E$22)^2+(Data!F10-Data!$F$22)^2)</f>
        <v>2.04792577990511</v>
      </c>
      <c r="F11" s="9">
        <f>SQRT((Data!D10-Data!$D$23)^2+(Data!E10-Data!$E$23)^2+(Data!F10-Data!$F$23)^2)</f>
        <v>5.7202534908865612</v>
      </c>
      <c r="G11" s="4">
        <f t="shared" si="0"/>
        <v>2</v>
      </c>
      <c r="I11" s="27">
        <v>8</v>
      </c>
      <c r="J11" s="9">
        <f>IF($G11=1,Data!D10,0)</f>
        <v>0</v>
      </c>
      <c r="K11" s="10">
        <f>IF($G11=1,Data!E10,0)</f>
        <v>0</v>
      </c>
      <c r="L11" s="10">
        <f>IF($G11=1,Data!F10,0)</f>
        <v>0</v>
      </c>
      <c r="M11" s="9">
        <f>IF($G11=2,Data!D10,0)</f>
        <v>3.18</v>
      </c>
      <c r="N11" s="10">
        <f>IF($G11=2,Data!E10,0)</f>
        <v>2</v>
      </c>
      <c r="O11" s="10">
        <f>IF($G11=2,Data!F10,0)</f>
        <v>73.52000000000001</v>
      </c>
      <c r="P11" s="9">
        <f>IF($G11=3,Data!D10,0)</f>
        <v>0</v>
      </c>
      <c r="Q11" s="9">
        <f>IF($G11=3,Data!E10,0)</f>
        <v>0</v>
      </c>
      <c r="R11" s="9">
        <f>IF($G11=3,Data!F10,0)</f>
        <v>0</v>
      </c>
      <c r="S11" s="9">
        <f>IF($G11=4,Data!D10,0)</f>
        <v>0</v>
      </c>
      <c r="T11" s="9">
        <f>IF($G11=4,Data!E10,0)</f>
        <v>0</v>
      </c>
      <c r="U11" s="9">
        <f>IF($G11=4,Data!F10,0)</f>
        <v>0</v>
      </c>
    </row>
    <row r="12" spans="2:21">
      <c r="B12" s="4">
        <v>9</v>
      </c>
      <c r="C12" s="9">
        <f>SQRT((Data!D11-Data!$D$4)^2+(Data!E11-Data!$E$4)^2+(Data!F11-Data!$F$4)^2)</f>
        <v>11.311980374806188</v>
      </c>
      <c r="D12" s="9">
        <f>SQRT((Data!D11-Data!$D$10)^2+(Data!E11-Data!$E$10)^2+(Data!F11-Data!$F$10)^2)</f>
        <v>7.8145761241413423</v>
      </c>
      <c r="E12" s="9">
        <f>SQRT((Data!D11-Data!$D$22)^2+(Data!E11-Data!$E$22)^2+(Data!F11-Data!$F$22)^2)</f>
        <v>5.9648302574339942</v>
      </c>
      <c r="F12" s="9">
        <f>SQRT((Data!D11-Data!$D$23)^2+(Data!E11-Data!$E$23)^2+(Data!F11-Data!$F$23)^2)</f>
        <v>2.1202122535255801</v>
      </c>
      <c r="G12" s="4">
        <f t="shared" si="0"/>
        <v>4</v>
      </c>
      <c r="I12" s="27">
        <v>9</v>
      </c>
      <c r="J12" s="9">
        <f>IF($G12=1,Data!D11,0)</f>
        <v>0</v>
      </c>
      <c r="K12" s="10">
        <f>IF($G12=1,Data!E11,0)</f>
        <v>0</v>
      </c>
      <c r="L12" s="10">
        <f>IF($G12=1,Data!F11,0)</f>
        <v>0</v>
      </c>
      <c r="M12" s="9">
        <f>IF($G12=2,Data!D11,0)</f>
        <v>0</v>
      </c>
      <c r="N12" s="10">
        <f>IF($G12=2,Data!E11,0)</f>
        <v>0</v>
      </c>
      <c r="O12" s="10">
        <f>IF($G12=2,Data!F11,0)</f>
        <v>0</v>
      </c>
      <c r="P12" s="9">
        <f>IF($G12=3,Data!D11,0)</f>
        <v>0</v>
      </c>
      <c r="Q12" s="9">
        <f>IF($G12=3,Data!E11,0)</f>
        <v>0</v>
      </c>
      <c r="R12" s="9">
        <f>IF($G12=3,Data!F11,0)</f>
        <v>0</v>
      </c>
      <c r="S12" s="9">
        <f>IF($G12=4,Data!D11,0)</f>
        <v>3.58</v>
      </c>
      <c r="T12" s="9">
        <f>IF($G12=4,Data!E11,0)</f>
        <v>3</v>
      </c>
      <c r="U12" s="9">
        <f>IF($G12=4,Data!F11,0)</f>
        <v>81.260000000000005</v>
      </c>
    </row>
    <row r="13" spans="2:21">
      <c r="B13" s="4">
        <v>10</v>
      </c>
      <c r="C13" s="9">
        <f>SQRT((Data!D12-Data!$D$4)^2+(Data!E12-Data!$E$4)^2+(Data!F12-Data!$F$4)^2)</f>
        <v>6.453526167917822</v>
      </c>
      <c r="D13" s="9">
        <f>SQRT((Data!D12-Data!$D$10)^2+(Data!E12-Data!$E$10)^2+(Data!F12-Data!$F$10)^2)</f>
        <v>3.4468101195162939</v>
      </c>
      <c r="E13" s="9">
        <f>SQRT((Data!D12-Data!$D$22)^2+(Data!E12-Data!$E$22)^2+(Data!F12-Data!$F$22)^2)</f>
        <v>1.4327944723511465</v>
      </c>
      <c r="F13" s="9">
        <f>SQRT((Data!D12-Data!$D$23)^2+(Data!E12-Data!$E$23)^2+(Data!F12-Data!$F$23)^2)</f>
        <v>3.0109799069405994</v>
      </c>
      <c r="G13" s="4">
        <f t="shared" si="0"/>
        <v>3</v>
      </c>
      <c r="I13" s="27">
        <v>10</v>
      </c>
      <c r="J13" s="9">
        <f>IF($G13=1,Data!D12,0)</f>
        <v>0</v>
      </c>
      <c r="K13" s="10">
        <f>IF($G13=1,Data!E12,0)</f>
        <v>0</v>
      </c>
      <c r="L13" s="10">
        <f>IF($G13=1,Data!F12,0)</f>
        <v>0</v>
      </c>
      <c r="M13" s="9">
        <f>IF($G13=2,Data!D12,0)</f>
        <v>0</v>
      </c>
      <c r="N13" s="10">
        <f>IF($G13=2,Data!E12,0)</f>
        <v>0</v>
      </c>
      <c r="O13" s="10">
        <f>IF($G13=2,Data!F12,0)</f>
        <v>0</v>
      </c>
      <c r="P13" s="9">
        <f>IF($G13=3,Data!D12,0)</f>
        <v>3.57</v>
      </c>
      <c r="Q13" s="9">
        <f>IF($G13=3,Data!E12,0)</f>
        <v>4</v>
      </c>
      <c r="R13" s="9">
        <f>IF($G13=3,Data!F12,0)</f>
        <v>76.3</v>
      </c>
      <c r="S13" s="9">
        <f>IF($G13=4,Data!D12,0)</f>
        <v>0</v>
      </c>
      <c r="T13" s="9">
        <f>IF($G13=4,Data!E12,0)</f>
        <v>0</v>
      </c>
      <c r="U13" s="9">
        <f>IF($G13=4,Data!F12,0)</f>
        <v>0</v>
      </c>
    </row>
    <row r="14" spans="2:21">
      <c r="B14" s="4">
        <v>11</v>
      </c>
      <c r="C14" s="9">
        <f>SQRT((Data!D13-Data!$D$4)^2+(Data!E13-Data!$E$4)^2+(Data!F13-Data!$F$4)^2)</f>
        <v>8.3558662028541413</v>
      </c>
      <c r="D14" s="9">
        <f>SQRT((Data!D13-Data!$D$10)^2+(Data!E13-Data!$E$10)^2+(Data!F13-Data!$F$10)^2)</f>
        <v>5.1362242941678327</v>
      </c>
      <c r="E14" s="9">
        <f>SQRT((Data!D13-Data!$D$22)^2+(Data!E13-Data!$E$22)^2+(Data!F13-Data!$F$22)^2)</f>
        <v>3.109533727104433</v>
      </c>
      <c r="F14" s="9">
        <f>SQRT((Data!D13-Data!$D$23)^2+(Data!E13-Data!$E$23)^2+(Data!F13-Data!$F$23)^2)</f>
        <v>1.3462912017836297</v>
      </c>
      <c r="G14" s="4">
        <f t="shared" si="0"/>
        <v>4</v>
      </c>
      <c r="I14" s="27">
        <v>11</v>
      </c>
      <c r="J14" s="9">
        <f>IF($G14=1,Data!D13,0)</f>
        <v>0</v>
      </c>
      <c r="K14" s="10">
        <f>IF($G14=1,Data!E13,0)</f>
        <v>0</v>
      </c>
      <c r="L14" s="10">
        <f>IF($G14=1,Data!F13,0)</f>
        <v>0</v>
      </c>
      <c r="M14" s="9">
        <f>IF($G14=2,Data!D13,0)</f>
        <v>0</v>
      </c>
      <c r="N14" s="10">
        <f>IF($G14=2,Data!E13,0)</f>
        <v>0</v>
      </c>
      <c r="O14" s="10">
        <f>IF($G14=2,Data!F13,0)</f>
        <v>0</v>
      </c>
      <c r="P14" s="9">
        <f>IF($G14=3,Data!D13,0)</f>
        <v>0</v>
      </c>
      <c r="Q14" s="9">
        <f>IF($G14=3,Data!E13,0)</f>
        <v>0</v>
      </c>
      <c r="R14" s="9">
        <f>IF($G14=3,Data!F13,0)</f>
        <v>0</v>
      </c>
      <c r="S14" s="9">
        <f>IF($G14=4,Data!D13,0)</f>
        <v>3.5</v>
      </c>
      <c r="T14" s="9">
        <f>IF($G14=4,Data!E13,0)</f>
        <v>4</v>
      </c>
      <c r="U14" s="9">
        <f>IF($G14=4,Data!F13,0)</f>
        <v>78.239999999999995</v>
      </c>
    </row>
    <row r="15" spans="2:21">
      <c r="B15" s="4">
        <v>12</v>
      </c>
      <c r="C15" s="9">
        <f>SQRT((Data!D14-Data!$D$4)^2+(Data!E14-Data!$E$4)^2+(Data!F14-Data!$F$4)^2)</f>
        <v>5.4166410255803479</v>
      </c>
      <c r="D15" s="9">
        <f>SQRT((Data!D14-Data!$D$10)^2+(Data!E14-Data!$E$10)^2+(Data!F14-Data!$F$10)^2)</f>
        <v>2.6646012834943935</v>
      </c>
      <c r="E15" s="9">
        <f>SQRT((Data!D14-Data!$D$22)^2+(Data!E14-Data!$E$22)^2+(Data!F14-Data!$F$22)^2)</f>
        <v>1.0062305898749053</v>
      </c>
      <c r="F15" s="9">
        <f>SQRT((Data!D14-Data!$D$23)^2+(Data!E14-Data!$E$23)^2+(Data!F14-Data!$F$23)^2)</f>
        <v>4.0002499921879879</v>
      </c>
      <c r="G15" s="4">
        <f t="shared" si="0"/>
        <v>3</v>
      </c>
      <c r="I15" s="27">
        <v>12</v>
      </c>
      <c r="J15" s="9">
        <f>IF($G15=1,Data!D14,0)</f>
        <v>0</v>
      </c>
      <c r="K15" s="10">
        <f>IF($G15=1,Data!E14,0)</f>
        <v>0</v>
      </c>
      <c r="L15" s="10">
        <f>IF($G15=1,Data!F14,0)</f>
        <v>0</v>
      </c>
      <c r="M15" s="9">
        <f>IF($G15=2,Data!D14,0)</f>
        <v>0</v>
      </c>
      <c r="N15" s="10">
        <f>IF($G15=2,Data!E14,0)</f>
        <v>0</v>
      </c>
      <c r="O15" s="10">
        <f>IF($G15=2,Data!F14,0)</f>
        <v>0</v>
      </c>
      <c r="P15" s="9">
        <f>IF($G15=3,Data!D14,0)</f>
        <v>3.23</v>
      </c>
      <c r="Q15" s="9">
        <f>IF($G15=3,Data!E14,0)</f>
        <v>4</v>
      </c>
      <c r="R15" s="9">
        <f>IF($G15=3,Data!F14,0)</f>
        <v>75.28</v>
      </c>
      <c r="S15" s="9">
        <f>IF($G15=4,Data!D14,0)</f>
        <v>0</v>
      </c>
      <c r="T15" s="9">
        <f>IF($G15=4,Data!E14,0)</f>
        <v>0</v>
      </c>
      <c r="U15" s="9">
        <f>IF($G15=4,Data!F14,0)</f>
        <v>0</v>
      </c>
    </row>
    <row r="16" spans="2:21">
      <c r="B16" s="4">
        <v>13</v>
      </c>
      <c r="C16" s="9">
        <f>SQRT((Data!D15-Data!$D$4)^2+(Data!E15-Data!$E$4)^2+(Data!F15-Data!$F$4)^2)</f>
        <v>8.1422171427689314</v>
      </c>
      <c r="D16" s="9">
        <f>SQRT((Data!D15-Data!$D$10)^2+(Data!E15-Data!$E$10)^2+(Data!F15-Data!$F$10)^2)</f>
        <v>4.7507473096345532</v>
      </c>
      <c r="E16" s="9">
        <f>SQRT((Data!D15-Data!$D$22)^2+(Data!E15-Data!$E$22)^2+(Data!F15-Data!$F$22)^2)</f>
        <v>2.9312795840724646</v>
      </c>
      <c r="F16" s="9">
        <f>SQRT((Data!D15-Data!$D$23)^2+(Data!E15-Data!$E$23)^2+(Data!F15-Data!$F$23)^2)</f>
        <v>1.4354441821262125</v>
      </c>
      <c r="G16" s="4">
        <f t="shared" si="0"/>
        <v>4</v>
      </c>
      <c r="I16" s="27">
        <v>13</v>
      </c>
      <c r="J16" s="9">
        <f>IF($G16=1,Data!D15,0)</f>
        <v>0</v>
      </c>
      <c r="K16" s="10">
        <f>IF($G16=1,Data!E15,0)</f>
        <v>0</v>
      </c>
      <c r="L16" s="10">
        <f>IF($G16=1,Data!F15,0)</f>
        <v>0</v>
      </c>
      <c r="M16" s="9">
        <f>IF($G16=2,Data!D15,0)</f>
        <v>0</v>
      </c>
      <c r="N16" s="10">
        <f>IF($G16=2,Data!E15,0)</f>
        <v>0</v>
      </c>
      <c r="O16" s="10">
        <f>IF($G16=2,Data!F15,0)</f>
        <v>0</v>
      </c>
      <c r="P16" s="9">
        <f>IF($G16=3,Data!D15,0)</f>
        <v>0</v>
      </c>
      <c r="Q16" s="9">
        <f>IF($G16=3,Data!E15,0)</f>
        <v>0</v>
      </c>
      <c r="R16" s="9">
        <f>IF($G16=3,Data!F15,0)</f>
        <v>0</v>
      </c>
      <c r="S16" s="9">
        <f>IF($G16=4,Data!D15,0)</f>
        <v>2.54</v>
      </c>
      <c r="T16" s="9">
        <f>IF($G16=4,Data!E15,0)</f>
        <v>3</v>
      </c>
      <c r="U16" s="9">
        <f>IF($G16=4,Data!F15,0)</f>
        <v>78.12</v>
      </c>
    </row>
    <row r="17" spans="2:21">
      <c r="B17" s="4">
        <v>14</v>
      </c>
      <c r="C17" s="9">
        <f>SQRT((Data!D16-Data!$D$4)^2+(Data!E16-Data!$E$4)^2+(Data!F16-Data!$F$4)^2)</f>
        <v>4.3695308672671178</v>
      </c>
      <c r="D17" s="9">
        <f>SQRT((Data!D16-Data!$D$10)^2+(Data!E16-Data!$E$10)^2+(Data!F16-Data!$F$10)^2)</f>
        <v>1.3162446581088154</v>
      </c>
      <c r="E17" s="9">
        <f>SQRT((Data!D16-Data!$D$22)^2+(Data!E16-Data!$E$22)^2+(Data!F16-Data!$F$22)^2)</f>
        <v>1.0744766167767372</v>
      </c>
      <c r="F17" s="9">
        <f>SQRT((Data!D16-Data!$D$23)^2+(Data!E16-Data!$E$23)^2+(Data!F16-Data!$F$23)^2)</f>
        <v>4.8803688385202975</v>
      </c>
      <c r="G17" s="4">
        <f t="shared" si="0"/>
        <v>3</v>
      </c>
      <c r="I17" s="27">
        <v>14</v>
      </c>
      <c r="J17" s="9">
        <f>IF($G17=1,Data!D16,0)</f>
        <v>0</v>
      </c>
      <c r="K17" s="10">
        <f>IF($G17=1,Data!E16,0)</f>
        <v>0</v>
      </c>
      <c r="L17" s="10">
        <f>IF($G17=1,Data!F16,0)</f>
        <v>0</v>
      </c>
      <c r="M17" s="9">
        <f>IF($G17=2,Data!D16,0)</f>
        <v>0</v>
      </c>
      <c r="N17" s="10">
        <f>IF($G17=2,Data!E16,0)</f>
        <v>0</v>
      </c>
      <c r="O17" s="10">
        <f>IF($G17=2,Data!F16,0)</f>
        <v>0</v>
      </c>
      <c r="P17" s="9">
        <f>IF($G17=3,Data!D16,0)</f>
        <v>3.61</v>
      </c>
      <c r="Q17" s="9">
        <f>IF($G17=3,Data!E16,0)</f>
        <v>3</v>
      </c>
      <c r="R17" s="9">
        <f>IF($G17=3,Data!F16,0)</f>
        <v>74.260000000000005</v>
      </c>
      <c r="S17" s="9">
        <f>IF($G17=4,Data!D16,0)</f>
        <v>0</v>
      </c>
      <c r="T17" s="9">
        <f>IF($G17=4,Data!E16,0)</f>
        <v>0</v>
      </c>
      <c r="U17" s="9">
        <f>IF($G17=4,Data!F16,0)</f>
        <v>0</v>
      </c>
    </row>
    <row r="18" spans="2:21">
      <c r="B18" s="4">
        <v>15</v>
      </c>
      <c r="C18" s="9">
        <f>SQRT((Data!D17-Data!$D$4)^2+(Data!E17-Data!$E$4)^2+(Data!F17-Data!$F$4)^2)</f>
        <v>2.8136808632110486</v>
      </c>
      <c r="D18" s="9">
        <f>SQRT((Data!D17-Data!$D$10)^2+(Data!E17-Data!$E$10)^2+(Data!F17-Data!$F$10)^2)</f>
        <v>1.3210980281568858</v>
      </c>
      <c r="E18" s="9">
        <f>SQRT((Data!D17-Data!$D$22)^2+(Data!E17-Data!$E$22)^2+(Data!F17-Data!$F$22)^2)</f>
        <v>2.6023258827441214</v>
      </c>
      <c r="F18" s="9">
        <f>SQRT((Data!D17-Data!$D$23)^2+(Data!E17-Data!$E$23)^2+(Data!F17-Data!$F$23)^2)</f>
        <v>6.4407763507204603</v>
      </c>
      <c r="G18" s="4">
        <f t="shared" si="0"/>
        <v>2</v>
      </c>
      <c r="I18" s="27">
        <v>15</v>
      </c>
      <c r="J18" s="9">
        <f>IF($G18=1,Data!D17,0)</f>
        <v>0</v>
      </c>
      <c r="K18" s="10">
        <f>IF($G18=1,Data!E17,0)</f>
        <v>0</v>
      </c>
      <c r="L18" s="10">
        <f>IF($G18=1,Data!F17,0)</f>
        <v>0</v>
      </c>
      <c r="M18" s="9">
        <f>IF($G18=2,Data!D17,0)</f>
        <v>3.45</v>
      </c>
      <c r="N18" s="10">
        <f>IF($G18=2,Data!E17,0)</f>
        <v>3</v>
      </c>
      <c r="O18" s="10">
        <f>IF($G18=2,Data!F17,0)</f>
        <v>72.7</v>
      </c>
      <c r="P18" s="9">
        <f>IF($G18=3,Data!D17,0)</f>
        <v>0</v>
      </c>
      <c r="Q18" s="9">
        <f>IF($G18=3,Data!E17,0)</f>
        <v>0</v>
      </c>
      <c r="R18" s="9">
        <f>IF($G18=3,Data!F17,0)</f>
        <v>0</v>
      </c>
      <c r="S18" s="9">
        <f>IF($G18=4,Data!D17,0)</f>
        <v>0</v>
      </c>
      <c r="T18" s="9">
        <f>IF($G18=4,Data!E17,0)</f>
        <v>0</v>
      </c>
      <c r="U18" s="9">
        <f>IF($G18=4,Data!F17,0)</f>
        <v>0</v>
      </c>
    </row>
    <row r="19" spans="2:21">
      <c r="B19" s="4">
        <v>16</v>
      </c>
      <c r="C19" s="9">
        <f>SQRT((Data!D18-Data!$D$4)^2+(Data!E18-Data!$E$4)^2+(Data!F18-Data!$F$4)^2)</f>
        <v>6.0013415166944153</v>
      </c>
      <c r="D19" s="9">
        <f>SQRT((Data!D18-Data!$D$10)^2+(Data!E18-Data!$E$10)^2+(Data!F18-Data!$F$10)^2)</f>
        <v>2.7074711448139066</v>
      </c>
      <c r="E19" s="9">
        <f>SQRT((Data!D18-Data!$D$22)^2+(Data!E18-Data!$E$22)^2+(Data!F18-Data!$F$22)^2)</f>
        <v>2.610210719463085</v>
      </c>
      <c r="F19" s="9">
        <f>SQRT((Data!D18-Data!$D$23)^2+(Data!E18-Data!$E$23)^2+(Data!F18-Data!$F$23)^2)</f>
        <v>4.5229304659700507</v>
      </c>
      <c r="G19" s="4">
        <f t="shared" si="0"/>
        <v>3</v>
      </c>
      <c r="I19" s="27">
        <v>16</v>
      </c>
      <c r="J19" s="9">
        <f>IF($G19=1,Data!D18,0)</f>
        <v>0</v>
      </c>
      <c r="K19" s="10">
        <f>IF($G19=1,Data!E18,0)</f>
        <v>0</v>
      </c>
      <c r="L19" s="10">
        <f>IF($G19=1,Data!F18,0)</f>
        <v>0</v>
      </c>
      <c r="M19" s="9">
        <f>IF($G19=2,Data!D18,0)</f>
        <v>0</v>
      </c>
      <c r="N19" s="10">
        <f>IF($G19=2,Data!E18,0)</f>
        <v>0</v>
      </c>
      <c r="O19" s="10">
        <f>IF($G19=2,Data!F18,0)</f>
        <v>0</v>
      </c>
      <c r="P19" s="9">
        <f>IF($G19=3,Data!D18,0)</f>
        <v>1.68</v>
      </c>
      <c r="Q19" s="9">
        <f>IF($G19=3,Data!E18,0)</f>
        <v>1</v>
      </c>
      <c r="R19" s="9">
        <f>IF($G19=3,Data!F18,0)</f>
        <v>75.539999999999992</v>
      </c>
      <c r="S19" s="9">
        <f>IF($G19=4,Data!D18,0)</f>
        <v>0</v>
      </c>
      <c r="T19" s="9">
        <f>IF($G19=4,Data!E18,0)</f>
        <v>0</v>
      </c>
      <c r="U19" s="9">
        <f>IF($G19=4,Data!F18,0)</f>
        <v>0</v>
      </c>
    </row>
    <row r="20" spans="2:21">
      <c r="B20" s="4">
        <v>17</v>
      </c>
      <c r="C20" s="9">
        <f>SQRT((Data!D19-Data!$D$4)^2+(Data!E19-Data!$E$4)^2+(Data!F19-Data!$F$4)^2)</f>
        <v>6.744004744956821</v>
      </c>
      <c r="D20" s="9">
        <f>SQRT((Data!D19-Data!$D$10)^2+(Data!E19-Data!$E$10)^2+(Data!F19-Data!$F$10)^2)</f>
        <v>3.3692283983131697</v>
      </c>
      <c r="E20" s="9">
        <f>SQRT((Data!D19-Data!$D$22)^2+(Data!E19-Data!$E$22)^2+(Data!F19-Data!$F$22)^2)</f>
        <v>2.2590484722555209</v>
      </c>
      <c r="F20" s="9">
        <f>SQRT((Data!D19-Data!$D$23)^2+(Data!E19-Data!$E$23)^2+(Data!F19-Data!$F$23)^2)</f>
        <v>3.2744465181156972</v>
      </c>
      <c r="G20" s="4">
        <f t="shared" si="0"/>
        <v>3</v>
      </c>
      <c r="I20" s="27">
        <v>17</v>
      </c>
      <c r="J20" s="9">
        <f>IF($G20=1,Data!D19,0)</f>
        <v>0</v>
      </c>
      <c r="K20" s="10">
        <f>IF($G20=1,Data!E19,0)</f>
        <v>0</v>
      </c>
      <c r="L20" s="10">
        <f>IF($G20=1,Data!F19,0)</f>
        <v>0</v>
      </c>
      <c r="M20" s="9">
        <f>IF($G20=2,Data!D19,0)</f>
        <v>0</v>
      </c>
      <c r="N20" s="10">
        <f>IF($G20=2,Data!E19,0)</f>
        <v>0</v>
      </c>
      <c r="O20" s="10">
        <f>IF($G20=2,Data!F19,0)</f>
        <v>0</v>
      </c>
      <c r="P20" s="9">
        <f>IF($G20=3,Data!D19,0)</f>
        <v>1.77</v>
      </c>
      <c r="Q20" s="9">
        <f>IF($G20=3,Data!E19,0)</f>
        <v>2</v>
      </c>
      <c r="R20" s="9">
        <f>IF($G20=3,Data!F19,0)</f>
        <v>76.58</v>
      </c>
      <c r="S20" s="9">
        <f>IF($G20=4,Data!D19,0)</f>
        <v>0</v>
      </c>
      <c r="T20" s="9">
        <f>IF($G20=4,Data!E19,0)</f>
        <v>0</v>
      </c>
      <c r="U20" s="9">
        <f>IF($G20=4,Data!F19,0)</f>
        <v>0</v>
      </c>
    </row>
    <row r="21" spans="2:21">
      <c r="B21" s="4">
        <v>18</v>
      </c>
      <c r="C21" s="9">
        <f>SQRT((Data!D20-Data!$D$4)^2+(Data!E20-Data!$E$4)^2+(Data!F20-Data!$F$4)^2)</f>
        <v>10.494665311480889</v>
      </c>
      <c r="D21" s="9">
        <f>SQRT((Data!D20-Data!$D$10)^2+(Data!E20-Data!$E$10)^2+(Data!F20-Data!$F$10)^2)</f>
        <v>6.9003550633282549</v>
      </c>
      <c r="E21" s="9">
        <f>SQRT((Data!D20-Data!$D$22)^2+(Data!E20-Data!$E$22)^2+(Data!F20-Data!$F$22)^2)</f>
        <v>5.2218100310141544</v>
      </c>
      <c r="F21" s="9">
        <f>SQRT((Data!D20-Data!$D$23)^2+(Data!E20-Data!$E$23)^2+(Data!F20-Data!$F$23)^2)</f>
        <v>1.6828547174370112</v>
      </c>
      <c r="G21" s="4">
        <f t="shared" si="0"/>
        <v>4</v>
      </c>
      <c r="I21" s="27">
        <v>18</v>
      </c>
      <c r="J21" s="9">
        <f>IF($G21=1,Data!D20,0)</f>
        <v>0</v>
      </c>
      <c r="K21" s="10">
        <f>IF($G21=1,Data!E20,0)</f>
        <v>0</v>
      </c>
      <c r="L21" s="10">
        <f>IF($G21=1,Data!F20,0)</f>
        <v>0</v>
      </c>
      <c r="M21" s="9">
        <f>IF($G21=2,Data!D20,0)</f>
        <v>0</v>
      </c>
      <c r="N21" s="10">
        <f>IF($G21=2,Data!E20,0)</f>
        <v>0</v>
      </c>
      <c r="O21" s="10">
        <f>IF($G21=2,Data!F20,0)</f>
        <v>0</v>
      </c>
      <c r="P21" s="9">
        <f>IF($G21=3,Data!D20,0)</f>
        <v>0</v>
      </c>
      <c r="Q21" s="9">
        <f>IF($G21=3,Data!E20,0)</f>
        <v>0</v>
      </c>
      <c r="R21" s="9">
        <f>IF($G21=3,Data!F20,0)</f>
        <v>0</v>
      </c>
      <c r="S21" s="9">
        <f>IF($G21=4,Data!D20,0)</f>
        <v>3.11</v>
      </c>
      <c r="T21" s="9">
        <f>IF($G21=4,Data!E20,0)</f>
        <v>2</v>
      </c>
      <c r="U21" s="9">
        <f>IF($G21=4,Data!F20,0)</f>
        <v>80.42</v>
      </c>
    </row>
    <row r="22" spans="2:21">
      <c r="B22" s="4">
        <v>19</v>
      </c>
      <c r="C22" s="9">
        <f>SQRT((Data!D21-Data!$D$4)^2+(Data!E21-Data!$E$4)^2+(Data!F21-Data!$F$4)^2)</f>
        <v>6.3016505774281137</v>
      </c>
      <c r="D22" s="9">
        <f>SQRT((Data!D21-Data!$D$10)^2+(Data!E21-Data!$E$10)^2+(Data!F21-Data!$F$10)^2)</f>
        <v>2.6537709019431062</v>
      </c>
      <c r="E22" s="9">
        <f>SQRT((Data!D21-Data!$D$22)^2+(Data!E21-Data!$E$22)^2+(Data!F21-Data!$F$22)^2)</f>
        <v>1.3235180391668258</v>
      </c>
      <c r="F22" s="9">
        <f>SQRT((Data!D21-Data!$D$23)^2+(Data!E21-Data!$E$23)^2+(Data!F21-Data!$F$23)^2)</f>
        <v>3.1449006343603325</v>
      </c>
      <c r="G22" s="4">
        <f t="shared" si="0"/>
        <v>3</v>
      </c>
      <c r="I22" s="27">
        <v>19</v>
      </c>
      <c r="J22" s="9">
        <f>IF($G22=1,Data!D21,0)</f>
        <v>0</v>
      </c>
      <c r="K22" s="10">
        <f>IF($G22=1,Data!E21,0)</f>
        <v>0</v>
      </c>
      <c r="L22" s="10">
        <f>IF($G22=1,Data!F21,0)</f>
        <v>0</v>
      </c>
      <c r="M22" s="9">
        <f>IF($G22=2,Data!D21,0)</f>
        <v>0</v>
      </c>
      <c r="N22" s="10">
        <f>IF($G22=2,Data!E21,0)</f>
        <v>0</v>
      </c>
      <c r="O22" s="10">
        <f>IF($G22=2,Data!F21,0)</f>
        <v>0</v>
      </c>
      <c r="P22" s="9">
        <f>IF($G22=3,Data!D21,0)</f>
        <v>3.45</v>
      </c>
      <c r="Q22" s="9">
        <f>IF($G22=3,Data!E21,0)</f>
        <v>2</v>
      </c>
      <c r="R22" s="9">
        <f>IF($G22=3,Data!F21,0)</f>
        <v>76.16</v>
      </c>
      <c r="S22" s="9">
        <f>IF($G22=4,Data!D21,0)</f>
        <v>0</v>
      </c>
      <c r="T22" s="9">
        <f>IF($G22=4,Data!E21,0)</f>
        <v>0</v>
      </c>
      <c r="U22" s="9">
        <f>IF($G22=4,Data!F21,0)</f>
        <v>0</v>
      </c>
    </row>
    <row r="23" spans="2:21">
      <c r="B23" s="4">
        <v>20</v>
      </c>
      <c r="C23" s="9">
        <f>SQRT((Data!D22-Data!$D$4)^2+(Data!E22-Data!$E$4)^2+(Data!F22-Data!$F$4)^2)</f>
        <v>5.3548576078174177</v>
      </c>
      <c r="D23" s="9">
        <f>SQRT((Data!D22-Data!$D$10)^2+(Data!E22-Data!$E$10)^2+(Data!F22-Data!$F$10)^2)</f>
        <v>2.04792577990511</v>
      </c>
      <c r="E23" s="9">
        <f>SQRT((Data!D22-Data!$D$22)^2+(Data!E22-Data!$E$22)^2+(Data!F22-Data!$F$22)^2)</f>
        <v>0</v>
      </c>
      <c r="F23" s="9">
        <f>SQRT((Data!D22-Data!$D$23)^2+(Data!E22-Data!$E$23)^2+(Data!F22-Data!$F$23)^2)</f>
        <v>3.8457379005855334</v>
      </c>
      <c r="G23" s="4">
        <f t="shared" si="0"/>
        <v>3</v>
      </c>
      <c r="I23" s="27">
        <v>20</v>
      </c>
      <c r="J23" s="9">
        <f>IF($G23=1,Data!D22,0)</f>
        <v>0</v>
      </c>
      <c r="K23" s="10">
        <f>IF($G23=1,Data!E22,0)</f>
        <v>0</v>
      </c>
      <c r="L23" s="10">
        <f>IF($G23=1,Data!F22,0)</f>
        <v>0</v>
      </c>
      <c r="M23" s="9">
        <f>IF($G23=2,Data!D22,0)</f>
        <v>0</v>
      </c>
      <c r="N23" s="10">
        <f>IF($G23=2,Data!E22,0)</f>
        <v>0</v>
      </c>
      <c r="O23" s="10">
        <f>IF($G23=2,Data!F22,0)</f>
        <v>0</v>
      </c>
      <c r="P23" s="9">
        <f>IF($G23=3,Data!D22,0)</f>
        <v>3.34</v>
      </c>
      <c r="Q23" s="9">
        <f>IF($G23=3,Data!E22,0)</f>
        <v>3</v>
      </c>
      <c r="R23" s="9">
        <f>IF($G23=3,Data!F22,0)</f>
        <v>75.3</v>
      </c>
      <c r="S23" s="9">
        <f>IF($G23=4,Data!D22,0)</f>
        <v>0</v>
      </c>
      <c r="T23" s="9">
        <f>IF($G23=4,Data!E22,0)</f>
        <v>0</v>
      </c>
      <c r="U23" s="9">
        <f>IF($G23=4,Data!F22,0)</f>
        <v>0</v>
      </c>
    </row>
    <row r="24" spans="2:21">
      <c r="B24" s="4">
        <v>21</v>
      </c>
      <c r="C24" s="9">
        <f>SQRT((Data!D23-Data!$D$4)^2+(Data!E23-Data!$E$4)^2+(Data!F23-Data!$F$4)^2)</f>
        <v>9.1966298174929371</v>
      </c>
      <c r="D24" s="9">
        <f>SQRT((Data!D23-Data!$D$10)^2+(Data!E23-Data!$E$10)^2+(Data!F23-Data!$F$10)^2)</f>
        <v>5.7202534908865612</v>
      </c>
      <c r="E24" s="9">
        <f>SQRT((Data!D23-Data!$D$22)^2+(Data!E23-Data!$E$22)^2+(Data!F23-Data!$F$22)^2)</f>
        <v>3.8457379005855334</v>
      </c>
      <c r="F24" s="9">
        <f>SQRT((Data!D23-Data!$D$23)^2+(Data!E23-Data!$E$23)^2+(Data!F23-Data!$F$23)^2)</f>
        <v>0</v>
      </c>
      <c r="G24" s="4">
        <f t="shared" si="0"/>
        <v>4</v>
      </c>
      <c r="I24" s="27">
        <v>21</v>
      </c>
      <c r="J24" s="9">
        <f>IF($G24=1,Data!D23,0)</f>
        <v>0</v>
      </c>
      <c r="K24" s="10">
        <f>IF($G24=1,Data!E23,0)</f>
        <v>0</v>
      </c>
      <c r="L24" s="10">
        <f>IF($G24=1,Data!F23,0)</f>
        <v>0</v>
      </c>
      <c r="M24" s="9">
        <f>IF($G24=2,Data!D23,0)</f>
        <v>0</v>
      </c>
      <c r="N24" s="10">
        <f>IF($G24=2,Data!E23,0)</f>
        <v>0</v>
      </c>
      <c r="O24" s="10">
        <f>IF($G24=2,Data!F23,0)</f>
        <v>0</v>
      </c>
      <c r="P24" s="9">
        <f>IF($G24=3,Data!D23,0)</f>
        <v>0</v>
      </c>
      <c r="Q24" s="9">
        <f>IF($G24=3,Data!E23,0)</f>
        <v>0</v>
      </c>
      <c r="R24" s="9">
        <f>IF($G24=3,Data!F23,0)</f>
        <v>0</v>
      </c>
      <c r="S24" s="9">
        <f>IF($G24=4,Data!D23,0)</f>
        <v>3.55</v>
      </c>
      <c r="T24" s="9">
        <f>IF($G24=4,Data!E23,0)</f>
        <v>3</v>
      </c>
      <c r="U24" s="9">
        <f>IF($G24=4,Data!F23,0)</f>
        <v>79.14</v>
      </c>
    </row>
    <row r="25" spans="2:21">
      <c r="B25" s="4">
        <v>22</v>
      </c>
      <c r="C25" s="9">
        <f>SQRT((Data!D24-Data!$D$4)^2+(Data!E24-Data!$E$4)^2+(Data!F24-Data!$F$4)^2)</f>
        <v>8.7893401345038438</v>
      </c>
      <c r="D25" s="9">
        <f>SQRT((Data!D24-Data!$D$10)^2+(Data!E24-Data!$E$10)^2+(Data!F24-Data!$F$10)^2)</f>
        <v>5.5421656416963776</v>
      </c>
      <c r="E25" s="9">
        <f>SQRT((Data!D24-Data!$D$22)^2+(Data!E24-Data!$E$22)^2+(Data!F24-Data!$F$22)^2)</f>
        <v>3.5276054201114913</v>
      </c>
      <c r="F25" s="9">
        <f>SQRT((Data!D24-Data!$D$23)^2+(Data!E24-Data!$E$23)^2+(Data!F24-Data!$F$23)^2)</f>
        <v>1.1029505881951409</v>
      </c>
      <c r="G25" s="4">
        <f t="shared" si="0"/>
        <v>4</v>
      </c>
      <c r="I25" s="27">
        <v>22</v>
      </c>
      <c r="J25" s="9">
        <f>IF($G25=1,Data!D24,0)</f>
        <v>0</v>
      </c>
      <c r="K25" s="10">
        <f>IF($G25=1,Data!E24,0)</f>
        <v>0</v>
      </c>
      <c r="L25" s="10">
        <f>IF($G25=1,Data!F24,0)</f>
        <v>0</v>
      </c>
      <c r="M25" s="9">
        <f>IF($G25=2,Data!D24,0)</f>
        <v>0</v>
      </c>
      <c r="N25" s="10">
        <f>IF($G25=2,Data!E24,0)</f>
        <v>0</v>
      </c>
      <c r="O25" s="10">
        <f>IF($G25=2,Data!F24,0)</f>
        <v>0</v>
      </c>
      <c r="P25" s="9">
        <f>IF($G25=3,Data!D24,0)</f>
        <v>0</v>
      </c>
      <c r="Q25" s="9">
        <f>IF($G25=3,Data!E24,0)</f>
        <v>0</v>
      </c>
      <c r="R25" s="9">
        <f>IF($G25=3,Data!F24,0)</f>
        <v>0</v>
      </c>
      <c r="S25" s="9">
        <f>IF($G25=4,Data!D24,0)</f>
        <v>3.48</v>
      </c>
      <c r="T25" s="9">
        <f>IF($G25=4,Data!E24,0)</f>
        <v>4</v>
      </c>
      <c r="U25" s="9">
        <f>IF($G25=4,Data!F24,0)</f>
        <v>78.679999999999993</v>
      </c>
    </row>
    <row r="26" spans="2:21">
      <c r="B26" s="4">
        <v>23</v>
      </c>
      <c r="C26" s="9">
        <f>SQRT((Data!D25-Data!$D$4)^2+(Data!E25-Data!$E$4)^2+(Data!F25-Data!$F$4)^2)</f>
        <v>4.5734122928072107</v>
      </c>
      <c r="D26" s="9">
        <f>SQRT((Data!D25-Data!$D$10)^2+(Data!E25-Data!$E$10)^2+(Data!F25-Data!$F$10)^2)</f>
        <v>2.1931712199461275</v>
      </c>
      <c r="E26" s="9">
        <f>SQRT((Data!D25-Data!$D$22)^2+(Data!E25-Data!$E$22)^2+(Data!F25-Data!$F$22)^2)</f>
        <v>1.3416407864998707</v>
      </c>
      <c r="F26" s="9">
        <f>SQRT((Data!D25-Data!$D$23)^2+(Data!E25-Data!$E$23)^2+(Data!F25-Data!$F$23)^2)</f>
        <v>4.838935833424534</v>
      </c>
      <c r="G26" s="4">
        <f t="shared" si="0"/>
        <v>3</v>
      </c>
      <c r="I26" s="27">
        <v>23</v>
      </c>
      <c r="J26" s="9">
        <f>IF($G26=1,Data!D25,0)</f>
        <v>0</v>
      </c>
      <c r="K26" s="10">
        <f>IF($G26=1,Data!E25,0)</f>
        <v>0</v>
      </c>
      <c r="L26" s="10">
        <f>IF($G26=1,Data!F25,0)</f>
        <v>0</v>
      </c>
      <c r="M26" s="9">
        <f>IF($G26=2,Data!D25,0)</f>
        <v>0</v>
      </c>
      <c r="N26" s="10">
        <f>IF($G26=2,Data!E25,0)</f>
        <v>0</v>
      </c>
      <c r="O26" s="10">
        <f>IF($G26=2,Data!F25,0)</f>
        <v>0</v>
      </c>
      <c r="P26" s="9">
        <f>IF($G26=3,Data!D25,0)</f>
        <v>3.18</v>
      </c>
      <c r="Q26" s="9">
        <f>IF($G26=3,Data!E25,0)</f>
        <v>4</v>
      </c>
      <c r="R26" s="9">
        <f>IF($G26=3,Data!F25,0)</f>
        <v>74.42</v>
      </c>
      <c r="S26" s="9">
        <f>IF($G26=4,Data!D25,0)</f>
        <v>0</v>
      </c>
      <c r="T26" s="9">
        <f>IF($G26=4,Data!E25,0)</f>
        <v>0</v>
      </c>
      <c r="U26" s="9">
        <f>IF($G26=4,Data!F25,0)</f>
        <v>0</v>
      </c>
    </row>
    <row r="27" spans="2:21">
      <c r="B27" s="4">
        <v>24</v>
      </c>
      <c r="C27" s="9">
        <f>SQRT((Data!D26-Data!$D$4)^2+(Data!E26-Data!$E$4)^2+(Data!F26-Data!$F$4)^2)</f>
        <v>8.559117945209092</v>
      </c>
      <c r="D27" s="9">
        <f>SQRT((Data!D26-Data!$D$10)^2+(Data!E26-Data!$E$10)^2+(Data!F26-Data!$F$10)^2)</f>
        <v>4.9419834074994604</v>
      </c>
      <c r="E27" s="9">
        <f>SQRT((Data!D26-Data!$D$22)^2+(Data!E26-Data!$E$22)^2+(Data!F26-Data!$F$22)^2)</f>
        <v>3.3145135389676819</v>
      </c>
      <c r="F27" s="9">
        <f>SQRT((Data!D26-Data!$D$23)^2+(Data!E26-Data!$E$23)^2+(Data!F26-Data!$F$23)^2)</f>
        <v>1.2309752231462621</v>
      </c>
      <c r="G27" s="4">
        <f t="shared" si="0"/>
        <v>4</v>
      </c>
      <c r="I27" s="27">
        <v>24</v>
      </c>
      <c r="J27" s="9">
        <f>IF($G27=1,Data!D26,0)</f>
        <v>0</v>
      </c>
      <c r="K27" s="10">
        <f>IF($G27=1,Data!E26,0)</f>
        <v>0</v>
      </c>
      <c r="L27" s="10">
        <f>IF($G27=1,Data!F26,0)</f>
        <v>0</v>
      </c>
      <c r="M27" s="9">
        <f>IF($G27=2,Data!D26,0)</f>
        <v>0</v>
      </c>
      <c r="N27" s="10">
        <f>IF($G27=2,Data!E26,0)</f>
        <v>0</v>
      </c>
      <c r="O27" s="10">
        <f>IF($G27=2,Data!F26,0)</f>
        <v>0</v>
      </c>
      <c r="P27" s="9">
        <f>IF($G27=3,Data!D26,0)</f>
        <v>0</v>
      </c>
      <c r="Q27" s="9">
        <f>IF($G27=3,Data!E26,0)</f>
        <v>0</v>
      </c>
      <c r="R27" s="9">
        <f>IF($G27=3,Data!F26,0)</f>
        <v>0</v>
      </c>
      <c r="S27" s="9">
        <f>IF($G27=4,Data!D26,0)</f>
        <v>3.32</v>
      </c>
      <c r="T27" s="9">
        <f>IF($G27=4,Data!E26,0)</f>
        <v>2</v>
      </c>
      <c r="U27" s="9">
        <f>IF($G27=4,Data!F26,0)</f>
        <v>78.460000000000008</v>
      </c>
    </row>
    <row r="28" spans="2:21">
      <c r="B28" s="4">
        <v>25</v>
      </c>
      <c r="C28" s="9">
        <f>SQRT((Data!D27-Data!$D$4)^2+(Data!E27-Data!$E$4)^2+(Data!F27-Data!$F$4)^2)</f>
        <v>8.2364312660277932</v>
      </c>
      <c r="D28" s="9">
        <f>SQRT((Data!D27-Data!$D$10)^2+(Data!E27-Data!$E$10)^2+(Data!F27-Data!$F$10)^2)</f>
        <v>4.7861571223686266</v>
      </c>
      <c r="E28" s="9">
        <f>SQRT((Data!D27-Data!$D$22)^2+(Data!E27-Data!$E$22)^2+(Data!F27-Data!$F$22)^2)</f>
        <v>2.901396215617583</v>
      </c>
      <c r="F28" s="9">
        <f>SQRT((Data!D27-Data!$D$23)^2+(Data!E27-Data!$E$23)^2+(Data!F27-Data!$F$23)^2)</f>
        <v>0.98671171068351848</v>
      </c>
      <c r="G28" s="4">
        <f t="shared" si="0"/>
        <v>4</v>
      </c>
      <c r="I28" s="27">
        <v>25</v>
      </c>
      <c r="J28" s="9">
        <f>IF($G28=1,Data!D27,0)</f>
        <v>0</v>
      </c>
      <c r="K28" s="10">
        <f>IF($G28=1,Data!E27,0)</f>
        <v>0</v>
      </c>
      <c r="L28" s="10">
        <f>IF($G28=1,Data!F27,0)</f>
        <v>0</v>
      </c>
      <c r="M28" s="9">
        <f>IF($G28=2,Data!D27,0)</f>
        <v>0</v>
      </c>
      <c r="N28" s="10">
        <f>IF($G28=2,Data!E27,0)</f>
        <v>0</v>
      </c>
      <c r="O28" s="10">
        <f>IF($G28=2,Data!F27,0)</f>
        <v>0</v>
      </c>
      <c r="P28" s="9">
        <f>IF($G28=3,Data!D27,0)</f>
        <v>0</v>
      </c>
      <c r="Q28" s="9">
        <f>IF($G28=3,Data!E27,0)</f>
        <v>0</v>
      </c>
      <c r="R28" s="9">
        <f>IF($G28=3,Data!F27,0)</f>
        <v>0</v>
      </c>
      <c r="S28" s="9">
        <f>IF($G28=4,Data!D27,0)</f>
        <v>3.25</v>
      </c>
      <c r="T28" s="9">
        <f>IF($G28=4,Data!E27,0)</f>
        <v>3</v>
      </c>
      <c r="U28" s="9">
        <f>IF($G28=4,Data!F27,0)</f>
        <v>78.2</v>
      </c>
    </row>
    <row r="29" spans="2:21">
      <c r="B29" s="4">
        <v>26</v>
      </c>
      <c r="C29" s="9">
        <f>SQRT((Data!D28-Data!$D$4)^2+(Data!E28-Data!$E$4)^2+(Data!F28-Data!$F$4)^2)</f>
        <v>8.377422037834803</v>
      </c>
      <c r="D29" s="9">
        <f>SQRT((Data!D28-Data!$D$10)^2+(Data!E28-Data!$E$10)^2+(Data!F28-Data!$F$10)^2)</f>
        <v>4.9234642275535965</v>
      </c>
      <c r="E29" s="9">
        <f>SQRT((Data!D28-Data!$D$22)^2+(Data!E28-Data!$E$22)^2+(Data!F28-Data!$F$22)^2)</f>
        <v>3.040805814253853</v>
      </c>
      <c r="F29" s="9">
        <f>SQRT((Data!D28-Data!$D$23)^2+(Data!E28-Data!$E$23)^2+(Data!F28-Data!$F$23)^2)</f>
        <v>0.8475848040166809</v>
      </c>
      <c r="G29" s="4">
        <f t="shared" si="0"/>
        <v>4</v>
      </c>
      <c r="I29" s="27">
        <v>26</v>
      </c>
      <c r="J29" s="9">
        <f>IF($G29=1,Data!D28,0)</f>
        <v>0</v>
      </c>
      <c r="K29" s="10">
        <f>IF($G29=1,Data!E28,0)</f>
        <v>0</v>
      </c>
      <c r="L29" s="10">
        <f>IF($G29=1,Data!F28,0)</f>
        <v>0</v>
      </c>
      <c r="M29" s="9">
        <f>IF($G29=2,Data!D28,0)</f>
        <v>0</v>
      </c>
      <c r="N29" s="10">
        <f>IF($G29=2,Data!E28,0)</f>
        <v>0</v>
      </c>
      <c r="O29" s="10">
        <f>IF($G29=2,Data!F28,0)</f>
        <v>0</v>
      </c>
      <c r="P29" s="9">
        <f>IF($G29=3,Data!D28,0)</f>
        <v>0</v>
      </c>
      <c r="Q29" s="9">
        <f>IF($G29=3,Data!E28,0)</f>
        <v>0</v>
      </c>
      <c r="R29" s="9">
        <f>IF($G29=3,Data!F28,0)</f>
        <v>0</v>
      </c>
      <c r="S29" s="9">
        <f>IF($G29=4,Data!D28,0)</f>
        <v>3.27</v>
      </c>
      <c r="T29" s="9">
        <f>IF($G29=4,Data!E28,0)</f>
        <v>3</v>
      </c>
      <c r="U29" s="9">
        <f>IF($G29=4,Data!F28,0)</f>
        <v>78.34</v>
      </c>
    </row>
    <row r="30" spans="2:21">
      <c r="B30" s="4">
        <v>27</v>
      </c>
      <c r="C30" s="9">
        <f>SQRT((Data!D29-Data!$D$4)^2+(Data!E29-Data!$E$4)^2+(Data!F29-Data!$F$4)^2)</f>
        <v>6.1180797641090061</v>
      </c>
      <c r="D30" s="9">
        <f>SQRT((Data!D29-Data!$D$10)^2+(Data!E29-Data!$E$10)^2+(Data!F29-Data!$F$10)^2)</f>
        <v>2.7484541109503611</v>
      </c>
      <c r="E30" s="9">
        <f>SQRT((Data!D29-Data!$D$22)^2+(Data!E29-Data!$E$22)^2+(Data!F29-Data!$F$22)^2)</f>
        <v>0.79246451024635911</v>
      </c>
      <c r="F30" s="9">
        <f>SQRT((Data!D29-Data!$D$23)^2+(Data!E29-Data!$E$23)^2+(Data!F29-Data!$F$23)^2)</f>
        <v>3.07995129831626</v>
      </c>
      <c r="G30" s="4">
        <f t="shared" si="0"/>
        <v>3</v>
      </c>
      <c r="I30" s="27">
        <v>27</v>
      </c>
      <c r="J30" s="9">
        <f>IF($G30=1,Data!D29,0)</f>
        <v>0</v>
      </c>
      <c r="K30" s="10">
        <f>IF($G30=1,Data!E29,0)</f>
        <v>0</v>
      </c>
      <c r="L30" s="10">
        <f>IF($G30=1,Data!F29,0)</f>
        <v>0</v>
      </c>
      <c r="M30" s="9">
        <f>IF($G30=2,Data!D29,0)</f>
        <v>0</v>
      </c>
      <c r="N30" s="10">
        <f>IF($G30=2,Data!E29,0)</f>
        <v>0</v>
      </c>
      <c r="O30" s="10">
        <f>IF($G30=2,Data!F29,0)</f>
        <v>0</v>
      </c>
      <c r="P30" s="9">
        <f>IF($G30=3,Data!D29,0)</f>
        <v>3.2</v>
      </c>
      <c r="Q30" s="9">
        <f>IF($G30=3,Data!E29,0)</f>
        <v>3</v>
      </c>
      <c r="R30" s="9">
        <f>IF($G30=3,Data!F29,0)</f>
        <v>76.08</v>
      </c>
      <c r="S30" s="9">
        <f>IF($G30=4,Data!D29,0)</f>
        <v>0</v>
      </c>
      <c r="T30" s="9">
        <f>IF($G30=4,Data!E29,0)</f>
        <v>0</v>
      </c>
      <c r="U30" s="9">
        <f>IF($G30=4,Data!F29,0)</f>
        <v>0</v>
      </c>
    </row>
    <row r="31" spans="2:21">
      <c r="B31" s="4">
        <v>28</v>
      </c>
      <c r="C31" s="9">
        <f>SQRT((Data!D30-Data!$D$4)^2+(Data!E30-Data!$E$4)^2+(Data!F30-Data!$F$4)^2)</f>
        <v>2.2790348834539773</v>
      </c>
      <c r="D31" s="9">
        <f>SQRT((Data!D30-Data!$D$10)^2+(Data!E30-Data!$E$10)^2+(Data!F30-Data!$F$10)^2)</f>
        <v>1.6269296235547499</v>
      </c>
      <c r="E31" s="9">
        <f>SQRT((Data!D30-Data!$D$22)^2+(Data!E30-Data!$E$22)^2+(Data!F30-Data!$F$22)^2)</f>
        <v>3.5188776619825695</v>
      </c>
      <c r="F31" s="9">
        <f>SQRT((Data!D30-Data!$D$23)^2+(Data!E30-Data!$E$23)^2+(Data!F30-Data!$F$23)^2)</f>
        <v>7.2590908521659836</v>
      </c>
      <c r="G31" s="4">
        <f t="shared" si="0"/>
        <v>2</v>
      </c>
      <c r="I31" s="27">
        <v>28</v>
      </c>
      <c r="J31" s="9">
        <f>IF($G31=1,Data!D30,0)</f>
        <v>0</v>
      </c>
      <c r="K31" s="10">
        <f>IF($G31=1,Data!E30,0)</f>
        <v>0</v>
      </c>
      <c r="L31" s="10">
        <f>IF($G31=1,Data!F30,0)</f>
        <v>0</v>
      </c>
      <c r="M31" s="9">
        <f>IF($G31=2,Data!D30,0)</f>
        <v>2.5499999999999998</v>
      </c>
      <c r="N31" s="10">
        <f>IF($G31=2,Data!E30,0)</f>
        <v>2</v>
      </c>
      <c r="O31" s="10">
        <f>IF($G31=2,Data!F30,0)</f>
        <v>72.02000000000001</v>
      </c>
      <c r="P31" s="9">
        <f>IF($G31=3,Data!D30,0)</f>
        <v>0</v>
      </c>
      <c r="Q31" s="9">
        <f>IF($G31=3,Data!E30,0)</f>
        <v>0</v>
      </c>
      <c r="R31" s="9">
        <f>IF($G31=3,Data!F30,0)</f>
        <v>0</v>
      </c>
      <c r="S31" s="9">
        <f>IF($G31=4,Data!D30,0)</f>
        <v>0</v>
      </c>
      <c r="T31" s="9">
        <f>IF($G31=4,Data!E30,0)</f>
        <v>0</v>
      </c>
      <c r="U31" s="9">
        <f>IF($G31=4,Data!F30,0)</f>
        <v>0</v>
      </c>
    </row>
    <row r="32" spans="2:21">
      <c r="B32" s="4">
        <v>29</v>
      </c>
      <c r="C32" s="9">
        <f>SQRT((Data!D31-Data!$D$4)^2+(Data!E31-Data!$E$4)^2+(Data!F31-Data!$F$4)^2)</f>
        <v>6.6346740688597627</v>
      </c>
      <c r="D32" s="9">
        <f>SQRT((Data!D31-Data!$D$10)^2+(Data!E31-Data!$E$10)^2+(Data!F31-Data!$F$10)^2)</f>
        <v>3.2251511592481914</v>
      </c>
      <c r="E32" s="9">
        <f>SQRT((Data!D31-Data!$D$22)^2+(Data!E31-Data!$E$22)^2+(Data!F31-Data!$F$22)^2)</f>
        <v>1.282653499585922</v>
      </c>
      <c r="F32" s="9">
        <f>SQRT((Data!D31-Data!$D$23)^2+(Data!E31-Data!$E$23)^2+(Data!F31-Data!$F$23)^2)</f>
        <v>2.5801744127093404</v>
      </c>
      <c r="G32" s="4">
        <f t="shared" si="0"/>
        <v>3</v>
      </c>
      <c r="I32" s="27">
        <v>29</v>
      </c>
      <c r="J32" s="9">
        <f>IF($G32=1,Data!D31,0)</f>
        <v>0</v>
      </c>
      <c r="K32" s="10">
        <f>IF($G32=1,Data!E31,0)</f>
        <v>0</v>
      </c>
      <c r="L32" s="10">
        <f>IF($G32=1,Data!F31,0)</f>
        <v>0</v>
      </c>
      <c r="M32" s="9">
        <f>IF($G32=2,Data!D31,0)</f>
        <v>0</v>
      </c>
      <c r="N32" s="10">
        <f>IF($G32=2,Data!E31,0)</f>
        <v>0</v>
      </c>
      <c r="O32" s="10">
        <f>IF($G32=2,Data!F31,0)</f>
        <v>0</v>
      </c>
      <c r="P32" s="9">
        <f>IF($G32=3,Data!D31,0)</f>
        <v>3.58</v>
      </c>
      <c r="Q32" s="9">
        <f>IF($G32=3,Data!E31,0)</f>
        <v>3</v>
      </c>
      <c r="R32" s="9">
        <f>IF($G32=3,Data!F31,0)</f>
        <v>76.56</v>
      </c>
      <c r="S32" s="9">
        <f>IF($G32=4,Data!D31,0)</f>
        <v>0</v>
      </c>
      <c r="T32" s="9">
        <f>IF($G32=4,Data!E31,0)</f>
        <v>0</v>
      </c>
      <c r="U32" s="9">
        <f>IF($G32=4,Data!F31,0)</f>
        <v>0</v>
      </c>
    </row>
    <row r="33" spans="2:21">
      <c r="B33" s="4">
        <v>30</v>
      </c>
      <c r="C33" s="9">
        <f>SQRT((Data!D32-Data!$D$4)^2+(Data!E32-Data!$E$4)^2+(Data!F32-Data!$F$4)^2)</f>
        <v>8.9098428717907332</v>
      </c>
      <c r="D33" s="9">
        <f>SQRT((Data!D32-Data!$D$10)^2+(Data!E32-Data!$E$10)^2+(Data!F32-Data!$F$10)^2)</f>
        <v>5.6551569385826825</v>
      </c>
      <c r="E33" s="9">
        <f>SQRT((Data!D32-Data!$D$22)^2+(Data!E32-Data!$E$22)^2+(Data!F32-Data!$F$22)^2)</f>
        <v>3.6435696782139355</v>
      </c>
      <c r="F33" s="9">
        <f>SQRT((Data!D32-Data!$D$23)^2+(Data!E32-Data!$E$23)^2+(Data!F32-Data!$F$23)^2)</f>
        <v>1.0574024777727742</v>
      </c>
      <c r="G33" s="4">
        <f t="shared" si="0"/>
        <v>4</v>
      </c>
      <c r="I33" s="27">
        <v>30</v>
      </c>
      <c r="J33" s="9">
        <f>IF($G33=1,Data!D32,0)</f>
        <v>0</v>
      </c>
      <c r="K33" s="10">
        <f>IF($G33=1,Data!E32,0)</f>
        <v>0</v>
      </c>
      <c r="L33" s="10">
        <f>IF($G33=1,Data!F32,0)</f>
        <v>0</v>
      </c>
      <c r="M33" s="9">
        <f>IF($G33=2,Data!D32,0)</f>
        <v>0</v>
      </c>
      <c r="N33" s="10">
        <f>IF($G33=2,Data!E32,0)</f>
        <v>0</v>
      </c>
      <c r="O33" s="10">
        <f>IF($G33=2,Data!F32,0)</f>
        <v>0</v>
      </c>
      <c r="P33" s="9">
        <f>IF($G33=3,Data!D32,0)</f>
        <v>0</v>
      </c>
      <c r="Q33" s="9">
        <f>IF($G33=3,Data!E32,0)</f>
        <v>0</v>
      </c>
      <c r="R33" s="9">
        <f>IF($G33=3,Data!F32,0)</f>
        <v>0</v>
      </c>
      <c r="S33" s="9">
        <f>IF($G33=4,Data!D32,0)</f>
        <v>3.5</v>
      </c>
      <c r="T33" s="9">
        <f>IF($G33=4,Data!E32,0)</f>
        <v>4</v>
      </c>
      <c r="U33" s="9">
        <f>IF($G33=4,Data!F32,0)</f>
        <v>78.8</v>
      </c>
    </row>
    <row r="34" spans="2:21">
      <c r="B34" s="4">
        <v>31</v>
      </c>
      <c r="C34" s="9">
        <f>SQRT((Data!D33-Data!$D$4)^2+(Data!E33-Data!$E$4)^2+(Data!F33-Data!$F$4)^2)</f>
        <v>13.609617922631042</v>
      </c>
      <c r="D34" s="9">
        <f>SQRT((Data!D33-Data!$D$10)^2+(Data!E33-Data!$E$10)^2+(Data!F33-Data!$F$10)^2)</f>
        <v>10.020977996183788</v>
      </c>
      <c r="E34" s="9">
        <f>SQRT((Data!D33-Data!$D$22)^2+(Data!E33-Data!$E$22)^2+(Data!F33-Data!$F$22)^2)</f>
        <v>8.3004819137204269</v>
      </c>
      <c r="F34" s="9">
        <f>SQRT((Data!D33-Data!$D$23)^2+(Data!E33-Data!$E$23)^2+(Data!F33-Data!$F$23)^2)</f>
        <v>4.5180637445702256</v>
      </c>
      <c r="G34" s="4">
        <f t="shared" si="0"/>
        <v>4</v>
      </c>
      <c r="I34" s="27">
        <v>31</v>
      </c>
      <c r="J34" s="9">
        <f>IF($G34=1,Data!D33,0)</f>
        <v>0</v>
      </c>
      <c r="K34" s="10">
        <f>IF($G34=1,Data!E33,0)</f>
        <v>0</v>
      </c>
      <c r="L34" s="10">
        <f>IF($G34=1,Data!F33,0)</f>
        <v>0</v>
      </c>
      <c r="M34" s="9">
        <f>IF($G34=2,Data!D33,0)</f>
        <v>0</v>
      </c>
      <c r="N34" s="10">
        <f>IF($G34=2,Data!E33,0)</f>
        <v>0</v>
      </c>
      <c r="O34" s="10">
        <f>IF($G34=2,Data!F33,0)</f>
        <v>0</v>
      </c>
      <c r="P34" s="9">
        <f>IF($G34=3,Data!D33,0)</f>
        <v>0</v>
      </c>
      <c r="Q34" s="9">
        <f>IF($G34=3,Data!E33,0)</f>
        <v>0</v>
      </c>
      <c r="R34" s="9">
        <f>IF($G34=3,Data!F33,0)</f>
        <v>0</v>
      </c>
      <c r="S34" s="9">
        <f>IF($G34=4,Data!D33,0)</f>
        <v>3.32</v>
      </c>
      <c r="T34" s="9">
        <f>IF($G34=4,Data!E33,0)</f>
        <v>2</v>
      </c>
      <c r="U34" s="9">
        <f>IF($G34=4,Data!F33,0)</f>
        <v>83.539999999999992</v>
      </c>
    </row>
    <row r="35" spans="2:21">
      <c r="B35" s="4">
        <v>32</v>
      </c>
      <c r="C35" s="9">
        <f>SQRT((Data!D34-Data!$D$4)^2+(Data!E34-Data!$E$4)^2+(Data!F34-Data!$F$4)^2)</f>
        <v>13.400059701359549</v>
      </c>
      <c r="D35" s="9">
        <f>SQRT((Data!D34-Data!$D$10)^2+(Data!E34-Data!$E$10)^2+(Data!F34-Data!$F$10)^2)</f>
        <v>9.9190574148958177</v>
      </c>
      <c r="E35" s="9">
        <f>SQRT((Data!D34-Data!$D$22)^2+(Data!E34-Data!$E$22)^2+(Data!F34-Data!$F$22)^2)</f>
        <v>8.1000802465160788</v>
      </c>
      <c r="F35" s="9">
        <f>SQRT((Data!D34-Data!$D$23)^2+(Data!E34-Data!$E$23)^2+(Data!F34-Data!$F$23)^2)</f>
        <v>4.3111483388999687</v>
      </c>
      <c r="G35" s="4">
        <f t="shared" si="0"/>
        <v>4</v>
      </c>
      <c r="I35" s="27">
        <v>32</v>
      </c>
      <c r="J35" s="9">
        <f>IF($G35=1,Data!D34,0)</f>
        <v>0</v>
      </c>
      <c r="K35" s="10">
        <f>IF($G35=1,Data!E34,0)</f>
        <v>0</v>
      </c>
      <c r="L35" s="10">
        <f>IF($G35=1,Data!F34,0)</f>
        <v>0</v>
      </c>
      <c r="M35" s="9">
        <f>IF($G35=2,Data!D34,0)</f>
        <v>0</v>
      </c>
      <c r="N35" s="10">
        <f>IF($G35=2,Data!E34,0)</f>
        <v>0</v>
      </c>
      <c r="O35" s="10">
        <f>IF($G35=2,Data!F34,0)</f>
        <v>0</v>
      </c>
      <c r="P35" s="9">
        <f>IF($G35=3,Data!D34,0)</f>
        <v>0</v>
      </c>
      <c r="Q35" s="9">
        <f>IF($G35=3,Data!E34,0)</f>
        <v>0</v>
      </c>
      <c r="R35" s="9">
        <f>IF($G35=3,Data!F34,0)</f>
        <v>0</v>
      </c>
      <c r="S35" s="9">
        <f>IF($G35=4,Data!D34,0)</f>
        <v>2.77</v>
      </c>
      <c r="T35" s="9">
        <f>IF($G35=4,Data!E34,0)</f>
        <v>3</v>
      </c>
      <c r="U35" s="9">
        <f>IF($G35=4,Data!F34,0)</f>
        <v>83.38</v>
      </c>
    </row>
    <row r="36" spans="2:21">
      <c r="B36" s="4">
        <v>33</v>
      </c>
      <c r="C36" s="9">
        <f>SQRT((Data!D35-Data!$D$4)^2+(Data!E35-Data!$E$4)^2+(Data!F35-Data!$F$4)^2)</f>
        <v>11.75967686630888</v>
      </c>
      <c r="D36" s="9">
        <f>SQRT((Data!D35-Data!$D$10)^2+(Data!E35-Data!$E$10)^2+(Data!F35-Data!$F$10)^2)</f>
        <v>8.2639518391626527</v>
      </c>
      <c r="E36" s="9">
        <f>SQRT((Data!D35-Data!$D$22)^2+(Data!E35-Data!$E$22)^2+(Data!F35-Data!$F$22)^2)</f>
        <v>6.420381608596176</v>
      </c>
      <c r="F36" s="9">
        <f>SQRT((Data!D35-Data!$D$23)^2+(Data!E35-Data!$E$23)^2+(Data!F35-Data!$F$23)^2)</f>
        <v>2.5837956575549836</v>
      </c>
      <c r="G36" s="4">
        <f t="shared" si="0"/>
        <v>4</v>
      </c>
      <c r="I36" s="27">
        <v>33</v>
      </c>
      <c r="J36" s="9">
        <f>IF($G36=1,Data!D35,0)</f>
        <v>0</v>
      </c>
      <c r="K36" s="10">
        <f>IF($G36=1,Data!E35,0)</f>
        <v>0</v>
      </c>
      <c r="L36" s="10">
        <f>IF($G36=1,Data!F35,0)</f>
        <v>0</v>
      </c>
      <c r="M36" s="9">
        <f>IF($G36=2,Data!D35,0)</f>
        <v>0</v>
      </c>
      <c r="N36" s="10">
        <f>IF($G36=2,Data!E35,0)</f>
        <v>0</v>
      </c>
      <c r="O36" s="10">
        <f>IF($G36=2,Data!F35,0)</f>
        <v>0</v>
      </c>
      <c r="P36" s="9">
        <f>IF($G36=3,Data!D35,0)</f>
        <v>0</v>
      </c>
      <c r="Q36" s="9">
        <f>IF($G36=3,Data!E35,0)</f>
        <v>0</v>
      </c>
      <c r="R36" s="9">
        <f>IF($G36=3,Data!F35,0)</f>
        <v>0</v>
      </c>
      <c r="S36" s="9">
        <f>IF($G36=4,Data!D35,0)</f>
        <v>3.41</v>
      </c>
      <c r="T36" s="9">
        <f>IF($G36=4,Data!E35,0)</f>
        <v>3</v>
      </c>
      <c r="U36" s="9">
        <f>IF($G36=4,Data!F35,0)</f>
        <v>81.72</v>
      </c>
    </row>
    <row r="37" spans="2:21">
      <c r="B37" s="4">
        <v>34</v>
      </c>
      <c r="C37" s="9">
        <f>SQRT((Data!D36-Data!$D$4)^2+(Data!E36-Data!$E$4)^2+(Data!F36-Data!$F$4)^2)</f>
        <v>6.0714742855422044</v>
      </c>
      <c r="D37" s="9">
        <f>SQRT((Data!D36-Data!$D$10)^2+(Data!E36-Data!$E$10)^2+(Data!F36-Data!$F$10)^2)</f>
        <v>2.4434606606205036</v>
      </c>
      <c r="E37" s="9">
        <f>SQRT((Data!D36-Data!$D$22)^2+(Data!E36-Data!$E$22)^2+(Data!F36-Data!$F$22)^2)</f>
        <v>1.2327611285241007</v>
      </c>
      <c r="F37" s="9">
        <f>SQRT((Data!D36-Data!$D$23)^2+(Data!E36-Data!$E$23)^2+(Data!F36-Data!$F$23)^2)</f>
        <v>3.370815924965342</v>
      </c>
      <c r="G37" s="4">
        <f t="shared" si="0"/>
        <v>3</v>
      </c>
      <c r="I37" s="27">
        <v>34</v>
      </c>
      <c r="J37" s="9">
        <f>IF($G37=1,Data!D36,0)</f>
        <v>0</v>
      </c>
      <c r="K37" s="10">
        <f>IF($G37=1,Data!E36,0)</f>
        <v>0</v>
      </c>
      <c r="L37" s="10">
        <f>IF($G37=1,Data!F36,0)</f>
        <v>0</v>
      </c>
      <c r="M37" s="9">
        <f>IF($G37=2,Data!D36,0)</f>
        <v>0</v>
      </c>
      <c r="N37" s="10">
        <f>IF($G37=2,Data!E36,0)</f>
        <v>0</v>
      </c>
      <c r="O37" s="10">
        <f>IF($G37=2,Data!F36,0)</f>
        <v>0</v>
      </c>
      <c r="P37" s="9">
        <f>IF($G37=3,Data!D36,0)</f>
        <v>3.05</v>
      </c>
      <c r="Q37" s="9">
        <f>IF($G37=3,Data!E36,0)</f>
        <v>2</v>
      </c>
      <c r="R37" s="9">
        <f>IF($G37=3,Data!F36,0)</f>
        <v>75.960000000000008</v>
      </c>
      <c r="S37" s="9">
        <f>IF($G37=4,Data!D36,0)</f>
        <v>0</v>
      </c>
      <c r="T37" s="9">
        <f>IF($G37=4,Data!E36,0)</f>
        <v>0</v>
      </c>
      <c r="U37" s="9">
        <f>IF($G37=4,Data!F36,0)</f>
        <v>0</v>
      </c>
    </row>
    <row r="38" spans="2:21">
      <c r="B38" s="4">
        <v>35</v>
      </c>
      <c r="C38" s="9">
        <f>SQRT((Data!D37-Data!$D$4)^2+(Data!E37-Data!$E$4)^2+(Data!F37-Data!$F$4)^2)</f>
        <v>8.0723230857046424</v>
      </c>
      <c r="D38" s="9">
        <f>SQRT((Data!D37-Data!$D$10)^2+(Data!E37-Data!$E$10)^2+(Data!F37-Data!$F$10)^2)</f>
        <v>4.4091835979010767</v>
      </c>
      <c r="E38" s="9">
        <f>SQRT((Data!D37-Data!$D$22)^2+(Data!E37-Data!$E$22)^2+(Data!F37-Data!$F$22)^2)</f>
        <v>3.2419284384452411</v>
      </c>
      <c r="F38" s="9">
        <f>SQRT((Data!D37-Data!$D$23)^2+(Data!E37-Data!$E$23)^2+(Data!F37-Data!$F$23)^2)</f>
        <v>2.5127673987060577</v>
      </c>
      <c r="G38" s="4">
        <f t="shared" si="0"/>
        <v>4</v>
      </c>
      <c r="I38" s="27">
        <v>35</v>
      </c>
      <c r="J38" s="9">
        <f>IF($G38=1,Data!D37,0)</f>
        <v>0</v>
      </c>
      <c r="K38" s="10">
        <f>IF($G38=1,Data!E37,0)</f>
        <v>0</v>
      </c>
      <c r="L38" s="10">
        <f>IF($G38=1,Data!F37,0)</f>
        <v>0</v>
      </c>
      <c r="M38" s="9">
        <f>IF($G38=2,Data!D37,0)</f>
        <v>0</v>
      </c>
      <c r="N38" s="10">
        <f>IF($G38=2,Data!E37,0)</f>
        <v>0</v>
      </c>
      <c r="O38" s="10">
        <f>IF($G38=2,Data!F37,0)</f>
        <v>0</v>
      </c>
      <c r="P38" s="9">
        <f>IF($G38=3,Data!D37,0)</f>
        <v>0</v>
      </c>
      <c r="Q38" s="9">
        <f>IF($G38=3,Data!E37,0)</f>
        <v>0</v>
      </c>
      <c r="R38" s="9">
        <f>IF($G38=3,Data!F37,0)</f>
        <v>0</v>
      </c>
      <c r="S38" s="9">
        <f>IF($G38=4,Data!D37,0)</f>
        <v>2.83</v>
      </c>
      <c r="T38" s="9">
        <f>IF($G38=4,Data!E37,0)</f>
        <v>1</v>
      </c>
      <c r="U38" s="9">
        <f>IF($G38=4,Data!F37,0)</f>
        <v>77.8</v>
      </c>
    </row>
    <row r="39" spans="2:21">
      <c r="B39" s="4">
        <v>36</v>
      </c>
      <c r="C39" s="9">
        <f>SQRT((Data!D38-Data!$D$4)^2+(Data!E38-Data!$E$4)^2+(Data!F38-Data!$F$4)^2)</f>
        <v>5.2038543407747344</v>
      </c>
      <c r="D39" s="9">
        <f>SQRT((Data!D38-Data!$D$10)^2+(Data!E38-Data!$E$10)^2+(Data!F38-Data!$F$10)^2)</f>
        <v>1.5900943368240648</v>
      </c>
      <c r="E39" s="9">
        <f>SQRT((Data!D38-Data!$D$22)^2+(Data!E38-Data!$E$22)^2+(Data!F38-Data!$F$22)^2)</f>
        <v>2.0773059476158062</v>
      </c>
      <c r="F39" s="9">
        <f>SQRT((Data!D38-Data!$D$23)^2+(Data!E38-Data!$E$23)^2+(Data!F38-Data!$F$23)^2)</f>
        <v>4.8362071915913658</v>
      </c>
      <c r="G39" s="4">
        <f t="shared" si="0"/>
        <v>2</v>
      </c>
      <c r="I39" s="27">
        <v>36</v>
      </c>
      <c r="J39" s="9">
        <f>IF($G39=1,Data!D38,0)</f>
        <v>0</v>
      </c>
      <c r="K39" s="10">
        <f>IF($G39=1,Data!E38,0)</f>
        <v>0</v>
      </c>
      <c r="L39" s="10">
        <f>IF($G39=1,Data!F38,0)</f>
        <v>0</v>
      </c>
      <c r="M39" s="9">
        <f>IF($G39=2,Data!D38,0)</f>
        <v>3.38</v>
      </c>
      <c r="N39" s="10">
        <f>IF($G39=2,Data!E38,0)</f>
        <v>1</v>
      </c>
      <c r="O39" s="10">
        <f>IF($G39=2,Data!F38,0)</f>
        <v>74.739999999999995</v>
      </c>
      <c r="P39" s="9">
        <f>IF($G39=3,Data!D38,0)</f>
        <v>0</v>
      </c>
      <c r="Q39" s="9">
        <f>IF($G39=3,Data!E38,0)</f>
        <v>0</v>
      </c>
      <c r="R39" s="9">
        <f>IF($G39=3,Data!F38,0)</f>
        <v>0</v>
      </c>
      <c r="S39" s="9">
        <f>IF($G39=4,Data!D38,0)</f>
        <v>0</v>
      </c>
      <c r="T39" s="9">
        <f>IF($G39=4,Data!E38,0)</f>
        <v>0</v>
      </c>
      <c r="U39" s="9">
        <f>IF($G39=4,Data!F38,0)</f>
        <v>0</v>
      </c>
    </row>
    <row r="40" spans="2:21">
      <c r="B40" s="4">
        <v>37</v>
      </c>
      <c r="C40" s="9">
        <f>SQRT((Data!D39-Data!$D$4)^2+(Data!E39-Data!$E$4)^2+(Data!F39-Data!$F$4)^2)</f>
        <v>10.474850834260129</v>
      </c>
      <c r="D40" s="9">
        <f>SQRT((Data!D39-Data!$D$10)^2+(Data!E39-Data!$E$10)^2+(Data!F39-Data!$F$10)^2)</f>
        <v>7.1518948538132046</v>
      </c>
      <c r="E40" s="9">
        <f>SQRT((Data!D39-Data!$D$22)^2+(Data!E39-Data!$E$22)^2+(Data!F39-Data!$F$22)^2)</f>
        <v>5.1793822025411469</v>
      </c>
      <c r="F40" s="9">
        <f>SQRT((Data!D39-Data!$D$23)^2+(Data!E39-Data!$E$23)^2+(Data!F39-Data!$F$23)^2)</f>
        <v>1.5945218719101935</v>
      </c>
      <c r="G40" s="4">
        <f t="shared" si="0"/>
        <v>4</v>
      </c>
      <c r="I40" s="27">
        <v>37</v>
      </c>
      <c r="J40" s="9">
        <f>IF($G40=1,Data!D39,0)</f>
        <v>0</v>
      </c>
      <c r="K40" s="10">
        <f>IF($G40=1,Data!E39,0)</f>
        <v>0</v>
      </c>
      <c r="L40" s="10">
        <f>IF($G40=1,Data!F39,0)</f>
        <v>0</v>
      </c>
      <c r="M40" s="9">
        <f>IF($G40=2,Data!D39,0)</f>
        <v>0</v>
      </c>
      <c r="N40" s="10">
        <f>IF($G40=2,Data!E39,0)</f>
        <v>0</v>
      </c>
      <c r="O40" s="10">
        <f>IF($G40=2,Data!F39,0)</f>
        <v>0</v>
      </c>
      <c r="P40" s="9">
        <f>IF($G40=3,Data!D39,0)</f>
        <v>0</v>
      </c>
      <c r="Q40" s="9">
        <f>IF($G40=3,Data!E39,0)</f>
        <v>0</v>
      </c>
      <c r="R40" s="9">
        <f>IF($G40=3,Data!F39,0)</f>
        <v>0</v>
      </c>
      <c r="S40" s="9">
        <f>IF($G40=4,Data!D39,0)</f>
        <v>3.48</v>
      </c>
      <c r="T40" s="9">
        <f>IF($G40=4,Data!E39,0)</f>
        <v>4</v>
      </c>
      <c r="U40" s="9">
        <f>IF($G40=4,Data!F39,0)</f>
        <v>80.38</v>
      </c>
    </row>
    <row r="41" spans="2:21">
      <c r="B41" s="4">
        <v>38</v>
      </c>
      <c r="C41" s="9">
        <f>SQRT((Data!D40-Data!$D$4)^2+(Data!E40-Data!$E$4)^2+(Data!F40-Data!$F$4)^2)</f>
        <v>13.79214269067719</v>
      </c>
      <c r="D41" s="9">
        <f>SQRT((Data!D40-Data!$D$10)^2+(Data!E40-Data!$E$10)^2+(Data!F40-Data!$F$10)^2)</f>
        <v>10.202161535674671</v>
      </c>
      <c r="E41" s="9">
        <f>SQRT((Data!D40-Data!$D$22)^2+(Data!E40-Data!$E$22)^2+(Data!F40-Data!$F$22)^2)</f>
        <v>8.4793219068508083</v>
      </c>
      <c r="F41" s="9">
        <f>SQRT((Data!D40-Data!$D$23)^2+(Data!E40-Data!$E$23)^2+(Data!F40-Data!$F$23)^2)</f>
        <v>4.6906289556945326</v>
      </c>
      <c r="G41" s="4">
        <f t="shared" si="0"/>
        <v>4</v>
      </c>
      <c r="I41" s="27">
        <v>38</v>
      </c>
      <c r="J41" s="9">
        <f>IF($G41=1,Data!D40,0)</f>
        <v>0</v>
      </c>
      <c r="K41" s="10">
        <f>IF($G41=1,Data!E40,0)</f>
        <v>0</v>
      </c>
      <c r="L41" s="10">
        <f>IF($G41=1,Data!F40,0)</f>
        <v>0</v>
      </c>
      <c r="M41" s="9">
        <f>IF($G41=2,Data!D40,0)</f>
        <v>0</v>
      </c>
      <c r="N41" s="10">
        <f>IF($G41=2,Data!E40,0)</f>
        <v>0</v>
      </c>
      <c r="O41" s="10">
        <f>IF($G41=2,Data!F40,0)</f>
        <v>0</v>
      </c>
      <c r="P41" s="9">
        <f>IF($G41=3,Data!D40,0)</f>
        <v>0</v>
      </c>
      <c r="Q41" s="9">
        <f>IF($G41=3,Data!E40,0)</f>
        <v>0</v>
      </c>
      <c r="R41" s="9">
        <f>IF($G41=3,Data!F40,0)</f>
        <v>0</v>
      </c>
      <c r="S41" s="9">
        <f>IF($G41=4,Data!D40,0)</f>
        <v>3.39</v>
      </c>
      <c r="T41" s="9">
        <f>IF($G41=4,Data!E40,0)</f>
        <v>2</v>
      </c>
      <c r="U41" s="9">
        <f>IF($G41=4,Data!F40,0)</f>
        <v>83.72</v>
      </c>
    </row>
    <row r="42" spans="2:21">
      <c r="B42" s="4">
        <v>39</v>
      </c>
      <c r="C42" s="9">
        <f>SQRT((Data!D41-Data!$D$4)^2+(Data!E41-Data!$E$4)^2+(Data!F41-Data!$F$4)^2)</f>
        <v>13.726485347677327</v>
      </c>
      <c r="D42" s="9">
        <f>SQRT((Data!D41-Data!$D$10)^2+(Data!E41-Data!$E$10)^2+(Data!F41-Data!$F$10)^2)</f>
        <v>10.099707916568669</v>
      </c>
      <c r="E42" s="9">
        <f>SQRT((Data!D41-Data!$D$22)^2+(Data!E41-Data!$E$22)^2+(Data!F41-Data!$F$22)^2)</f>
        <v>8.5205457571683798</v>
      </c>
      <c r="F42" s="9">
        <f>SQRT((Data!D41-Data!$D$23)^2+(Data!E41-Data!$E$23)^2+(Data!F41-Data!$F$23)^2)</f>
        <v>4.9202438963937567</v>
      </c>
      <c r="G42" s="4">
        <f t="shared" si="0"/>
        <v>4</v>
      </c>
      <c r="I42" s="27">
        <v>39</v>
      </c>
      <c r="J42" s="9">
        <f>IF($G42=1,Data!D41,0)</f>
        <v>0</v>
      </c>
      <c r="K42" s="10">
        <f>IF($G42=1,Data!E41,0)</f>
        <v>0</v>
      </c>
      <c r="L42" s="10">
        <f>IF($G42=1,Data!F41,0)</f>
        <v>0</v>
      </c>
      <c r="M42" s="9">
        <f>IF($G42=2,Data!D41,0)</f>
        <v>0</v>
      </c>
      <c r="N42" s="10">
        <f>IF($G42=2,Data!E41,0)</f>
        <v>0</v>
      </c>
      <c r="O42" s="10">
        <f>IF($G42=2,Data!F41,0)</f>
        <v>0</v>
      </c>
      <c r="P42" s="9">
        <f>IF($G42=3,Data!D41,0)</f>
        <v>0</v>
      </c>
      <c r="Q42" s="9">
        <f>IF($G42=3,Data!E41,0)</f>
        <v>0</v>
      </c>
      <c r="R42" s="9">
        <f>IF($G42=3,Data!F41,0)</f>
        <v>0</v>
      </c>
      <c r="S42" s="9">
        <f>IF($G42=4,Data!D41,0)</f>
        <v>2.73</v>
      </c>
      <c r="T42" s="9">
        <f>IF($G42=4,Data!E41,0)</f>
        <v>1</v>
      </c>
      <c r="U42" s="9">
        <f>IF($G42=4,Data!F41,0)</f>
        <v>83.56</v>
      </c>
    </row>
    <row r="43" spans="2:21">
      <c r="B43" s="4">
        <v>40</v>
      </c>
      <c r="C43" s="9">
        <f>SQRT((Data!D42-Data!$D$4)^2+(Data!E42-Data!$E$4)^2+(Data!F42-Data!$F$4)^2)</f>
        <v>10.029222302850815</v>
      </c>
      <c r="D43" s="9">
        <f>SQRT((Data!D42-Data!$D$10)^2+(Data!E42-Data!$E$10)^2+(Data!F42-Data!$F$10)^2)</f>
        <v>6.5567369933527049</v>
      </c>
      <c r="E43" s="9">
        <f>SQRT((Data!D42-Data!$D$22)^2+(Data!E42-Data!$E$22)^2+(Data!F42-Data!$F$22)^2)</f>
        <v>4.703445545554878</v>
      </c>
      <c r="F43" s="9">
        <f>SQRT((Data!D42-Data!$D$23)^2+(Data!E42-Data!$E$23)^2+(Data!F42-Data!$F$23)^2)</f>
        <v>0.94429868156214158</v>
      </c>
      <c r="G43" s="4">
        <f t="shared" si="0"/>
        <v>4</v>
      </c>
      <c r="I43" s="27">
        <v>40</v>
      </c>
      <c r="J43" s="9">
        <f>IF($G43=1,Data!D42,0)</f>
        <v>0</v>
      </c>
      <c r="K43" s="10">
        <f>IF($G43=1,Data!E42,0)</f>
        <v>0</v>
      </c>
      <c r="L43" s="10">
        <f>IF($G43=1,Data!F42,0)</f>
        <v>0</v>
      </c>
      <c r="M43" s="9">
        <f>IF($G43=2,Data!D42,0)</f>
        <v>0</v>
      </c>
      <c r="N43" s="10">
        <f>IF($G43=2,Data!E42,0)</f>
        <v>0</v>
      </c>
      <c r="O43" s="10">
        <f>IF($G43=2,Data!F42,0)</f>
        <v>0</v>
      </c>
      <c r="P43" s="9">
        <f>IF($G43=3,Data!D42,0)</f>
        <v>0</v>
      </c>
      <c r="Q43" s="9">
        <f>IF($G43=3,Data!E42,0)</f>
        <v>0</v>
      </c>
      <c r="R43" s="9">
        <f>IF($G43=3,Data!F42,0)</f>
        <v>0</v>
      </c>
      <c r="S43" s="9">
        <f>IF($G43=4,Data!D42,0)</f>
        <v>3.16</v>
      </c>
      <c r="T43" s="9">
        <f>IF($G43=4,Data!E42,0)</f>
        <v>3</v>
      </c>
      <c r="U43" s="9">
        <f>IF($G43=4,Data!F42,0)</f>
        <v>80</v>
      </c>
    </row>
    <row r="44" spans="2:21">
      <c r="I44" s="27" t="s">
        <v>65</v>
      </c>
      <c r="J44" s="12">
        <f t="shared" ref="J44:U44" si="1">SUM(J4:J43)</f>
        <v>7.76</v>
      </c>
      <c r="K44" s="12">
        <f t="shared" si="1"/>
        <v>6</v>
      </c>
      <c r="L44" s="12">
        <f t="shared" si="1"/>
        <v>205.18</v>
      </c>
      <c r="M44" s="12">
        <f t="shared" si="1"/>
        <v>12.559999999999999</v>
      </c>
      <c r="N44" s="12">
        <f t="shared" si="1"/>
        <v>8</v>
      </c>
      <c r="O44" s="12">
        <f t="shared" si="1"/>
        <v>292.98</v>
      </c>
      <c r="P44" s="12">
        <f t="shared" si="1"/>
        <v>36.929999999999993</v>
      </c>
      <c r="Q44" s="12">
        <f t="shared" si="1"/>
        <v>35</v>
      </c>
      <c r="R44" s="12">
        <f t="shared" si="1"/>
        <v>906.40000000000009</v>
      </c>
      <c r="S44" s="12">
        <f t="shared" si="1"/>
        <v>65.709999999999994</v>
      </c>
      <c r="T44" s="12">
        <f t="shared" si="1"/>
        <v>57</v>
      </c>
      <c r="U44" s="12">
        <f t="shared" si="1"/>
        <v>1684.14</v>
      </c>
    </row>
    <row r="45" spans="2:21">
      <c r="I45" s="27" t="s">
        <v>66</v>
      </c>
      <c r="J45" s="14">
        <f t="shared" ref="J45:U45" si="2">COUNTIF(J4:J43,"&lt;&gt;0")</f>
        <v>3</v>
      </c>
      <c r="K45" s="14">
        <f t="shared" si="2"/>
        <v>3</v>
      </c>
      <c r="L45" s="14">
        <f t="shared" si="2"/>
        <v>3</v>
      </c>
      <c r="M45" s="14">
        <f t="shared" si="2"/>
        <v>4</v>
      </c>
      <c r="N45" s="14">
        <f t="shared" si="2"/>
        <v>4</v>
      </c>
      <c r="O45" s="14">
        <f t="shared" si="2"/>
        <v>4</v>
      </c>
      <c r="P45" s="14">
        <f t="shared" si="2"/>
        <v>12</v>
      </c>
      <c r="Q45" s="14">
        <f t="shared" si="2"/>
        <v>12</v>
      </c>
      <c r="R45" s="14">
        <f t="shared" si="2"/>
        <v>12</v>
      </c>
      <c r="S45" s="14">
        <f t="shared" si="2"/>
        <v>21</v>
      </c>
      <c r="T45" s="14">
        <f t="shared" si="2"/>
        <v>21</v>
      </c>
      <c r="U45" s="14">
        <f t="shared" si="2"/>
        <v>21</v>
      </c>
    </row>
    <row r="46" spans="2:21">
      <c r="I46" s="27" t="s">
        <v>67</v>
      </c>
      <c r="J46" s="13">
        <f t="shared" ref="J46:U46" si="3">J44/J45</f>
        <v>2.5866666666666664</v>
      </c>
      <c r="K46" s="13">
        <f t="shared" si="3"/>
        <v>2</v>
      </c>
      <c r="L46" s="13">
        <f t="shared" si="3"/>
        <v>68.393333333333331</v>
      </c>
      <c r="M46" s="13">
        <f t="shared" si="3"/>
        <v>3.1399999999999997</v>
      </c>
      <c r="N46" s="13">
        <f t="shared" si="3"/>
        <v>2</v>
      </c>
      <c r="O46" s="13">
        <f t="shared" si="3"/>
        <v>73.245000000000005</v>
      </c>
      <c r="P46" s="13">
        <f t="shared" si="3"/>
        <v>3.0774999999999992</v>
      </c>
      <c r="Q46" s="13">
        <f t="shared" si="3"/>
        <v>2.9166666666666665</v>
      </c>
      <c r="R46" s="13">
        <f t="shared" si="3"/>
        <v>75.533333333333346</v>
      </c>
      <c r="S46" s="13">
        <f t="shared" si="3"/>
        <v>3.1290476190476189</v>
      </c>
      <c r="T46" s="13">
        <f t="shared" si="3"/>
        <v>2.7142857142857144</v>
      </c>
      <c r="U46" s="13">
        <f t="shared" si="3"/>
        <v>80.197142857142865</v>
      </c>
    </row>
  </sheetData>
  <mergeCells count="6">
    <mergeCell ref="S2:U2"/>
    <mergeCell ref="B2:G2"/>
    <mergeCell ref="I2:I3"/>
    <mergeCell ref="J2:L2"/>
    <mergeCell ref="M2:O2"/>
    <mergeCell ref="P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4:X44"/>
  <sheetViews>
    <sheetView zoomScale="85" zoomScaleNormal="85" workbookViewId="0">
      <selection activeCell="P29" sqref="P29"/>
    </sheetView>
  </sheetViews>
  <sheetFormatPr defaultRowHeight="15"/>
  <cols>
    <col min="1" max="1" width="9.140625" customWidth="1"/>
    <col min="3" max="3" width="3.7109375" bestFit="1" customWidth="1"/>
  </cols>
  <sheetData>
    <row r="4" spans="3:24">
      <c r="C4" s="4" t="s">
        <v>41</v>
      </c>
      <c r="D4" s="4" t="s">
        <v>77</v>
      </c>
      <c r="E4" s="4" t="s">
        <v>78</v>
      </c>
      <c r="F4" s="4" t="s">
        <v>79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85</v>
      </c>
      <c r="L4" s="4" t="s">
        <v>86</v>
      </c>
      <c r="M4" s="4" t="s">
        <v>87</v>
      </c>
      <c r="P4" s="2"/>
      <c r="Q4" s="2"/>
    </row>
    <row r="5" spans="3:24">
      <c r="C5" s="5">
        <v>1</v>
      </c>
      <c r="D5" s="5">
        <f>'Iterasi 1'!G4</f>
        <v>4</v>
      </c>
      <c r="E5" s="5">
        <f>'Iterasi 2'!G4</f>
        <v>4</v>
      </c>
      <c r="F5" s="5">
        <f>'Iterasi 3'!G4</f>
        <v>4</v>
      </c>
      <c r="G5" s="5" t="e">
        <f>#REF!</f>
        <v>#REF!</v>
      </c>
      <c r="H5" s="5" t="e">
        <f>#REF!</f>
        <v>#REF!</v>
      </c>
      <c r="I5" s="5" t="e">
        <f>#REF!</f>
        <v>#REF!</v>
      </c>
      <c r="J5" s="5" t="e">
        <f>#REF!</f>
        <v>#REF!</v>
      </c>
      <c r="K5" s="5" t="e">
        <f>#REF!</f>
        <v>#REF!</v>
      </c>
      <c r="L5" s="5" t="e">
        <f>#REF!</f>
        <v>#REF!</v>
      </c>
      <c r="M5" s="5" t="e">
        <f>#REF!</f>
        <v>#REF!</v>
      </c>
      <c r="P5" s="2"/>
      <c r="Q5" s="2"/>
    </row>
    <row r="6" spans="3:24">
      <c r="C6" s="5">
        <v>2</v>
      </c>
      <c r="D6" s="5">
        <f>'Iterasi 1'!G5</f>
        <v>1</v>
      </c>
      <c r="E6" s="5">
        <f>'Iterasi 2'!G5</f>
        <v>1</v>
      </c>
      <c r="F6" s="5">
        <f>'Iterasi 3'!G5</f>
        <v>1</v>
      </c>
      <c r="G6" s="5" t="e">
        <f>#REF!</f>
        <v>#REF!</v>
      </c>
      <c r="H6" s="5" t="e">
        <f>#REF!</f>
        <v>#REF!</v>
      </c>
      <c r="I6" s="5" t="e">
        <f>#REF!</f>
        <v>#REF!</v>
      </c>
      <c r="J6" s="5" t="e">
        <f>#REF!</f>
        <v>#REF!</v>
      </c>
      <c r="K6" s="5" t="e">
        <f>#REF!</f>
        <v>#REF!</v>
      </c>
      <c r="L6" s="5" t="e">
        <f>#REF!</f>
        <v>#REF!</v>
      </c>
      <c r="M6" s="5" t="e">
        <f>#REF!</f>
        <v>#REF!</v>
      </c>
      <c r="P6" s="2"/>
      <c r="Q6" s="2"/>
    </row>
    <row r="7" spans="3:24">
      <c r="C7" s="5">
        <v>3</v>
      </c>
      <c r="D7" s="5">
        <f>'Iterasi 1'!G6</f>
        <v>1</v>
      </c>
      <c r="E7" s="5">
        <f>'Iterasi 2'!G6</f>
        <v>1</v>
      </c>
      <c r="F7" s="5">
        <f>'Iterasi 3'!G6</f>
        <v>1</v>
      </c>
      <c r="G7" s="5" t="e">
        <f>#REF!</f>
        <v>#REF!</v>
      </c>
      <c r="H7" s="5" t="e">
        <f>#REF!</f>
        <v>#REF!</v>
      </c>
      <c r="I7" s="5" t="e">
        <f>#REF!</f>
        <v>#REF!</v>
      </c>
      <c r="J7" s="5" t="e">
        <f>#REF!</f>
        <v>#REF!</v>
      </c>
      <c r="K7" s="5" t="e">
        <f>#REF!</f>
        <v>#REF!</v>
      </c>
      <c r="L7" s="5" t="e">
        <f>#REF!</f>
        <v>#REF!</v>
      </c>
      <c r="M7" s="5" t="e">
        <f>#REF!</f>
        <v>#REF!</v>
      </c>
      <c r="P7" s="2"/>
      <c r="Q7" s="2"/>
    </row>
    <row r="8" spans="3:24">
      <c r="C8" s="5">
        <v>4</v>
      </c>
      <c r="D8" s="5">
        <f>'Iterasi 1'!G7</f>
        <v>3</v>
      </c>
      <c r="E8" s="5">
        <f>'Iterasi 2'!G7</f>
        <v>3</v>
      </c>
      <c r="F8" s="5">
        <f>'Iterasi 3'!G7</f>
        <v>3</v>
      </c>
      <c r="G8" s="5" t="e">
        <f>#REF!</f>
        <v>#REF!</v>
      </c>
      <c r="H8" s="5" t="e">
        <f>#REF!</f>
        <v>#REF!</v>
      </c>
      <c r="I8" s="5" t="e">
        <f>#REF!</f>
        <v>#REF!</v>
      </c>
      <c r="J8" s="5" t="e">
        <f>#REF!</f>
        <v>#REF!</v>
      </c>
      <c r="K8" s="5" t="e">
        <f>#REF!</f>
        <v>#REF!</v>
      </c>
      <c r="L8" s="5" t="e">
        <f>#REF!</f>
        <v>#REF!</v>
      </c>
      <c r="M8" s="5" t="e">
        <f>#REF!</f>
        <v>#REF!</v>
      </c>
      <c r="P8" s="2"/>
      <c r="Q8" s="2"/>
    </row>
    <row r="9" spans="3:24">
      <c r="C9" s="5">
        <v>5</v>
      </c>
      <c r="D9" s="5">
        <f>'Iterasi 1'!G8</f>
        <v>4</v>
      </c>
      <c r="E9" s="5">
        <f>'Iterasi 2'!G8</f>
        <v>4</v>
      </c>
      <c r="F9" s="5">
        <f>'Iterasi 3'!G8</f>
        <v>4</v>
      </c>
      <c r="G9" s="5" t="e">
        <f>#REF!</f>
        <v>#REF!</v>
      </c>
      <c r="H9" s="5" t="e">
        <f>#REF!</f>
        <v>#REF!</v>
      </c>
      <c r="I9" s="5" t="e">
        <f>#REF!</f>
        <v>#REF!</v>
      </c>
      <c r="J9" s="5" t="e">
        <f>#REF!</f>
        <v>#REF!</v>
      </c>
      <c r="K9" s="5" t="e">
        <f>#REF!</f>
        <v>#REF!</v>
      </c>
      <c r="L9" s="5" t="e">
        <f>#REF!</f>
        <v>#REF!</v>
      </c>
      <c r="M9" s="5" t="e">
        <f>#REF!</f>
        <v>#REF!</v>
      </c>
      <c r="P9" s="2"/>
      <c r="Q9" s="2"/>
    </row>
    <row r="10" spans="3:24">
      <c r="C10" s="5">
        <v>6</v>
      </c>
      <c r="D10" s="5">
        <f>'Iterasi 1'!G9</f>
        <v>4</v>
      </c>
      <c r="E10" s="5">
        <f>'Iterasi 2'!G9</f>
        <v>4</v>
      </c>
      <c r="F10" s="5">
        <f>'Iterasi 3'!G9</f>
        <v>4</v>
      </c>
      <c r="G10" s="5" t="e">
        <f>#REF!</f>
        <v>#REF!</v>
      </c>
      <c r="H10" s="5" t="e">
        <f>#REF!</f>
        <v>#REF!</v>
      </c>
      <c r="I10" s="5" t="e">
        <f>#REF!</f>
        <v>#REF!</v>
      </c>
      <c r="J10" s="5" t="e">
        <f>#REF!</f>
        <v>#REF!</v>
      </c>
      <c r="K10" s="5" t="e">
        <f>#REF!</f>
        <v>#REF!</v>
      </c>
      <c r="L10" s="5" t="e">
        <f>#REF!</f>
        <v>#REF!</v>
      </c>
      <c r="M10" s="5" t="e">
        <f>#REF!</f>
        <v>#REF!</v>
      </c>
      <c r="P10" s="2"/>
      <c r="Q10" s="2"/>
    </row>
    <row r="11" spans="3:24">
      <c r="C11" s="5">
        <v>7</v>
      </c>
      <c r="D11" s="5">
        <f>'Iterasi 1'!G10</f>
        <v>1</v>
      </c>
      <c r="E11" s="5">
        <f>'Iterasi 2'!G10</f>
        <v>1</v>
      </c>
      <c r="F11" s="5">
        <f>'Iterasi 3'!G10</f>
        <v>1</v>
      </c>
      <c r="G11" s="5" t="e">
        <f>#REF!</f>
        <v>#REF!</v>
      </c>
      <c r="H11" s="5" t="e">
        <f>#REF!</f>
        <v>#REF!</v>
      </c>
      <c r="I11" s="5" t="e">
        <f>#REF!</f>
        <v>#REF!</v>
      </c>
      <c r="J11" s="5" t="e">
        <f>#REF!</f>
        <v>#REF!</v>
      </c>
      <c r="K11" s="5" t="e">
        <f>#REF!</f>
        <v>#REF!</v>
      </c>
      <c r="L11" s="5" t="e">
        <f>#REF!</f>
        <v>#REF!</v>
      </c>
      <c r="M11" s="5" t="e">
        <f>#REF!</f>
        <v>#REF!</v>
      </c>
      <c r="P11" s="2"/>
      <c r="Q11" s="2"/>
    </row>
    <row r="12" spans="3:24">
      <c r="C12" s="5">
        <v>8</v>
      </c>
      <c r="D12" s="5">
        <f>'Iterasi 1'!G11</f>
        <v>2</v>
      </c>
      <c r="E12" s="5">
        <f>'Iterasi 2'!G11</f>
        <v>2</v>
      </c>
      <c r="F12" s="5">
        <f>'Iterasi 3'!G11</f>
        <v>2</v>
      </c>
      <c r="G12" s="5" t="e">
        <f>#REF!</f>
        <v>#REF!</v>
      </c>
      <c r="H12" s="5" t="e">
        <f>#REF!</f>
        <v>#REF!</v>
      </c>
      <c r="I12" s="5" t="e">
        <f>#REF!</f>
        <v>#REF!</v>
      </c>
      <c r="J12" s="5" t="e">
        <f>#REF!</f>
        <v>#REF!</v>
      </c>
      <c r="K12" s="5" t="e">
        <f>#REF!</f>
        <v>#REF!</v>
      </c>
      <c r="L12" s="5" t="e">
        <f>#REF!</f>
        <v>#REF!</v>
      </c>
      <c r="M12" s="5" t="e">
        <f>#REF!</f>
        <v>#REF!</v>
      </c>
      <c r="N12" s="2"/>
      <c r="O12" s="2"/>
      <c r="P12" s="2"/>
      <c r="Q12" s="2"/>
    </row>
    <row r="13" spans="3:24">
      <c r="C13" s="5">
        <v>9</v>
      </c>
      <c r="D13" s="5">
        <f>'Iterasi 1'!G12</f>
        <v>4</v>
      </c>
      <c r="E13" s="5">
        <f>'Iterasi 2'!G12</f>
        <v>4</v>
      </c>
      <c r="F13" s="5">
        <f>'Iterasi 3'!G12</f>
        <v>4</v>
      </c>
      <c r="G13" s="5" t="e">
        <f>#REF!</f>
        <v>#REF!</v>
      </c>
      <c r="H13" s="5" t="e">
        <f>#REF!</f>
        <v>#REF!</v>
      </c>
      <c r="I13" s="5" t="e">
        <f>#REF!</f>
        <v>#REF!</v>
      </c>
      <c r="J13" s="5" t="e">
        <f>#REF!</f>
        <v>#REF!</v>
      </c>
      <c r="K13" s="5" t="e">
        <f>#REF!</f>
        <v>#REF!</v>
      </c>
      <c r="L13" s="5" t="e">
        <f>#REF!</f>
        <v>#REF!</v>
      </c>
      <c r="M13" s="5" t="e">
        <f>#REF!</f>
        <v>#REF!</v>
      </c>
      <c r="N13" s="2"/>
      <c r="O13" s="2"/>
      <c r="P13" s="2"/>
      <c r="Q13" s="2"/>
    </row>
    <row r="14" spans="3:24" ht="15" customHeight="1">
      <c r="C14" s="5">
        <v>10</v>
      </c>
      <c r="D14" s="5">
        <f>'Iterasi 1'!G13</f>
        <v>3</v>
      </c>
      <c r="E14" s="5">
        <f>'Iterasi 2'!G13</f>
        <v>3</v>
      </c>
      <c r="F14" s="5">
        <f>'Iterasi 3'!G13</f>
        <v>3</v>
      </c>
      <c r="G14" s="5" t="e">
        <f>#REF!</f>
        <v>#REF!</v>
      </c>
      <c r="H14" s="5" t="e">
        <f>#REF!</f>
        <v>#REF!</v>
      </c>
      <c r="I14" s="5" t="e">
        <f>#REF!</f>
        <v>#REF!</v>
      </c>
      <c r="J14" s="5" t="e">
        <f>#REF!</f>
        <v>#REF!</v>
      </c>
      <c r="K14" s="5" t="e">
        <f>#REF!</f>
        <v>#REF!</v>
      </c>
      <c r="L14" s="5" t="e">
        <f>#REF!</f>
        <v>#REF!</v>
      </c>
      <c r="M14" s="5" t="e">
        <f>#REF!</f>
        <v>#REF!</v>
      </c>
      <c r="N14" s="2"/>
      <c r="O14" s="2"/>
      <c r="P14" s="2"/>
      <c r="Q14" s="2"/>
      <c r="S14" s="38" t="s">
        <v>84</v>
      </c>
      <c r="T14" s="38"/>
      <c r="U14" s="38"/>
      <c r="V14" s="38"/>
      <c r="W14" s="38"/>
      <c r="X14" s="38"/>
    </row>
    <row r="15" spans="3:24">
      <c r="C15" s="5">
        <v>11</v>
      </c>
      <c r="D15" s="5">
        <f>'Iterasi 1'!G14</f>
        <v>4</v>
      </c>
      <c r="E15" s="5">
        <f>'Iterasi 2'!G14</f>
        <v>4</v>
      </c>
      <c r="F15" s="5">
        <f>'Iterasi 3'!G14</f>
        <v>4</v>
      </c>
      <c r="G15" s="5" t="e">
        <f>#REF!</f>
        <v>#REF!</v>
      </c>
      <c r="H15" s="5" t="e">
        <f>#REF!</f>
        <v>#REF!</v>
      </c>
      <c r="I15" s="5" t="e">
        <f>#REF!</f>
        <v>#REF!</v>
      </c>
      <c r="J15" s="5" t="e">
        <f>#REF!</f>
        <v>#REF!</v>
      </c>
      <c r="K15" s="5" t="e">
        <f>#REF!</f>
        <v>#REF!</v>
      </c>
      <c r="L15" s="5" t="e">
        <f>#REF!</f>
        <v>#REF!</v>
      </c>
      <c r="M15" s="5" t="e">
        <f>#REF!</f>
        <v>#REF!</v>
      </c>
      <c r="N15" s="2"/>
      <c r="O15" s="2"/>
      <c r="P15" s="2"/>
      <c r="Q15" s="2"/>
      <c r="S15" s="38"/>
      <c r="T15" s="38"/>
      <c r="U15" s="38"/>
      <c r="V15" s="38"/>
      <c r="W15" s="38"/>
      <c r="X15" s="38"/>
    </row>
    <row r="16" spans="3:24">
      <c r="C16" s="5">
        <v>12</v>
      </c>
      <c r="D16" s="5">
        <f>'Iterasi 1'!G15</f>
        <v>3</v>
      </c>
      <c r="E16" s="5">
        <f>'Iterasi 2'!G15</f>
        <v>3</v>
      </c>
      <c r="F16" s="5">
        <f>'Iterasi 3'!G15</f>
        <v>3</v>
      </c>
      <c r="G16" s="5" t="e">
        <f>#REF!</f>
        <v>#REF!</v>
      </c>
      <c r="H16" s="5" t="e">
        <f>#REF!</f>
        <v>#REF!</v>
      </c>
      <c r="I16" s="5" t="e">
        <f>#REF!</f>
        <v>#REF!</v>
      </c>
      <c r="J16" s="5" t="e">
        <f>#REF!</f>
        <v>#REF!</v>
      </c>
      <c r="K16" s="5" t="e">
        <f>#REF!</f>
        <v>#REF!</v>
      </c>
      <c r="L16" s="5" t="e">
        <f>#REF!</f>
        <v>#REF!</v>
      </c>
      <c r="M16" s="5" t="e">
        <f>#REF!</f>
        <v>#REF!</v>
      </c>
      <c r="N16" s="2"/>
      <c r="O16" s="2"/>
      <c r="P16" s="2"/>
      <c r="Q16" s="2"/>
      <c r="S16" s="38"/>
      <c r="T16" s="38"/>
      <c r="U16" s="38"/>
      <c r="V16" s="38"/>
      <c r="W16" s="38"/>
      <c r="X16" s="38"/>
    </row>
    <row r="17" spans="3:24">
      <c r="C17" s="5">
        <v>13</v>
      </c>
      <c r="D17" s="5">
        <f>'Iterasi 1'!G16</f>
        <v>4</v>
      </c>
      <c r="E17" s="5">
        <f>'Iterasi 2'!G16</f>
        <v>4</v>
      </c>
      <c r="F17" s="5">
        <f>'Iterasi 3'!G16</f>
        <v>4</v>
      </c>
      <c r="G17" s="5" t="e">
        <f>#REF!</f>
        <v>#REF!</v>
      </c>
      <c r="H17" s="5" t="e">
        <f>#REF!</f>
        <v>#REF!</v>
      </c>
      <c r="I17" s="5" t="e">
        <f>#REF!</f>
        <v>#REF!</v>
      </c>
      <c r="J17" s="5" t="e">
        <f>#REF!</f>
        <v>#REF!</v>
      </c>
      <c r="K17" s="5" t="e">
        <f>#REF!</f>
        <v>#REF!</v>
      </c>
      <c r="L17" s="5" t="e">
        <f>#REF!</f>
        <v>#REF!</v>
      </c>
      <c r="M17" s="5" t="e">
        <f>#REF!</f>
        <v>#REF!</v>
      </c>
      <c r="N17" s="2"/>
      <c r="O17" s="2"/>
      <c r="P17" s="2"/>
      <c r="Q17" s="2"/>
      <c r="S17" s="38"/>
      <c r="T17" s="38"/>
      <c r="U17" s="38"/>
      <c r="V17" s="38"/>
      <c r="W17" s="38"/>
      <c r="X17" s="38"/>
    </row>
    <row r="18" spans="3:24">
      <c r="C18" s="5">
        <v>14</v>
      </c>
      <c r="D18" s="5">
        <f>'Iterasi 1'!G17</f>
        <v>3</v>
      </c>
      <c r="E18" s="5">
        <f>'Iterasi 2'!G17</f>
        <v>3</v>
      </c>
      <c r="F18" s="5">
        <f>'Iterasi 3'!G17</f>
        <v>3</v>
      </c>
      <c r="G18" s="5" t="e">
        <f>#REF!</f>
        <v>#REF!</v>
      </c>
      <c r="H18" s="5" t="e">
        <f>#REF!</f>
        <v>#REF!</v>
      </c>
      <c r="I18" s="5" t="e">
        <f>#REF!</f>
        <v>#REF!</v>
      </c>
      <c r="J18" s="5" t="e">
        <f>#REF!</f>
        <v>#REF!</v>
      </c>
      <c r="K18" s="5" t="e">
        <f>#REF!</f>
        <v>#REF!</v>
      </c>
      <c r="L18" s="5" t="e">
        <f>#REF!</f>
        <v>#REF!</v>
      </c>
      <c r="M18" s="5" t="e">
        <f>#REF!</f>
        <v>#REF!</v>
      </c>
      <c r="N18" s="2"/>
      <c r="O18" s="2"/>
      <c r="P18" s="2"/>
      <c r="Q18" s="2"/>
      <c r="S18" s="38"/>
      <c r="T18" s="38"/>
      <c r="U18" s="38"/>
      <c r="V18" s="38"/>
      <c r="W18" s="38"/>
      <c r="X18" s="38"/>
    </row>
    <row r="19" spans="3:24">
      <c r="C19" s="5">
        <v>15</v>
      </c>
      <c r="D19" s="5">
        <f>'Iterasi 1'!G18</f>
        <v>2</v>
      </c>
      <c r="E19" s="5">
        <f>'Iterasi 2'!G18</f>
        <v>2</v>
      </c>
      <c r="F19" s="5">
        <f>'Iterasi 3'!G18</f>
        <v>2</v>
      </c>
      <c r="G19" s="5" t="e">
        <f>#REF!</f>
        <v>#REF!</v>
      </c>
      <c r="H19" s="5" t="e">
        <f>#REF!</f>
        <v>#REF!</v>
      </c>
      <c r="I19" s="5" t="e">
        <f>#REF!</f>
        <v>#REF!</v>
      </c>
      <c r="J19" s="5" t="e">
        <f>#REF!</f>
        <v>#REF!</v>
      </c>
      <c r="K19" s="5" t="e">
        <f>#REF!</f>
        <v>#REF!</v>
      </c>
      <c r="L19" s="5" t="e">
        <f>#REF!</f>
        <v>#REF!</v>
      </c>
      <c r="M19" s="5" t="e">
        <f>#REF!</f>
        <v>#REF!</v>
      </c>
      <c r="N19" s="2"/>
      <c r="O19" s="2"/>
      <c r="P19" s="2"/>
      <c r="Q19" s="2"/>
      <c r="S19" s="38"/>
      <c r="T19" s="38"/>
      <c r="U19" s="38"/>
      <c r="V19" s="38"/>
      <c r="W19" s="38"/>
      <c r="X19" s="38"/>
    </row>
    <row r="20" spans="3:24">
      <c r="C20" s="5">
        <v>16</v>
      </c>
      <c r="D20" s="5">
        <f>'Iterasi 1'!G19</f>
        <v>3</v>
      </c>
      <c r="E20" s="5">
        <f>'Iterasi 2'!G19</f>
        <v>3</v>
      </c>
      <c r="F20" s="5">
        <f>'Iterasi 3'!G19</f>
        <v>3</v>
      </c>
      <c r="G20" s="5" t="e">
        <f>#REF!</f>
        <v>#REF!</v>
      </c>
      <c r="H20" s="5" t="e">
        <f>#REF!</f>
        <v>#REF!</v>
      </c>
      <c r="I20" s="5" t="e">
        <f>#REF!</f>
        <v>#REF!</v>
      </c>
      <c r="J20" s="5" t="e">
        <f>#REF!</f>
        <v>#REF!</v>
      </c>
      <c r="K20" s="5" t="e">
        <f>#REF!</f>
        <v>#REF!</v>
      </c>
      <c r="L20" s="5" t="e">
        <f>#REF!</f>
        <v>#REF!</v>
      </c>
      <c r="M20" s="5" t="e">
        <f>#REF!</f>
        <v>#REF!</v>
      </c>
      <c r="N20" s="2"/>
      <c r="O20" s="2"/>
      <c r="P20" s="2"/>
      <c r="Q20" s="2"/>
      <c r="S20" s="38"/>
      <c r="T20" s="38"/>
      <c r="U20" s="38"/>
      <c r="V20" s="38"/>
      <c r="W20" s="38"/>
      <c r="X20" s="38"/>
    </row>
    <row r="21" spans="3:24">
      <c r="C21" s="5">
        <v>17</v>
      </c>
      <c r="D21" s="5">
        <f>'Iterasi 1'!G20</f>
        <v>3</v>
      </c>
      <c r="E21" s="5">
        <f>'Iterasi 2'!G20</f>
        <v>3</v>
      </c>
      <c r="F21" s="5">
        <f>'Iterasi 3'!G20</f>
        <v>3</v>
      </c>
      <c r="G21" s="5" t="e">
        <f>#REF!</f>
        <v>#REF!</v>
      </c>
      <c r="H21" s="5" t="e">
        <f>#REF!</f>
        <v>#REF!</v>
      </c>
      <c r="I21" s="5" t="e">
        <f>#REF!</f>
        <v>#REF!</v>
      </c>
      <c r="J21" s="5" t="e">
        <f>#REF!</f>
        <v>#REF!</v>
      </c>
      <c r="K21" s="5" t="e">
        <f>#REF!</f>
        <v>#REF!</v>
      </c>
      <c r="L21" s="5" t="e">
        <f>#REF!</f>
        <v>#REF!</v>
      </c>
      <c r="M21" s="5" t="e">
        <f>#REF!</f>
        <v>#REF!</v>
      </c>
      <c r="N21" s="2"/>
      <c r="O21" s="2"/>
      <c r="P21" s="2"/>
      <c r="Q21" s="2"/>
      <c r="S21" s="38"/>
      <c r="T21" s="38"/>
      <c r="U21" s="38"/>
      <c r="V21" s="38"/>
      <c r="W21" s="38"/>
      <c r="X21" s="38"/>
    </row>
    <row r="22" spans="3:24">
      <c r="C22" s="5">
        <v>18</v>
      </c>
      <c r="D22" s="5">
        <f>'Iterasi 1'!G21</f>
        <v>4</v>
      </c>
      <c r="E22" s="5">
        <f>'Iterasi 2'!G21</f>
        <v>4</v>
      </c>
      <c r="F22" s="5">
        <f>'Iterasi 3'!G21</f>
        <v>4</v>
      </c>
      <c r="G22" s="5" t="e">
        <f>#REF!</f>
        <v>#REF!</v>
      </c>
      <c r="H22" s="5" t="e">
        <f>#REF!</f>
        <v>#REF!</v>
      </c>
      <c r="I22" s="5" t="e">
        <f>#REF!</f>
        <v>#REF!</v>
      </c>
      <c r="J22" s="5" t="e">
        <f>#REF!</f>
        <v>#REF!</v>
      </c>
      <c r="K22" s="5" t="e">
        <f>#REF!</f>
        <v>#REF!</v>
      </c>
      <c r="L22" s="5" t="e">
        <f>#REF!</f>
        <v>#REF!</v>
      </c>
      <c r="M22" s="5" t="e">
        <f>#REF!</f>
        <v>#REF!</v>
      </c>
      <c r="N22" s="2"/>
      <c r="O22" s="2"/>
      <c r="P22" s="2"/>
      <c r="Q22" s="2"/>
    </row>
    <row r="23" spans="3:24">
      <c r="C23" s="5">
        <v>19</v>
      </c>
      <c r="D23" s="5">
        <f>'Iterasi 1'!G22</f>
        <v>3</v>
      </c>
      <c r="E23" s="5">
        <f>'Iterasi 2'!G22</f>
        <v>3</v>
      </c>
      <c r="F23" s="5">
        <f>'Iterasi 3'!G22</f>
        <v>3</v>
      </c>
      <c r="G23" s="5" t="e">
        <f>#REF!</f>
        <v>#REF!</v>
      </c>
      <c r="H23" s="5" t="e">
        <f>#REF!</f>
        <v>#REF!</v>
      </c>
      <c r="I23" s="5" t="e">
        <f>#REF!</f>
        <v>#REF!</v>
      </c>
      <c r="J23" s="5" t="e">
        <f>#REF!</f>
        <v>#REF!</v>
      </c>
      <c r="K23" s="5" t="e">
        <f>#REF!</f>
        <v>#REF!</v>
      </c>
      <c r="L23" s="5" t="e">
        <f>#REF!</f>
        <v>#REF!</v>
      </c>
      <c r="M23" s="5" t="e">
        <f>#REF!</f>
        <v>#REF!</v>
      </c>
      <c r="N23" s="2"/>
      <c r="O23" s="2"/>
      <c r="P23" s="2"/>
      <c r="Q23" s="2"/>
    </row>
    <row r="24" spans="3:24">
      <c r="C24" s="5">
        <v>20</v>
      </c>
      <c r="D24" s="5">
        <f>'Iterasi 1'!G23</f>
        <v>3</v>
      </c>
      <c r="E24" s="5">
        <f>'Iterasi 2'!G23</f>
        <v>3</v>
      </c>
      <c r="F24" s="5">
        <f>'Iterasi 3'!G23</f>
        <v>3</v>
      </c>
      <c r="G24" s="5" t="e">
        <f>#REF!</f>
        <v>#REF!</v>
      </c>
      <c r="H24" s="5" t="e">
        <f>#REF!</f>
        <v>#REF!</v>
      </c>
      <c r="I24" s="5" t="e">
        <f>#REF!</f>
        <v>#REF!</v>
      </c>
      <c r="J24" s="5" t="e">
        <f>#REF!</f>
        <v>#REF!</v>
      </c>
      <c r="K24" s="5" t="e">
        <f>#REF!</f>
        <v>#REF!</v>
      </c>
      <c r="L24" s="5" t="e">
        <f>#REF!</f>
        <v>#REF!</v>
      </c>
      <c r="M24" s="5" t="e">
        <f>#REF!</f>
        <v>#REF!</v>
      </c>
      <c r="N24" s="2"/>
      <c r="O24" s="2"/>
      <c r="P24" s="2"/>
      <c r="Q24" s="2"/>
    </row>
    <row r="25" spans="3:24">
      <c r="C25" s="5">
        <v>21</v>
      </c>
      <c r="D25" s="5">
        <f>'Iterasi 1'!G24</f>
        <v>4</v>
      </c>
      <c r="E25" s="5">
        <f>'Iterasi 2'!G24</f>
        <v>4</v>
      </c>
      <c r="F25" s="5">
        <f>'Iterasi 3'!G24</f>
        <v>4</v>
      </c>
      <c r="G25" s="5" t="e">
        <f>#REF!</f>
        <v>#REF!</v>
      </c>
      <c r="H25" s="5" t="e">
        <f>#REF!</f>
        <v>#REF!</v>
      </c>
      <c r="I25" s="5" t="e">
        <f>#REF!</f>
        <v>#REF!</v>
      </c>
      <c r="J25" s="5" t="e">
        <f>#REF!</f>
        <v>#REF!</v>
      </c>
      <c r="K25" s="5" t="e">
        <f>#REF!</f>
        <v>#REF!</v>
      </c>
      <c r="L25" s="5" t="e">
        <f>#REF!</f>
        <v>#REF!</v>
      </c>
      <c r="M25" s="5" t="e">
        <f>#REF!</f>
        <v>#REF!</v>
      </c>
      <c r="N25" s="2"/>
      <c r="O25" s="2"/>
      <c r="P25" s="2"/>
      <c r="Q25" s="2"/>
    </row>
    <row r="26" spans="3:24">
      <c r="C26" s="5">
        <v>22</v>
      </c>
      <c r="D26" s="5">
        <f>'Iterasi 1'!G25</f>
        <v>4</v>
      </c>
      <c r="E26" s="5">
        <f>'Iterasi 2'!G25</f>
        <v>4</v>
      </c>
      <c r="F26" s="5">
        <f>'Iterasi 3'!G25</f>
        <v>4</v>
      </c>
      <c r="G26" s="5" t="e">
        <f>#REF!</f>
        <v>#REF!</v>
      </c>
      <c r="H26" s="5" t="e">
        <f>#REF!</f>
        <v>#REF!</v>
      </c>
      <c r="I26" s="5" t="e">
        <f>#REF!</f>
        <v>#REF!</v>
      </c>
      <c r="J26" s="5" t="e">
        <f>#REF!</f>
        <v>#REF!</v>
      </c>
      <c r="K26" s="5" t="e">
        <f>#REF!</f>
        <v>#REF!</v>
      </c>
      <c r="L26" s="5" t="e">
        <f>#REF!</f>
        <v>#REF!</v>
      </c>
      <c r="M26" s="5" t="e">
        <f>#REF!</f>
        <v>#REF!</v>
      </c>
      <c r="N26" s="2"/>
      <c r="O26" s="2"/>
      <c r="P26" s="2"/>
      <c r="Q26" s="2"/>
    </row>
    <row r="27" spans="3:24">
      <c r="C27" s="5">
        <v>23</v>
      </c>
      <c r="D27" s="5">
        <f>'Iterasi 1'!G26</f>
        <v>3</v>
      </c>
      <c r="E27" s="5">
        <f>'Iterasi 2'!G26</f>
        <v>3</v>
      </c>
      <c r="F27" s="5">
        <f>'Iterasi 3'!G26</f>
        <v>3</v>
      </c>
      <c r="G27" s="5" t="e">
        <f>#REF!</f>
        <v>#REF!</v>
      </c>
      <c r="H27" s="5" t="e">
        <f>#REF!</f>
        <v>#REF!</v>
      </c>
      <c r="I27" s="5" t="e">
        <f>#REF!</f>
        <v>#REF!</v>
      </c>
      <c r="J27" s="5" t="e">
        <f>#REF!</f>
        <v>#REF!</v>
      </c>
      <c r="K27" s="5" t="e">
        <f>#REF!</f>
        <v>#REF!</v>
      </c>
      <c r="L27" s="5" t="e">
        <f>#REF!</f>
        <v>#REF!</v>
      </c>
      <c r="M27" s="5" t="e">
        <f>#REF!</f>
        <v>#REF!</v>
      </c>
      <c r="N27" s="2"/>
      <c r="O27" s="2"/>
      <c r="P27" s="2"/>
      <c r="Q27" s="2"/>
    </row>
    <row r="28" spans="3:24">
      <c r="C28" s="5">
        <v>24</v>
      </c>
      <c r="D28" s="5">
        <f>'Iterasi 1'!G27</f>
        <v>4</v>
      </c>
      <c r="E28" s="5">
        <f>'Iterasi 2'!G27</f>
        <v>4</v>
      </c>
      <c r="F28" s="5">
        <f>'Iterasi 3'!G27</f>
        <v>4</v>
      </c>
      <c r="G28" s="5" t="e">
        <f>#REF!</f>
        <v>#REF!</v>
      </c>
      <c r="H28" s="5" t="e">
        <f>#REF!</f>
        <v>#REF!</v>
      </c>
      <c r="I28" s="5" t="e">
        <f>#REF!</f>
        <v>#REF!</v>
      </c>
      <c r="J28" s="5" t="e">
        <f>#REF!</f>
        <v>#REF!</v>
      </c>
      <c r="K28" s="5" t="e">
        <f>#REF!</f>
        <v>#REF!</v>
      </c>
      <c r="L28" s="5" t="e">
        <f>#REF!</f>
        <v>#REF!</v>
      </c>
      <c r="M28" s="5" t="e">
        <f>#REF!</f>
        <v>#REF!</v>
      </c>
      <c r="N28" s="2"/>
      <c r="O28" s="2"/>
      <c r="P28" s="2"/>
      <c r="Q28" s="2"/>
    </row>
    <row r="29" spans="3:24">
      <c r="C29" s="5">
        <v>25</v>
      </c>
      <c r="D29" s="5">
        <f>'Iterasi 1'!G28</f>
        <v>4</v>
      </c>
      <c r="E29" s="5">
        <f>'Iterasi 2'!G28</f>
        <v>4</v>
      </c>
      <c r="F29" s="5">
        <f>'Iterasi 3'!G28</f>
        <v>4</v>
      </c>
      <c r="G29" s="5" t="e">
        <f>#REF!</f>
        <v>#REF!</v>
      </c>
      <c r="H29" s="5" t="e">
        <f>#REF!</f>
        <v>#REF!</v>
      </c>
      <c r="I29" s="5" t="e">
        <f>#REF!</f>
        <v>#REF!</v>
      </c>
      <c r="J29" s="5" t="e">
        <f>#REF!</f>
        <v>#REF!</v>
      </c>
      <c r="K29" s="5" t="e">
        <f>#REF!</f>
        <v>#REF!</v>
      </c>
      <c r="L29" s="5" t="e">
        <f>#REF!</f>
        <v>#REF!</v>
      </c>
      <c r="M29" s="5" t="e">
        <f>#REF!</f>
        <v>#REF!</v>
      </c>
      <c r="N29" s="2"/>
      <c r="O29" s="2"/>
      <c r="P29" s="2"/>
      <c r="Q29" s="2"/>
    </row>
    <row r="30" spans="3:24">
      <c r="C30" s="5">
        <v>26</v>
      </c>
      <c r="D30" s="5">
        <f>'Iterasi 1'!G29</f>
        <v>4</v>
      </c>
      <c r="E30" s="5">
        <f>'Iterasi 2'!G29</f>
        <v>4</v>
      </c>
      <c r="F30" s="5">
        <f>'Iterasi 3'!G29</f>
        <v>4</v>
      </c>
      <c r="G30" s="5" t="e">
        <f>#REF!</f>
        <v>#REF!</v>
      </c>
      <c r="H30" s="5" t="e">
        <f>#REF!</f>
        <v>#REF!</v>
      </c>
      <c r="I30" s="5" t="e">
        <f>#REF!</f>
        <v>#REF!</v>
      </c>
      <c r="J30" s="5" t="e">
        <f>#REF!</f>
        <v>#REF!</v>
      </c>
      <c r="K30" s="5" t="e">
        <f>#REF!</f>
        <v>#REF!</v>
      </c>
      <c r="L30" s="5" t="e">
        <f>#REF!</f>
        <v>#REF!</v>
      </c>
      <c r="M30" s="5" t="e">
        <f>#REF!</f>
        <v>#REF!</v>
      </c>
      <c r="N30" s="2"/>
      <c r="O30" s="2"/>
      <c r="P30" s="2"/>
      <c r="Q30" s="2"/>
    </row>
    <row r="31" spans="3:24">
      <c r="C31" s="5">
        <v>27</v>
      </c>
      <c r="D31" s="5">
        <f>'Iterasi 1'!G30</f>
        <v>3</v>
      </c>
      <c r="E31" s="5">
        <f>'Iterasi 2'!G30</f>
        <v>3</v>
      </c>
      <c r="F31" s="5">
        <f>'Iterasi 3'!G30</f>
        <v>3</v>
      </c>
      <c r="G31" s="5" t="e">
        <f>#REF!</f>
        <v>#REF!</v>
      </c>
      <c r="H31" s="5" t="e">
        <f>#REF!</f>
        <v>#REF!</v>
      </c>
      <c r="I31" s="5" t="e">
        <f>#REF!</f>
        <v>#REF!</v>
      </c>
      <c r="J31" s="5" t="e">
        <f>#REF!</f>
        <v>#REF!</v>
      </c>
      <c r="K31" s="5" t="e">
        <f>#REF!</f>
        <v>#REF!</v>
      </c>
      <c r="L31" s="5" t="e">
        <f>#REF!</f>
        <v>#REF!</v>
      </c>
      <c r="M31" s="5" t="e">
        <f>#REF!</f>
        <v>#REF!</v>
      </c>
      <c r="N31" s="2"/>
      <c r="O31" s="2"/>
      <c r="P31" s="2"/>
      <c r="Q31" s="2"/>
    </row>
    <row r="32" spans="3:24">
      <c r="C32" s="5">
        <v>28</v>
      </c>
      <c r="D32" s="5">
        <f>'Iterasi 1'!G31</f>
        <v>2</v>
      </c>
      <c r="E32" s="5">
        <f>'Iterasi 2'!G31</f>
        <v>2</v>
      </c>
      <c r="F32" s="5">
        <f>'Iterasi 3'!G31</f>
        <v>2</v>
      </c>
      <c r="G32" s="5" t="e">
        <f>#REF!</f>
        <v>#REF!</v>
      </c>
      <c r="H32" s="5" t="e">
        <f>#REF!</f>
        <v>#REF!</v>
      </c>
      <c r="I32" s="5" t="e">
        <f>#REF!</f>
        <v>#REF!</v>
      </c>
      <c r="J32" s="5" t="e">
        <f>#REF!</f>
        <v>#REF!</v>
      </c>
      <c r="K32" s="5" t="e">
        <f>#REF!</f>
        <v>#REF!</v>
      </c>
      <c r="L32" s="5" t="e">
        <f>#REF!</f>
        <v>#REF!</v>
      </c>
      <c r="M32" s="5" t="e">
        <f>#REF!</f>
        <v>#REF!</v>
      </c>
      <c r="N32" s="2"/>
      <c r="O32" s="2"/>
      <c r="P32" s="2"/>
      <c r="Q32" s="2"/>
    </row>
    <row r="33" spans="3:17">
      <c r="C33" s="5">
        <v>29</v>
      </c>
      <c r="D33" s="5">
        <f>'Iterasi 1'!G32</f>
        <v>3</v>
      </c>
      <c r="E33" s="5">
        <f>'Iterasi 2'!G32</f>
        <v>3</v>
      </c>
      <c r="F33" s="5">
        <f>'Iterasi 3'!G32</f>
        <v>3</v>
      </c>
      <c r="G33" s="5" t="e">
        <f>#REF!</f>
        <v>#REF!</v>
      </c>
      <c r="H33" s="5" t="e">
        <f>#REF!</f>
        <v>#REF!</v>
      </c>
      <c r="I33" s="5" t="e">
        <f>#REF!</f>
        <v>#REF!</v>
      </c>
      <c r="J33" s="5" t="e">
        <f>#REF!</f>
        <v>#REF!</v>
      </c>
      <c r="K33" s="5" t="e">
        <f>#REF!</f>
        <v>#REF!</v>
      </c>
      <c r="L33" s="5" t="e">
        <f>#REF!</f>
        <v>#REF!</v>
      </c>
      <c r="M33" s="5" t="e">
        <f>#REF!</f>
        <v>#REF!</v>
      </c>
      <c r="N33" s="2"/>
      <c r="O33" s="2"/>
      <c r="P33" s="2"/>
      <c r="Q33" s="2"/>
    </row>
    <row r="34" spans="3:17">
      <c r="C34" s="5">
        <v>30</v>
      </c>
      <c r="D34" s="5">
        <f>'Iterasi 1'!G33</f>
        <v>4</v>
      </c>
      <c r="E34" s="5">
        <f>'Iterasi 2'!G33</f>
        <v>4</v>
      </c>
      <c r="F34" s="5">
        <f>'Iterasi 3'!G33</f>
        <v>4</v>
      </c>
      <c r="G34" s="5" t="e">
        <f>#REF!</f>
        <v>#REF!</v>
      </c>
      <c r="H34" s="5" t="e">
        <f>#REF!</f>
        <v>#REF!</v>
      </c>
      <c r="I34" s="5" t="e">
        <f>#REF!</f>
        <v>#REF!</v>
      </c>
      <c r="J34" s="5" t="e">
        <f>#REF!</f>
        <v>#REF!</v>
      </c>
      <c r="K34" s="5" t="e">
        <f>#REF!</f>
        <v>#REF!</v>
      </c>
      <c r="L34" s="5" t="e">
        <f>#REF!</f>
        <v>#REF!</v>
      </c>
      <c r="M34" s="5" t="e">
        <f>#REF!</f>
        <v>#REF!</v>
      </c>
      <c r="N34" s="2"/>
      <c r="O34" s="2"/>
      <c r="P34" s="2"/>
      <c r="Q34" s="2"/>
    </row>
    <row r="35" spans="3:17">
      <c r="C35" s="5">
        <v>31</v>
      </c>
      <c r="D35" s="5">
        <f>'Iterasi 1'!G34</f>
        <v>4</v>
      </c>
      <c r="E35" s="5">
        <f>'Iterasi 2'!G34</f>
        <v>4</v>
      </c>
      <c r="F35" s="5">
        <f>'Iterasi 3'!G34</f>
        <v>4</v>
      </c>
      <c r="G35" s="5" t="e">
        <f>#REF!</f>
        <v>#REF!</v>
      </c>
      <c r="H35" s="5" t="e">
        <f>#REF!</f>
        <v>#REF!</v>
      </c>
      <c r="I35" s="5" t="e">
        <f>#REF!</f>
        <v>#REF!</v>
      </c>
      <c r="J35" s="5" t="e">
        <f>#REF!</f>
        <v>#REF!</v>
      </c>
      <c r="K35" s="5" t="e">
        <f>#REF!</f>
        <v>#REF!</v>
      </c>
      <c r="L35" s="5" t="e">
        <f>#REF!</f>
        <v>#REF!</v>
      </c>
      <c r="M35" s="5" t="e">
        <f>#REF!</f>
        <v>#REF!</v>
      </c>
      <c r="N35" s="2"/>
      <c r="O35" s="2"/>
      <c r="P35" s="2"/>
      <c r="Q35" s="2"/>
    </row>
    <row r="36" spans="3:17">
      <c r="C36" s="5">
        <v>32</v>
      </c>
      <c r="D36" s="5">
        <f>'Iterasi 1'!G35</f>
        <v>4</v>
      </c>
      <c r="E36" s="5">
        <f>'Iterasi 2'!G35</f>
        <v>4</v>
      </c>
      <c r="F36" s="5">
        <f>'Iterasi 3'!G35</f>
        <v>4</v>
      </c>
      <c r="G36" s="5" t="e">
        <f>#REF!</f>
        <v>#REF!</v>
      </c>
      <c r="H36" s="5" t="e">
        <f>#REF!</f>
        <v>#REF!</v>
      </c>
      <c r="I36" s="5" t="e">
        <f>#REF!</f>
        <v>#REF!</v>
      </c>
      <c r="J36" s="5" t="e">
        <f>#REF!</f>
        <v>#REF!</v>
      </c>
      <c r="K36" s="5" t="e">
        <f>#REF!</f>
        <v>#REF!</v>
      </c>
      <c r="L36" s="5" t="e">
        <f>#REF!</f>
        <v>#REF!</v>
      </c>
      <c r="M36" s="5" t="e">
        <f>#REF!</f>
        <v>#REF!</v>
      </c>
      <c r="N36" s="2"/>
      <c r="O36" s="2"/>
      <c r="P36" s="2"/>
      <c r="Q36" s="2"/>
    </row>
    <row r="37" spans="3:17">
      <c r="C37" s="5">
        <v>33</v>
      </c>
      <c r="D37" s="5">
        <f>'Iterasi 1'!G36</f>
        <v>4</v>
      </c>
      <c r="E37" s="5">
        <f>'Iterasi 2'!G36</f>
        <v>4</v>
      </c>
      <c r="F37" s="5">
        <f>'Iterasi 3'!G36</f>
        <v>4</v>
      </c>
      <c r="G37" s="5" t="e">
        <f>#REF!</f>
        <v>#REF!</v>
      </c>
      <c r="H37" s="5" t="e">
        <f>#REF!</f>
        <v>#REF!</v>
      </c>
      <c r="I37" s="5" t="e">
        <f>#REF!</f>
        <v>#REF!</v>
      </c>
      <c r="J37" s="5" t="e">
        <f>#REF!</f>
        <v>#REF!</v>
      </c>
      <c r="K37" s="5" t="e">
        <f>#REF!</f>
        <v>#REF!</v>
      </c>
      <c r="L37" s="5" t="e">
        <f>#REF!</f>
        <v>#REF!</v>
      </c>
      <c r="M37" s="5" t="e">
        <f>#REF!</f>
        <v>#REF!</v>
      </c>
      <c r="N37" s="2"/>
      <c r="O37" s="2"/>
      <c r="P37" s="2"/>
      <c r="Q37" s="2"/>
    </row>
    <row r="38" spans="3:17">
      <c r="C38" s="5">
        <v>34</v>
      </c>
      <c r="D38" s="5">
        <f>'Iterasi 1'!G37</f>
        <v>3</v>
      </c>
      <c r="E38" s="5">
        <f>'Iterasi 2'!G37</f>
        <v>3</v>
      </c>
      <c r="F38" s="5">
        <f>'Iterasi 3'!G37</f>
        <v>3</v>
      </c>
      <c r="G38" s="5" t="e">
        <f>#REF!</f>
        <v>#REF!</v>
      </c>
      <c r="H38" s="5" t="e">
        <f>#REF!</f>
        <v>#REF!</v>
      </c>
      <c r="I38" s="5" t="e">
        <f>#REF!</f>
        <v>#REF!</v>
      </c>
      <c r="J38" s="5" t="e">
        <f>#REF!</f>
        <v>#REF!</v>
      </c>
      <c r="K38" s="5" t="e">
        <f>#REF!</f>
        <v>#REF!</v>
      </c>
      <c r="L38" s="5" t="e">
        <f>#REF!</f>
        <v>#REF!</v>
      </c>
      <c r="M38" s="5" t="e">
        <f>#REF!</f>
        <v>#REF!</v>
      </c>
      <c r="N38" s="2"/>
      <c r="O38" s="2"/>
      <c r="P38" s="2"/>
      <c r="Q38" s="2"/>
    </row>
    <row r="39" spans="3:17">
      <c r="C39" s="5">
        <v>35</v>
      </c>
      <c r="D39" s="5">
        <f>'Iterasi 1'!G38</f>
        <v>4</v>
      </c>
      <c r="E39" s="5">
        <f>'Iterasi 2'!G38</f>
        <v>4</v>
      </c>
      <c r="F39" s="5">
        <f>'Iterasi 3'!G38</f>
        <v>4</v>
      </c>
      <c r="G39" s="5" t="e">
        <f>#REF!</f>
        <v>#REF!</v>
      </c>
      <c r="H39" s="5" t="e">
        <f>#REF!</f>
        <v>#REF!</v>
      </c>
      <c r="I39" s="5" t="e">
        <f>#REF!</f>
        <v>#REF!</v>
      </c>
      <c r="J39" s="5" t="e">
        <f>#REF!</f>
        <v>#REF!</v>
      </c>
      <c r="K39" s="5" t="e">
        <f>#REF!</f>
        <v>#REF!</v>
      </c>
      <c r="L39" s="5" t="e">
        <f>#REF!</f>
        <v>#REF!</v>
      </c>
      <c r="M39" s="5" t="e">
        <f>#REF!</f>
        <v>#REF!</v>
      </c>
      <c r="N39" s="2"/>
      <c r="O39" s="2"/>
      <c r="P39" s="2"/>
      <c r="Q39" s="2"/>
    </row>
    <row r="40" spans="3:17">
      <c r="C40" s="5">
        <v>36</v>
      </c>
      <c r="D40" s="5">
        <f>'Iterasi 1'!G39</f>
        <v>2</v>
      </c>
      <c r="E40" s="5">
        <f>'Iterasi 2'!G39</f>
        <v>2</v>
      </c>
      <c r="F40" s="5">
        <f>'Iterasi 3'!G39</f>
        <v>2</v>
      </c>
      <c r="G40" s="5" t="e">
        <f>#REF!</f>
        <v>#REF!</v>
      </c>
      <c r="H40" s="5" t="e">
        <f>#REF!</f>
        <v>#REF!</v>
      </c>
      <c r="I40" s="5" t="e">
        <f>#REF!</f>
        <v>#REF!</v>
      </c>
      <c r="J40" s="5" t="e">
        <f>#REF!</f>
        <v>#REF!</v>
      </c>
      <c r="K40" s="5" t="e">
        <f>#REF!</f>
        <v>#REF!</v>
      </c>
      <c r="L40" s="5" t="e">
        <f>#REF!</f>
        <v>#REF!</v>
      </c>
      <c r="M40" s="5" t="e">
        <f>#REF!</f>
        <v>#REF!</v>
      </c>
      <c r="N40" s="2"/>
      <c r="O40" s="2"/>
      <c r="P40" s="2"/>
      <c r="Q40" s="2"/>
    </row>
    <row r="41" spans="3:17">
      <c r="C41" s="5">
        <v>37</v>
      </c>
      <c r="D41" s="5">
        <f>'Iterasi 1'!G40</f>
        <v>4</v>
      </c>
      <c r="E41" s="5">
        <f>'Iterasi 2'!G40</f>
        <v>4</v>
      </c>
      <c r="F41" s="5">
        <f>'Iterasi 3'!G40</f>
        <v>4</v>
      </c>
      <c r="G41" s="5" t="e">
        <f>#REF!</f>
        <v>#REF!</v>
      </c>
      <c r="H41" s="5" t="e">
        <f>#REF!</f>
        <v>#REF!</v>
      </c>
      <c r="I41" s="5" t="e">
        <f>#REF!</f>
        <v>#REF!</v>
      </c>
      <c r="J41" s="5" t="e">
        <f>#REF!</f>
        <v>#REF!</v>
      </c>
      <c r="K41" s="5" t="e">
        <f>#REF!</f>
        <v>#REF!</v>
      </c>
      <c r="L41" s="5" t="e">
        <f>#REF!</f>
        <v>#REF!</v>
      </c>
      <c r="M41" s="5" t="e">
        <f>#REF!</f>
        <v>#REF!</v>
      </c>
      <c r="N41" s="2"/>
      <c r="O41" s="2"/>
      <c r="P41" s="2"/>
      <c r="Q41" s="2"/>
    </row>
    <row r="42" spans="3:17">
      <c r="C42" s="5">
        <v>38</v>
      </c>
      <c r="D42" s="5">
        <f>'Iterasi 1'!G41</f>
        <v>4</v>
      </c>
      <c r="E42" s="5">
        <f>'Iterasi 2'!G41</f>
        <v>4</v>
      </c>
      <c r="F42" s="5">
        <f>'Iterasi 3'!G41</f>
        <v>4</v>
      </c>
      <c r="G42" s="5" t="e">
        <f>#REF!</f>
        <v>#REF!</v>
      </c>
      <c r="H42" s="5" t="e">
        <f>#REF!</f>
        <v>#REF!</v>
      </c>
      <c r="I42" s="5" t="e">
        <f>#REF!</f>
        <v>#REF!</v>
      </c>
      <c r="J42" s="5" t="e">
        <f>#REF!</f>
        <v>#REF!</v>
      </c>
      <c r="K42" s="5" t="e">
        <f>#REF!</f>
        <v>#REF!</v>
      </c>
      <c r="L42" s="5" t="e">
        <f>#REF!</f>
        <v>#REF!</v>
      </c>
      <c r="M42" s="5" t="e">
        <f>#REF!</f>
        <v>#REF!</v>
      </c>
      <c r="N42" s="2"/>
      <c r="O42" s="2"/>
      <c r="P42" s="2"/>
      <c r="Q42" s="2"/>
    </row>
    <row r="43" spans="3:17">
      <c r="C43" s="5">
        <v>39</v>
      </c>
      <c r="D43" s="5">
        <f>'Iterasi 1'!G42</f>
        <v>4</v>
      </c>
      <c r="E43" s="5">
        <f>'Iterasi 2'!G42</f>
        <v>4</v>
      </c>
      <c r="F43" s="5">
        <f>'Iterasi 3'!G42</f>
        <v>4</v>
      </c>
      <c r="G43" s="5" t="e">
        <f>#REF!</f>
        <v>#REF!</v>
      </c>
      <c r="H43" s="5" t="e">
        <f>#REF!</f>
        <v>#REF!</v>
      </c>
      <c r="I43" s="5" t="e">
        <f>#REF!</f>
        <v>#REF!</v>
      </c>
      <c r="J43" s="5" t="e">
        <f>#REF!</f>
        <v>#REF!</v>
      </c>
      <c r="K43" s="5" t="e">
        <f>#REF!</f>
        <v>#REF!</v>
      </c>
      <c r="L43" s="5" t="e">
        <f>#REF!</f>
        <v>#REF!</v>
      </c>
      <c r="M43" s="5" t="e">
        <f>#REF!</f>
        <v>#REF!</v>
      </c>
      <c r="N43" s="2"/>
      <c r="O43" s="2"/>
      <c r="P43" s="2"/>
      <c r="Q43" s="2"/>
    </row>
    <row r="44" spans="3:17">
      <c r="C44" s="5">
        <v>40</v>
      </c>
      <c r="D44" s="5">
        <f>'Iterasi 1'!G43</f>
        <v>4</v>
      </c>
      <c r="E44" s="5">
        <f>'Iterasi 2'!G43</f>
        <v>4</v>
      </c>
      <c r="F44" s="5">
        <f>'Iterasi 3'!G43</f>
        <v>4</v>
      </c>
      <c r="G44" s="5" t="e">
        <f>#REF!</f>
        <v>#REF!</v>
      </c>
      <c r="H44" s="5" t="e">
        <f>#REF!</f>
        <v>#REF!</v>
      </c>
      <c r="I44" s="5" t="e">
        <f>#REF!</f>
        <v>#REF!</v>
      </c>
      <c r="J44" s="5" t="e">
        <f>#REF!</f>
        <v>#REF!</v>
      </c>
      <c r="K44" s="5" t="e">
        <f>#REF!</f>
        <v>#REF!</v>
      </c>
      <c r="L44" s="5" t="e">
        <f>#REF!</f>
        <v>#REF!</v>
      </c>
      <c r="M44" s="5" t="e">
        <f>#REF!</f>
        <v>#REF!</v>
      </c>
      <c r="N44" s="1"/>
      <c r="O44" s="1"/>
      <c r="P44" s="1"/>
      <c r="Q44" s="1"/>
    </row>
  </sheetData>
  <mergeCells count="1">
    <mergeCell ref="S14:X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84"/>
  <sheetViews>
    <sheetView tabSelected="1" topLeftCell="B80" zoomScale="85" zoomScaleNormal="85" workbookViewId="0">
      <selection activeCell="M57" sqref="M57"/>
    </sheetView>
  </sheetViews>
  <sheetFormatPr defaultRowHeight="15"/>
  <cols>
    <col min="3" max="3" width="28.28515625" bestFit="1" customWidth="1"/>
    <col min="7" max="7" width="27.85546875" customWidth="1"/>
    <col min="8" max="8" width="30.28515625" customWidth="1"/>
    <col min="9" max="9" width="34.7109375" bestFit="1" customWidth="1"/>
    <col min="10" max="10" width="31.28515625" bestFit="1" customWidth="1"/>
  </cols>
  <sheetData>
    <row r="2" spans="2:4">
      <c r="B2" t="s">
        <v>53</v>
      </c>
    </row>
    <row r="3" spans="2:4">
      <c r="B3" s="3" t="s">
        <v>54</v>
      </c>
      <c r="C3" s="3" t="s">
        <v>55</v>
      </c>
      <c r="D3" s="6" t="s">
        <v>47</v>
      </c>
    </row>
    <row r="4" spans="2:4">
      <c r="B4" s="4">
        <v>13</v>
      </c>
      <c r="C4" s="4" t="str">
        <f>Data!$C15</f>
        <v>RIZKI HADINATA</v>
      </c>
      <c r="D4" s="21">
        <f>Clustering!F6</f>
        <v>1</v>
      </c>
    </row>
    <row r="5" spans="2:4">
      <c r="B5" s="4">
        <v>32</v>
      </c>
      <c r="C5" s="4" t="str">
        <f>Data!$C34</f>
        <v>MUHAMMAD AFRIDEL</v>
      </c>
      <c r="D5" s="21">
        <f>Clustering!F7</f>
        <v>1</v>
      </c>
    </row>
    <row r="6" spans="2:4">
      <c r="B6" s="4">
        <v>7</v>
      </c>
      <c r="C6" s="4" t="str">
        <f>Data!$C9</f>
        <v>ELLA TRI WULANDARI</v>
      </c>
      <c r="D6" s="21">
        <f>Clustering!F11</f>
        <v>1</v>
      </c>
    </row>
    <row r="7" spans="2:4">
      <c r="B7" s="4">
        <v>8</v>
      </c>
      <c r="C7" s="4" t="str">
        <f>Data!$C10</f>
        <v>AGUNG PRATAMA</v>
      </c>
      <c r="D7" s="21">
        <f>Clustering!F12</f>
        <v>2</v>
      </c>
    </row>
    <row r="8" spans="2:4">
      <c r="B8" s="4">
        <v>31</v>
      </c>
      <c r="C8" s="4" t="str">
        <f>Data!$C33</f>
        <v>DENNI SUPRAYUGO</v>
      </c>
      <c r="D8" s="21">
        <f>Clustering!F19</f>
        <v>2</v>
      </c>
    </row>
    <row r="9" spans="2:4">
      <c r="B9" s="4">
        <v>27</v>
      </c>
      <c r="C9" s="4" t="str">
        <f>Data!$C29</f>
        <v>SOPRIAMAN ZAI</v>
      </c>
      <c r="D9" s="21">
        <f>Clustering!F32</f>
        <v>2</v>
      </c>
    </row>
    <row r="10" spans="2:4">
      <c r="B10" s="4">
        <v>12</v>
      </c>
      <c r="C10" s="4" t="str">
        <f>Data!$C14</f>
        <v>IRPAN SIREGAR</v>
      </c>
      <c r="D10" s="21">
        <f>Clustering!F40</f>
        <v>2</v>
      </c>
    </row>
    <row r="11" spans="2:4">
      <c r="B11" s="4">
        <v>3</v>
      </c>
      <c r="C11" s="4" t="str">
        <f>Data!$C5</f>
        <v>YAN PRAMANA</v>
      </c>
      <c r="D11" s="21">
        <f>Clustering!F8</f>
        <v>3</v>
      </c>
    </row>
    <row r="12" spans="2:4">
      <c r="B12" s="4">
        <v>17</v>
      </c>
      <c r="C12" s="4" t="str">
        <f>Data!$C19</f>
        <v>RESKY RAMADHAN</v>
      </c>
      <c r="D12" s="21">
        <f>Clustering!F14</f>
        <v>3</v>
      </c>
    </row>
    <row r="13" spans="2:4">
      <c r="B13" s="4">
        <v>19</v>
      </c>
      <c r="C13" s="4" t="str">
        <f>Data!$C21</f>
        <v>TULUS PARMONANGAN. S</v>
      </c>
      <c r="D13" s="21">
        <f>Clustering!F16</f>
        <v>3</v>
      </c>
    </row>
    <row r="14" spans="2:4">
      <c r="B14" s="4">
        <v>34</v>
      </c>
      <c r="C14" s="4" t="str">
        <f>Data!$C36</f>
        <v>MUHAMMAD ADE RAZIK</v>
      </c>
      <c r="D14" s="21">
        <f>Clustering!F20</f>
        <v>3</v>
      </c>
    </row>
    <row r="15" spans="2:4">
      <c r="B15" s="4">
        <v>28</v>
      </c>
      <c r="C15" s="4" t="str">
        <f>Data!$C30</f>
        <v>RIDHO HIDAYAT</v>
      </c>
      <c r="D15" s="21">
        <f>Clustering!F18</f>
        <v>3</v>
      </c>
    </row>
    <row r="16" spans="2:4">
      <c r="B16" s="4">
        <v>35</v>
      </c>
      <c r="C16" s="4" t="str">
        <f>Data!$C37</f>
        <v>IKBAL RAMADANI</v>
      </c>
      <c r="D16" s="21">
        <f>Clustering!F21</f>
        <v>3</v>
      </c>
    </row>
    <row r="17" spans="2:4">
      <c r="B17" s="4">
        <v>38</v>
      </c>
      <c r="C17" s="4" t="str">
        <f>Data!$C40</f>
        <v>DADANG AHMAD SHOLEH</v>
      </c>
      <c r="D17" s="21">
        <f>Clustering!F23</f>
        <v>3</v>
      </c>
    </row>
    <row r="18" spans="2:4">
      <c r="B18" s="4">
        <v>39</v>
      </c>
      <c r="C18" s="4" t="str">
        <f>Data!$C41</f>
        <v>MUHAMMAD TAUFIQ HIDAYAT</v>
      </c>
      <c r="D18" s="21">
        <f>Clustering!F24</f>
        <v>3</v>
      </c>
    </row>
    <row r="19" spans="2:4">
      <c r="B19" s="4">
        <v>15</v>
      </c>
      <c r="C19" s="4" t="str">
        <f>Data!$C17</f>
        <v>SAID ABDUL HAKIM</v>
      </c>
      <c r="D19" s="21">
        <f>Clustering!F27</f>
        <v>3</v>
      </c>
    </row>
    <row r="20" spans="2:4">
      <c r="B20" s="4">
        <v>26</v>
      </c>
      <c r="C20" s="4" t="str">
        <f>Data!$C28</f>
        <v>FELA KARELA</v>
      </c>
      <c r="D20" s="21">
        <f>Clustering!F31</f>
        <v>3</v>
      </c>
    </row>
    <row r="21" spans="2:4">
      <c r="B21" s="4">
        <v>29</v>
      </c>
      <c r="C21" s="4" t="str">
        <f>Data!$C31</f>
        <v>FAHREZA KAMAL</v>
      </c>
      <c r="D21" s="21">
        <f>Clustering!F33</f>
        <v>3</v>
      </c>
    </row>
    <row r="22" spans="2:4" ht="15" customHeight="1">
      <c r="B22" s="4">
        <v>10</v>
      </c>
      <c r="C22" s="4" t="str">
        <f>Data!$C12</f>
        <v>SRI WAHYUNI</v>
      </c>
      <c r="D22" s="21">
        <f>Clustering!F38</f>
        <v>3</v>
      </c>
    </row>
    <row r="23" spans="2:4">
      <c r="B23" s="4">
        <v>2</v>
      </c>
      <c r="C23" s="4" t="str">
        <f>Data!$C4</f>
        <v>CAHYO ALBI SOBIRIN</v>
      </c>
      <c r="D23" s="21">
        <f>Clustering!F5</f>
        <v>4</v>
      </c>
    </row>
    <row r="24" spans="2:4" ht="15" customHeight="1">
      <c r="B24" s="4">
        <v>5</v>
      </c>
      <c r="C24" s="4" t="str">
        <f>Data!$C7</f>
        <v>NOPRI MEDYA PUTRA</v>
      </c>
      <c r="D24" s="21">
        <f>Clustering!F9</f>
        <v>4</v>
      </c>
    </row>
    <row r="25" spans="2:4">
      <c r="B25" s="4">
        <v>6</v>
      </c>
      <c r="C25" s="4" t="str">
        <f>Data!$C8</f>
        <v>NURAINI</v>
      </c>
      <c r="D25" s="21">
        <f>Clustering!F10</f>
        <v>4</v>
      </c>
    </row>
    <row r="26" spans="2:4">
      <c r="B26" s="4">
        <v>16</v>
      </c>
      <c r="C26" s="4" t="str">
        <f>Data!$C18</f>
        <v>RISKI RIDHO SAPUTRA</v>
      </c>
      <c r="D26" s="21">
        <f>Clustering!F13</f>
        <v>4</v>
      </c>
    </row>
    <row r="27" spans="2:4">
      <c r="B27" s="4">
        <v>18</v>
      </c>
      <c r="C27" s="4" t="str">
        <f>Data!$C20</f>
        <v>RIYAN FANDA</v>
      </c>
      <c r="D27" s="21">
        <f>Clustering!F15</f>
        <v>4</v>
      </c>
    </row>
    <row r="28" spans="2:4">
      <c r="B28" s="4">
        <v>24</v>
      </c>
      <c r="C28" s="4" t="str">
        <f>Data!$C26</f>
        <v>DONNA AYU SABILLA</v>
      </c>
      <c r="D28" s="21">
        <f>Clustering!F17</f>
        <v>4</v>
      </c>
    </row>
    <row r="29" spans="2:4">
      <c r="B29" s="4">
        <v>36</v>
      </c>
      <c r="C29" s="4" t="str">
        <f>Data!$C38</f>
        <v>KERFIAN SAPTO RAHARJO</v>
      </c>
      <c r="D29" s="21">
        <f>Clustering!F22</f>
        <v>4</v>
      </c>
    </row>
    <row r="30" spans="2:4">
      <c r="B30" s="4">
        <v>9</v>
      </c>
      <c r="C30" s="4" t="str">
        <f>Data!$C11</f>
        <v>FITRIWAHYUNI</v>
      </c>
      <c r="D30" s="21">
        <f>Clustering!F25</f>
        <v>4</v>
      </c>
    </row>
    <row r="31" spans="2:4">
      <c r="B31" s="4">
        <v>14</v>
      </c>
      <c r="C31" s="4" t="str">
        <f>Data!$C16</f>
        <v>RAFFI MUSTAFA</v>
      </c>
      <c r="D31" s="21">
        <f>Clustering!F26</f>
        <v>4</v>
      </c>
    </row>
    <row r="32" spans="2:4">
      <c r="B32" s="4">
        <v>20</v>
      </c>
      <c r="C32" s="4" t="str">
        <f>Data!$C22</f>
        <v>AZWAN</v>
      </c>
      <c r="D32" s="21">
        <f>Clustering!F28</f>
        <v>4</v>
      </c>
    </row>
    <row r="33" spans="2:10">
      <c r="B33" s="4">
        <v>21</v>
      </c>
      <c r="C33" s="4" t="str">
        <f>Data!$C23</f>
        <v>HARISA</v>
      </c>
      <c r="D33" s="21">
        <f>Clustering!F29</f>
        <v>4</v>
      </c>
    </row>
    <row r="34" spans="2:10">
      <c r="B34" s="4">
        <v>25</v>
      </c>
      <c r="C34" s="4" t="str">
        <f>Data!$C27</f>
        <v>SATRIO WAHYU NUGROHO</v>
      </c>
      <c r="D34" s="21">
        <f>Clustering!F30</f>
        <v>4</v>
      </c>
    </row>
    <row r="35" spans="2:10">
      <c r="B35" s="4">
        <v>33</v>
      </c>
      <c r="C35" s="4" t="str">
        <f>Data!$C35</f>
        <v>MUHAMMAD ALDI FEBRIAN</v>
      </c>
      <c r="D35" s="21">
        <f>Clustering!F34</f>
        <v>4</v>
      </c>
    </row>
    <row r="36" spans="2:10">
      <c r="B36" s="4">
        <v>40</v>
      </c>
      <c r="C36" s="4" t="str">
        <f>Data!$C42</f>
        <v>JULIUS PRATAMA. T</v>
      </c>
      <c r="D36" s="21">
        <f>Clustering!F35</f>
        <v>4</v>
      </c>
    </row>
    <row r="37" spans="2:10">
      <c r="B37" s="4">
        <v>1</v>
      </c>
      <c r="C37" s="4" t="str">
        <f>Data!$C3</f>
        <v>BOBY ALFINDO</v>
      </c>
      <c r="D37" s="21">
        <f>Clustering!F36</f>
        <v>4</v>
      </c>
    </row>
    <row r="38" spans="2:10">
      <c r="B38" s="4">
        <v>4</v>
      </c>
      <c r="C38" s="4" t="str">
        <f>Data!$C6</f>
        <v>NASRUDIN</v>
      </c>
      <c r="D38" s="21">
        <f>Clustering!F37</f>
        <v>4</v>
      </c>
    </row>
    <row r="39" spans="2:10">
      <c r="B39" s="4">
        <v>11</v>
      </c>
      <c r="C39" s="4" t="str">
        <f>Data!$C13</f>
        <v>MAIMUNAH</v>
      </c>
      <c r="D39" s="21">
        <f>Clustering!F39</f>
        <v>4</v>
      </c>
    </row>
    <row r="40" spans="2:10">
      <c r="B40" s="4">
        <v>22</v>
      </c>
      <c r="C40" s="4" t="str">
        <f>Data!$C24</f>
        <v>DANI RIFALDI</v>
      </c>
      <c r="D40" s="21">
        <f>Clustering!F41</f>
        <v>4</v>
      </c>
    </row>
    <row r="41" spans="2:10">
      <c r="B41" s="4">
        <v>23</v>
      </c>
      <c r="C41" s="4" t="str">
        <f>Data!$C25</f>
        <v>ANSHORI</v>
      </c>
      <c r="D41" s="21">
        <f>Clustering!F42</f>
        <v>4</v>
      </c>
    </row>
    <row r="42" spans="2:10">
      <c r="B42" s="4">
        <v>30</v>
      </c>
      <c r="C42" s="4" t="str">
        <f>Data!$C32</f>
        <v>FIRMAN HIDAYAT</v>
      </c>
      <c r="D42" s="21">
        <f>Clustering!F43</f>
        <v>4</v>
      </c>
    </row>
    <row r="43" spans="2:10">
      <c r="B43" s="4">
        <v>37</v>
      </c>
      <c r="C43" s="4" t="str">
        <f>Data!$C39</f>
        <v>RIZQI SAPUTRI</v>
      </c>
      <c r="D43" s="21">
        <f>Clustering!F44</f>
        <v>4</v>
      </c>
    </row>
    <row r="45" spans="2:10">
      <c r="G45" s="3" t="s">
        <v>43</v>
      </c>
      <c r="H45" s="3" t="s">
        <v>44</v>
      </c>
      <c r="I45" s="3" t="s">
        <v>45</v>
      </c>
      <c r="J45" s="3" t="s">
        <v>46</v>
      </c>
    </row>
    <row r="46" spans="2:10">
      <c r="G46" s="4" t="s">
        <v>12</v>
      </c>
      <c r="H46" s="4" t="s">
        <v>7</v>
      </c>
      <c r="I46" s="4" t="s">
        <v>2</v>
      </c>
      <c r="J46" s="4" t="s">
        <v>1</v>
      </c>
    </row>
    <row r="47" spans="2:10">
      <c r="G47" s="4" t="s">
        <v>31</v>
      </c>
      <c r="H47" s="4" t="s">
        <v>30</v>
      </c>
      <c r="I47" s="4" t="s">
        <v>16</v>
      </c>
      <c r="J47" s="4" t="s">
        <v>4</v>
      </c>
    </row>
    <row r="48" spans="2:10">
      <c r="G48" s="4" t="s">
        <v>6</v>
      </c>
      <c r="H48" s="4" t="s">
        <v>26</v>
      </c>
      <c r="I48" s="4" t="s">
        <v>18</v>
      </c>
      <c r="J48" s="4" t="s">
        <v>5</v>
      </c>
    </row>
    <row r="49" spans="7:10">
      <c r="G49" s="4"/>
      <c r="H49" s="4" t="s">
        <v>11</v>
      </c>
      <c r="I49" s="4" t="s">
        <v>33</v>
      </c>
      <c r="J49" s="4" t="s">
        <v>15</v>
      </c>
    </row>
    <row r="50" spans="7:10">
      <c r="G50" s="4"/>
      <c r="H50" s="4"/>
      <c r="I50" s="4" t="s">
        <v>27</v>
      </c>
      <c r="J50" s="4" t="s">
        <v>17</v>
      </c>
    </row>
    <row r="51" spans="7:10">
      <c r="G51" s="4"/>
      <c r="H51" s="4"/>
      <c r="I51" s="4" t="s">
        <v>34</v>
      </c>
      <c r="J51" s="4" t="s">
        <v>23</v>
      </c>
    </row>
    <row r="52" spans="7:10">
      <c r="G52" s="4"/>
      <c r="H52" s="4"/>
      <c r="I52" s="4" t="s">
        <v>37</v>
      </c>
      <c r="J52" s="4" t="s">
        <v>35</v>
      </c>
    </row>
    <row r="53" spans="7:10">
      <c r="G53" s="4"/>
      <c r="H53" s="4"/>
      <c r="I53" s="4" t="s">
        <v>38</v>
      </c>
      <c r="J53" s="4" t="s">
        <v>8</v>
      </c>
    </row>
    <row r="54" spans="7:10">
      <c r="G54" s="4"/>
      <c r="H54" s="4"/>
      <c r="I54" s="4" t="s">
        <v>14</v>
      </c>
      <c r="J54" s="4" t="s">
        <v>13</v>
      </c>
    </row>
    <row r="55" spans="7:10">
      <c r="G55" s="4"/>
      <c r="H55" s="4"/>
      <c r="I55" s="4" t="s">
        <v>25</v>
      </c>
      <c r="J55" s="26" t="s">
        <v>19</v>
      </c>
    </row>
    <row r="56" spans="7:10">
      <c r="G56" s="4"/>
      <c r="H56" s="4"/>
      <c r="I56" s="4" t="s">
        <v>28</v>
      </c>
      <c r="J56" s="26" t="s">
        <v>20</v>
      </c>
    </row>
    <row r="57" spans="7:10">
      <c r="G57" s="5"/>
      <c r="H57" s="4"/>
      <c r="I57" s="4" t="s">
        <v>9</v>
      </c>
      <c r="J57" s="26" t="s">
        <v>24</v>
      </c>
    </row>
    <row r="58" spans="7:10">
      <c r="G58" s="5"/>
      <c r="H58" s="4"/>
      <c r="I58" s="4"/>
      <c r="J58" s="26" t="s">
        <v>32</v>
      </c>
    </row>
    <row r="59" spans="7:10">
      <c r="G59" s="5"/>
      <c r="H59" s="4"/>
      <c r="I59" s="4"/>
      <c r="J59" s="26" t="s">
        <v>39</v>
      </c>
    </row>
    <row r="60" spans="7:10">
      <c r="G60" s="5"/>
      <c r="H60" s="4"/>
      <c r="I60" s="4"/>
      <c r="J60" s="26" t="s">
        <v>0</v>
      </c>
    </row>
    <row r="61" spans="7:10">
      <c r="G61" s="5"/>
      <c r="H61" s="4"/>
      <c r="I61" s="4"/>
      <c r="J61" s="26" t="s">
        <v>3</v>
      </c>
    </row>
    <row r="62" spans="7:10">
      <c r="G62" s="5"/>
      <c r="H62" s="4"/>
      <c r="I62" s="4"/>
      <c r="J62" s="26" t="s">
        <v>10</v>
      </c>
    </row>
    <row r="63" spans="7:10">
      <c r="G63" s="5"/>
      <c r="H63" s="4"/>
      <c r="I63" s="4"/>
      <c r="J63" s="26" t="s">
        <v>21</v>
      </c>
    </row>
    <row r="64" spans="7:10">
      <c r="G64" s="5"/>
      <c r="H64" s="4"/>
      <c r="I64" s="4"/>
      <c r="J64" s="26" t="s">
        <v>22</v>
      </c>
    </row>
    <row r="65" spans="7:10">
      <c r="G65" s="5"/>
      <c r="H65" s="4"/>
      <c r="I65" s="5"/>
      <c r="J65" s="26" t="s">
        <v>29</v>
      </c>
    </row>
    <row r="66" spans="7:10">
      <c r="G66" s="5"/>
      <c r="H66" s="4"/>
      <c r="I66" s="5"/>
      <c r="J66" s="26" t="s">
        <v>36</v>
      </c>
    </row>
    <row r="68" spans="7:10">
      <c r="G68" t="s">
        <v>56</v>
      </c>
      <c r="I68" s="39" t="s">
        <v>70</v>
      </c>
      <c r="J68" s="39"/>
    </row>
    <row r="69" spans="7:10">
      <c r="I69" s="39"/>
      <c r="J69" s="39"/>
    </row>
    <row r="70" spans="7:10">
      <c r="I70" s="39" t="s">
        <v>69</v>
      </c>
      <c r="J70" s="39"/>
    </row>
    <row r="71" spans="7:10">
      <c r="I71" s="40"/>
      <c r="J71" s="40"/>
    </row>
    <row r="72" spans="7:10">
      <c r="G72" s="6" t="s">
        <v>57</v>
      </c>
      <c r="H72" s="6" t="s">
        <v>58</v>
      </c>
      <c r="I72" s="6" t="s">
        <v>59</v>
      </c>
      <c r="J72" s="6" t="s">
        <v>60</v>
      </c>
    </row>
    <row r="73" spans="7:10">
      <c r="G73" s="4" t="s">
        <v>12</v>
      </c>
      <c r="H73" s="4" t="s">
        <v>31</v>
      </c>
      <c r="I73" s="4" t="s">
        <v>6</v>
      </c>
      <c r="J73" s="4" t="s">
        <v>7</v>
      </c>
    </row>
    <row r="74" spans="7:10">
      <c r="G74" s="4" t="s">
        <v>16</v>
      </c>
      <c r="H74" s="4" t="s">
        <v>18</v>
      </c>
      <c r="I74" s="4" t="s">
        <v>33</v>
      </c>
      <c r="J74" s="4" t="s">
        <v>27</v>
      </c>
    </row>
    <row r="75" spans="7:10">
      <c r="G75" s="4" t="s">
        <v>25</v>
      </c>
      <c r="H75" s="4" t="s">
        <v>28</v>
      </c>
      <c r="I75" s="4" t="s">
        <v>9</v>
      </c>
      <c r="J75" s="4" t="s">
        <v>1</v>
      </c>
    </row>
    <row r="76" spans="7:10">
      <c r="G76" s="4" t="s">
        <v>23</v>
      </c>
      <c r="H76" s="4" t="s">
        <v>35</v>
      </c>
      <c r="I76" s="4" t="s">
        <v>8</v>
      </c>
      <c r="J76" s="4" t="s">
        <v>13</v>
      </c>
    </row>
    <row r="77" spans="7:10">
      <c r="G77" s="26" t="s">
        <v>39</v>
      </c>
      <c r="H77" s="26" t="s">
        <v>0</v>
      </c>
      <c r="I77" s="26" t="s">
        <v>3</v>
      </c>
      <c r="J77" s="26" t="s">
        <v>10</v>
      </c>
    </row>
    <row r="78" spans="7:10">
      <c r="G78" s="8"/>
      <c r="H78" s="8"/>
      <c r="I78" s="8"/>
      <c r="J78" s="8"/>
    </row>
    <row r="79" spans="7:10">
      <c r="G79" s="7" t="s">
        <v>61</v>
      </c>
      <c r="H79" s="7" t="s">
        <v>62</v>
      </c>
      <c r="I79" s="7" t="s">
        <v>63</v>
      </c>
      <c r="J79" s="7" t="s">
        <v>64</v>
      </c>
    </row>
    <row r="80" spans="7:10">
      <c r="G80" s="4" t="s">
        <v>30</v>
      </c>
      <c r="H80" s="4" t="s">
        <v>26</v>
      </c>
      <c r="I80" s="4" t="s">
        <v>11</v>
      </c>
      <c r="J80" s="4" t="s">
        <v>2</v>
      </c>
    </row>
    <row r="81" spans="7:10">
      <c r="G81" s="4" t="s">
        <v>34</v>
      </c>
      <c r="H81" s="4" t="s">
        <v>37</v>
      </c>
      <c r="I81" s="4" t="s">
        <v>38</v>
      </c>
      <c r="J81" s="4" t="s">
        <v>14</v>
      </c>
    </row>
    <row r="82" spans="7:10">
      <c r="G82" s="4" t="s">
        <v>4</v>
      </c>
      <c r="H82" s="4" t="s">
        <v>5</v>
      </c>
      <c r="I82" s="4" t="s">
        <v>15</v>
      </c>
      <c r="J82" s="4" t="s">
        <v>17</v>
      </c>
    </row>
    <row r="83" spans="7:10">
      <c r="G83" s="26" t="s">
        <v>19</v>
      </c>
      <c r="H83" s="26" t="s">
        <v>20</v>
      </c>
      <c r="I83" s="26" t="s">
        <v>24</v>
      </c>
      <c r="J83" s="26" t="s">
        <v>32</v>
      </c>
    </row>
    <row r="84" spans="7:10">
      <c r="G84" s="26" t="s">
        <v>21</v>
      </c>
      <c r="H84" s="26" t="s">
        <v>22</v>
      </c>
      <c r="I84" s="26" t="s">
        <v>29</v>
      </c>
      <c r="J84" s="26" t="s">
        <v>36</v>
      </c>
    </row>
  </sheetData>
  <sortState ref="B4:D43">
    <sortCondition ref="D4"/>
  </sortState>
  <mergeCells count="2">
    <mergeCell ref="I70:J71"/>
    <mergeCell ref="I68:J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Iterasi 1</vt:lpstr>
      <vt:lpstr>Iterasi 2</vt:lpstr>
      <vt:lpstr>Iterasi 3</vt:lpstr>
      <vt:lpstr>Clustering</vt:lpstr>
      <vt:lpstr>Pengelompokkan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2019-08-07T23:36:15Z</dcterms:modified>
</cp:coreProperties>
</file>