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one\Downloads\"/>
    </mc:Choice>
  </mc:AlternateContent>
  <xr:revisionPtr revIDLastSave="0" documentId="13_ncr:1_{4594A3B1-5556-46A8-AECC-E8ECC27D73F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테이블정의서(전체)" sheetId="1" r:id="rId1"/>
    <sheet name="테이블정의서(변동)" sheetId="5" r:id="rId2"/>
    <sheet name="참조코드" sheetId="3" r:id="rId3"/>
    <sheet name="용도지역지구정보_파일명" sheetId="4" r:id="rId4"/>
  </sheets>
  <definedNames>
    <definedName name="_xlnm._FilterDatabase" localSheetId="1" hidden="1">'테이블정의서(변동)'!$A$6:$R$340</definedName>
    <definedName name="_xlnm._FilterDatabase" localSheetId="0" hidden="1">'테이블정의서(전체)'!$A$6:$K$903</definedName>
    <definedName name="거주지구분코드">참조코드!$C$34</definedName>
    <definedName name="건물용도분류코드">참조코드!$C$12</definedName>
    <definedName name="건물주부구분코드">참조코드!$C$10</definedName>
    <definedName name="건축물구조코드">참조코드!$C$5</definedName>
    <definedName name="건축물용도코드">참조코드!$C$24</definedName>
    <definedName name="공동주택구분코드">참조코드!$C$25</definedName>
    <definedName name="국가기관구분코드">참조코드!$C$35</definedName>
    <definedName name="국적구분코드">참조코드!$C$39</definedName>
    <definedName name="대장구분코드">참조코드!$C$15</definedName>
    <definedName name="대장구분코드_부동산">참조코드!$C$28</definedName>
    <definedName name="대장종류코드">참조코드!$C$4</definedName>
    <definedName name="도로명주소지하코드">참조코드!$C$23</definedName>
    <definedName name="도로측면코드">참조코드!$C$22</definedName>
    <definedName name="도서구분코드">참조코드!$C$26</definedName>
    <definedName name="법인구분코드">참조코드!$C$38</definedName>
    <definedName name="부동산개발업_등록상태코드">참조코드!$C$29</definedName>
    <definedName name="부동산개발업_이력구분코드">참조코드!$C$48</definedName>
    <definedName name="사무소구분코드">참조코드!$C$30</definedName>
    <definedName name="사무소소유구분코드">참조코드!$C$31</definedName>
    <definedName name="상태구분코드">참조코드!$C$32</definedName>
    <definedName name="상태코드">참조코드!$C$41</definedName>
    <definedName name="설치구분코드">참조코드!$C$47</definedName>
    <definedName name="세부용도코드">참조코드!$C$11</definedName>
    <definedName name="소유구분코드">참조코드!$C$33</definedName>
    <definedName name="소유권변동원인코드">참조코드!$C$36</definedName>
    <definedName name="시군구코드">참조코드!$C$14</definedName>
    <definedName name="시도코드">참조코드!$C$13</definedName>
    <definedName name="시설개발유형코드">참조코드!$C$49</definedName>
    <definedName name="연결유형코드">참조코드!$C$27</definedName>
    <definedName name="연령대5계급코드">참조코드!$C$8</definedName>
    <definedName name="연령대구분코드">참조코드!$C$7</definedName>
    <definedName name="용도지역지구코드목록" localSheetId="1">참조코드!#REF!</definedName>
    <definedName name="용도지역지구코드목록">참조코드!#REF!</definedName>
    <definedName name="용도지역코드1">참조코드!$C$17</definedName>
    <definedName name="용도지역코드2">참조코드!$C$18</definedName>
    <definedName name="저촉여부코드">참조코드!$C$42</definedName>
    <definedName name="주요용도코드">참조코드!$C$6</definedName>
    <definedName name="중개업자종별코드">참조코드!$C$52</definedName>
    <definedName name="지목코드">참조코드!$C$16</definedName>
    <definedName name="지형높이코드">참조코드!$C$20</definedName>
    <definedName name="지형형상코드">참조코드!$C$21</definedName>
    <definedName name="직위구분코드">참조코드!$C$53</definedName>
    <definedName name="집합건물구분코드">참조코드!$C$3</definedName>
    <definedName name="참여유형코드">참조코드!$C$51</definedName>
    <definedName name="처리상태코드">참조코드!$C$40</definedName>
    <definedName name="축척구분코드">참조코드!$C$45</definedName>
    <definedName name="토지개발유형코드">참조코드!$C$50</definedName>
    <definedName name="토지등급구분코드">참조코드!$C$44</definedName>
    <definedName name="토지이동사유코드">참조코드!$C$37</definedName>
    <definedName name="토지이용상황코드">참조코드!$C$19</definedName>
    <definedName name="특수지구분코드">참조코드!$C$9</definedName>
    <definedName name="폐쇄구분코드">참조코드!$C$43</definedName>
    <definedName name="표지재질코드">참조코드!$C$46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5" i="5" l="1"/>
  <c r="Q332" i="5"/>
  <c r="Q329" i="5"/>
  <c r="Q327" i="5"/>
  <c r="K324" i="5"/>
  <c r="K325" i="5" s="1"/>
  <c r="B324" i="5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Q316" i="5"/>
  <c r="Q313" i="5"/>
  <c r="K310" i="5"/>
  <c r="K311" i="5" s="1"/>
  <c r="B310" i="5"/>
  <c r="B311" i="5" s="1"/>
  <c r="B312" i="5" s="1"/>
  <c r="B313" i="5" s="1"/>
  <c r="B314" i="5" s="1"/>
  <c r="B315" i="5" s="1"/>
  <c r="B316" i="5" s="1"/>
  <c r="B317" i="5" s="1"/>
  <c r="B318" i="5" s="1"/>
  <c r="B319" i="5" s="1"/>
  <c r="C291" i="5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B291" i="5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Q283" i="5"/>
  <c r="Q280" i="5"/>
  <c r="C273" i="5"/>
  <c r="C274" i="5" s="1"/>
  <c r="C275" i="5" s="1"/>
  <c r="C276" i="5" s="1"/>
  <c r="C277" i="5" s="1"/>
  <c r="C278" i="5" s="1"/>
  <c r="C279" i="5" s="1"/>
  <c r="C280" i="5" s="1"/>
  <c r="C281" i="5" s="1"/>
  <c r="C283" i="5" s="1"/>
  <c r="C284" i="5" s="1"/>
  <c r="C285" i="5" s="1"/>
  <c r="C286" i="5" s="1"/>
  <c r="B273" i="5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Q265" i="5"/>
  <c r="Q263" i="5"/>
  <c r="C256" i="5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B256" i="5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C244" i="5"/>
  <c r="C245" i="5" s="1"/>
  <c r="C246" i="5" s="1"/>
  <c r="C247" i="5" s="1"/>
  <c r="C248" i="5" s="1"/>
  <c r="C249" i="5" s="1"/>
  <c r="C250" i="5" s="1"/>
  <c r="C251" i="5" s="1"/>
  <c r="C252" i="5" s="1"/>
  <c r="C253" i="5" s="1"/>
  <c r="B244" i="5"/>
  <c r="B245" i="5" s="1"/>
  <c r="B246" i="5" s="1"/>
  <c r="C234" i="5"/>
  <c r="C235" i="5" s="1"/>
  <c r="C236" i="5" s="1"/>
  <c r="C237" i="5" s="1"/>
  <c r="C238" i="5" s="1"/>
  <c r="C239" i="5" s="1"/>
  <c r="B234" i="5"/>
  <c r="B235" i="5" s="1"/>
  <c r="B236" i="5" s="1"/>
  <c r="B237" i="5" s="1"/>
  <c r="B238" i="5" s="1"/>
  <c r="B239" i="5" s="1"/>
  <c r="C227" i="5"/>
  <c r="C228" i="5" s="1"/>
  <c r="C229" i="5" s="1"/>
  <c r="C220" i="5"/>
  <c r="C221" i="5" s="1"/>
  <c r="C222" i="5" s="1"/>
  <c r="C225" i="5" s="1"/>
  <c r="C213" i="5"/>
  <c r="C214" i="5" s="1"/>
  <c r="C215" i="5" s="1"/>
  <c r="C218" i="5" s="1"/>
  <c r="Q205" i="5"/>
  <c r="Q197" i="5"/>
  <c r="K193" i="5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11" i="5" s="1"/>
  <c r="B193" i="5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11" i="5" s="1"/>
  <c r="Q186" i="5"/>
  <c r="Q184" i="5"/>
  <c r="K180" i="5"/>
  <c r="K181" i="5" s="1"/>
  <c r="K182" i="5" s="1"/>
  <c r="K183" i="5" s="1"/>
  <c r="K184" i="5" s="1"/>
  <c r="K185" i="5" s="1"/>
  <c r="K186" i="5" s="1"/>
  <c r="K187" i="5" s="1"/>
  <c r="B180" i="5"/>
  <c r="B181" i="5" s="1"/>
  <c r="B182" i="5" s="1"/>
  <c r="B183" i="5" s="1"/>
  <c r="B184" i="5" s="1"/>
  <c r="B185" i="5" s="1"/>
  <c r="B186" i="5" s="1"/>
  <c r="B187" i="5" s="1"/>
  <c r="B188" i="5" s="1"/>
  <c r="B191" i="5" s="1"/>
  <c r="Q158" i="5"/>
  <c r="Q156" i="5"/>
  <c r="Q154" i="5"/>
  <c r="C149" i="5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3" i="5" s="1"/>
  <c r="C174" i="5" s="1"/>
  <c r="C175" i="5" s="1"/>
  <c r="C176" i="5" s="1"/>
  <c r="C177" i="5" s="1"/>
  <c r="C178" i="5" s="1"/>
  <c r="Q139" i="5"/>
  <c r="Q136" i="5"/>
  <c r="Q131" i="5"/>
  <c r="K129" i="5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B129" i="5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Q125" i="5"/>
  <c r="Q121" i="5"/>
  <c r="K117" i="5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Q109" i="5"/>
  <c r="K105" i="5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Q89" i="5"/>
  <c r="Q79" i="5"/>
  <c r="Q77" i="5"/>
  <c r="Q73" i="5"/>
  <c r="K69" i="5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Q57" i="5"/>
  <c r="K54" i="5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Q48" i="5"/>
  <c r="Q46" i="5"/>
  <c r="Q44" i="5"/>
  <c r="Q32" i="5"/>
  <c r="K27" i="5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Q21" i="5"/>
  <c r="Q19" i="5"/>
  <c r="Q13" i="5"/>
  <c r="Q10" i="5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B147" i="5" l="1"/>
  <c r="B145" i="5"/>
  <c r="B146" i="5" s="1"/>
  <c r="K326" i="5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B322" i="5"/>
  <c r="B320" i="5"/>
  <c r="B321" i="5" s="1"/>
  <c r="K312" i="5"/>
  <c r="K313" i="5" s="1"/>
  <c r="K314" i="5" s="1"/>
  <c r="K315" i="5" s="1"/>
  <c r="K316" i="5" s="1"/>
  <c r="K317" i="5" s="1"/>
  <c r="K318" i="5" s="1"/>
  <c r="K319" i="5" s="1"/>
  <c r="K320" i="5" s="1"/>
  <c r="K321" i="5" s="1"/>
  <c r="B247" i="5"/>
  <c r="B248" i="5" s="1"/>
  <c r="B249" i="5" s="1"/>
  <c r="B250" i="5" s="1"/>
  <c r="B251" i="5" s="1"/>
  <c r="B252" i="5" s="1"/>
  <c r="B253" i="5" s="1"/>
  <c r="B340" i="5"/>
  <c r="B338" i="5"/>
  <c r="B339" i="5" s="1"/>
  <c r="C223" i="5"/>
  <c r="C224" i="5" s="1"/>
  <c r="C289" i="5"/>
  <c r="C287" i="5"/>
  <c r="C288" i="5" s="1"/>
  <c r="B271" i="5"/>
  <c r="B269" i="5"/>
  <c r="B270" i="5" s="1"/>
  <c r="B308" i="5"/>
  <c r="B306" i="5"/>
  <c r="B307" i="5" s="1"/>
  <c r="C271" i="5"/>
  <c r="C269" i="5"/>
  <c r="C270" i="5" s="1"/>
  <c r="C308" i="5"/>
  <c r="C306" i="5"/>
  <c r="C307" i="5" s="1"/>
  <c r="B289" i="5"/>
  <c r="B287" i="5"/>
  <c r="B288" i="5" s="1"/>
  <c r="C216" i="5"/>
  <c r="C217" i="5" s="1"/>
  <c r="C242" i="5"/>
  <c r="C240" i="5"/>
  <c r="C241" i="5" s="1"/>
  <c r="B242" i="5"/>
  <c r="B240" i="5"/>
  <c r="B241" i="5" s="1"/>
  <c r="B209" i="5"/>
  <c r="B210" i="5" s="1"/>
  <c r="C232" i="5"/>
  <c r="C230" i="5"/>
  <c r="C231" i="5" s="1"/>
  <c r="B189" i="5"/>
  <c r="B190" i="5" s="1"/>
  <c r="K209" i="5"/>
  <c r="K210" i="5" s="1"/>
  <c r="K188" i="5"/>
  <c r="K189" i="5" s="1"/>
  <c r="K190" i="5" s="1"/>
  <c r="C171" i="5"/>
  <c r="C172" i="5" s="1"/>
  <c r="C254" i="5"/>
  <c r="K239" i="1"/>
  <c r="K322" i="5" l="1"/>
  <c r="B254" i="5"/>
  <c r="K340" i="5"/>
  <c r="K191" i="5"/>
  <c r="K596" i="1"/>
  <c r="B567" i="1" l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K543" i="1"/>
  <c r="K559" i="1"/>
  <c r="K556" i="1"/>
  <c r="K554" i="1"/>
  <c r="K552" i="1"/>
  <c r="K550" i="1"/>
  <c r="K547" i="1"/>
  <c r="C90" i="1" l="1"/>
  <c r="B889" i="1" l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877" i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60" i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44" i="1"/>
  <c r="B845" i="1" s="1"/>
  <c r="B846" i="1" s="1"/>
  <c r="B847" i="1" s="1"/>
  <c r="B848" i="1" s="1"/>
  <c r="B849" i="1" s="1"/>
  <c r="B850" i="1" s="1"/>
  <c r="B851" i="1" s="1"/>
  <c r="B852" i="1" s="1"/>
  <c r="B829" i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19" i="1"/>
  <c r="B820" i="1" s="1"/>
  <c r="B821" i="1" s="1"/>
  <c r="B822" i="1" s="1"/>
  <c r="B823" i="1" s="1"/>
  <c r="B824" i="1" s="1"/>
  <c r="B825" i="1" s="1"/>
  <c r="B826" i="1" s="1"/>
  <c r="B827" i="1" s="1"/>
  <c r="B811" i="1"/>
  <c r="B812" i="1" s="1"/>
  <c r="B813" i="1" s="1"/>
  <c r="B814" i="1" s="1"/>
  <c r="B815" i="1" s="1"/>
  <c r="B816" i="1" s="1"/>
  <c r="B817" i="1" s="1"/>
  <c r="B778" i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67" i="1"/>
  <c r="B768" i="1" s="1"/>
  <c r="B769" i="1" s="1"/>
  <c r="B770" i="1" s="1"/>
  <c r="B771" i="1" s="1"/>
  <c r="B772" i="1" s="1"/>
  <c r="B773" i="1" s="1"/>
  <c r="B774" i="1" s="1"/>
  <c r="B775" i="1" s="1"/>
  <c r="B776" i="1" s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688" i="1"/>
  <c r="B689" i="1" s="1"/>
  <c r="B690" i="1" s="1"/>
  <c r="B691" i="1" s="1"/>
  <c r="B530" i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352" i="1"/>
  <c r="B322" i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298" i="1"/>
  <c r="B299" i="1" s="1"/>
  <c r="B300" i="1" s="1"/>
  <c r="B301" i="1" s="1"/>
  <c r="B302" i="1" s="1"/>
  <c r="B303" i="1" s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C860" i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44" i="1"/>
  <c r="C845" i="1" s="1"/>
  <c r="C846" i="1" s="1"/>
  <c r="C847" i="1" s="1"/>
  <c r="C848" i="1" s="1"/>
  <c r="C849" i="1" s="1"/>
  <c r="C850" i="1" s="1"/>
  <c r="C851" i="1" s="1"/>
  <c r="C852" i="1" s="1"/>
  <c r="C854" i="1" s="1"/>
  <c r="C855" i="1" s="1"/>
  <c r="C856" i="1" s="1"/>
  <c r="C857" i="1" s="1"/>
  <c r="C858" i="1" s="1"/>
  <c r="C829" i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19" i="1"/>
  <c r="C820" i="1" s="1"/>
  <c r="C821" i="1" s="1"/>
  <c r="C811" i="1"/>
  <c r="C812" i="1" s="1"/>
  <c r="C813" i="1" s="1"/>
  <c r="C814" i="1" s="1"/>
  <c r="C815" i="1" s="1"/>
  <c r="C816" i="1" s="1"/>
  <c r="C817" i="1" s="1"/>
  <c r="C806" i="1"/>
  <c r="C807" i="1" s="1"/>
  <c r="C808" i="1" s="1"/>
  <c r="C809" i="1" s="1"/>
  <c r="C801" i="1"/>
  <c r="C802" i="1" s="1"/>
  <c r="C803" i="1" s="1"/>
  <c r="C804" i="1" s="1"/>
  <c r="C796" i="1"/>
  <c r="C797" i="1" s="1"/>
  <c r="C798" i="1" s="1"/>
  <c r="C799" i="1" s="1"/>
  <c r="C738" i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688" i="1"/>
  <c r="C689" i="1" s="1"/>
  <c r="C690" i="1" s="1"/>
  <c r="C691" i="1" s="1"/>
  <c r="C694" i="1" s="1"/>
  <c r="C695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16" i="1" s="1"/>
  <c r="C717" i="1" s="1"/>
  <c r="C720" i="1" s="1"/>
  <c r="C721" i="1" s="1"/>
  <c r="C722" i="1" s="1"/>
  <c r="C723" i="1" s="1"/>
  <c r="C731" i="1" s="1"/>
  <c r="C732" i="1" s="1"/>
  <c r="C733" i="1" s="1"/>
  <c r="C734" i="1" s="1"/>
  <c r="C735" i="1" s="1"/>
  <c r="C736" i="1" s="1"/>
  <c r="C489" i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196" i="1"/>
  <c r="C197" i="1" s="1"/>
  <c r="C198" i="1" s="1"/>
  <c r="C199" i="1" s="1"/>
  <c r="C200" i="1" s="1"/>
  <c r="C201" i="1" s="1"/>
  <c r="C202" i="1" s="1"/>
  <c r="C169" i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37" i="1"/>
  <c r="C138" i="1" s="1"/>
  <c r="C139" i="1" s="1"/>
  <c r="C140" i="1" s="1"/>
  <c r="C141" i="1" s="1"/>
  <c r="C142" i="1" s="1"/>
  <c r="C143" i="1" s="1"/>
  <c r="C144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91" i="1"/>
  <c r="C92" i="1" s="1"/>
  <c r="C93" i="1" s="1"/>
  <c r="C94" i="1" s="1"/>
  <c r="C95" i="1" s="1"/>
  <c r="C96" i="1" s="1"/>
  <c r="C97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B853" i="1" l="1"/>
  <c r="B854" i="1" s="1"/>
  <c r="B855" i="1" s="1"/>
  <c r="B856" i="1" s="1"/>
  <c r="B857" i="1" s="1"/>
  <c r="B858" i="1" s="1"/>
  <c r="B692" i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355" i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53" i="1"/>
  <c r="B354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98" i="1"/>
  <c r="B344" i="1"/>
  <c r="B345" i="1" s="1"/>
  <c r="B346" i="1" s="1"/>
  <c r="B347" i="1" s="1"/>
  <c r="B348" i="1" s="1"/>
  <c r="B349" i="1" s="1"/>
  <c r="B350" i="1" s="1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04" i="1"/>
  <c r="B305" i="1" s="1"/>
  <c r="B306" i="1" s="1"/>
  <c r="B307" i="1" s="1"/>
  <c r="B308" i="1" s="1"/>
  <c r="B309" i="1" s="1"/>
  <c r="B310" i="1" s="1"/>
  <c r="B311" i="1" s="1"/>
  <c r="B312" i="1" s="1"/>
  <c r="B313" i="1" s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822" i="1"/>
  <c r="K526" i="1"/>
  <c r="K522" i="1"/>
  <c r="K510" i="1"/>
  <c r="K473" i="1"/>
  <c r="K461" i="1"/>
  <c r="K463" i="1"/>
  <c r="K457" i="1"/>
  <c r="K441" i="1"/>
  <c r="K300" i="1"/>
  <c r="K287" i="1"/>
  <c r="K12" i="1"/>
  <c r="K900" i="1"/>
  <c r="K854" i="1"/>
  <c r="K851" i="1"/>
  <c r="K838" i="1"/>
  <c r="K836" i="1"/>
  <c r="B146" i="1" l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45" i="1"/>
  <c r="B319" i="1"/>
  <c r="B320" i="1" s="1"/>
  <c r="B314" i="1"/>
  <c r="B315" i="1" s="1"/>
  <c r="B316" i="1" s="1"/>
  <c r="B317" i="1" s="1"/>
  <c r="B318" i="1" s="1"/>
  <c r="C824" i="1"/>
  <c r="C825" i="1" s="1"/>
  <c r="C826" i="1" s="1"/>
  <c r="C827" i="1" s="1"/>
  <c r="C823" i="1"/>
  <c r="K897" i="1"/>
  <c r="K894" i="1"/>
  <c r="K892" i="1"/>
  <c r="K883" i="1"/>
  <c r="K880" i="1"/>
  <c r="K790" i="1"/>
  <c r="K782" i="1"/>
  <c r="K747" i="1"/>
  <c r="K745" i="1"/>
  <c r="K743" i="1"/>
  <c r="K771" i="1"/>
  <c r="K773" i="1"/>
  <c r="K707" i="1"/>
  <c r="K711" i="1"/>
  <c r="K702" i="1"/>
  <c r="K690" i="1"/>
  <c r="K677" i="1"/>
  <c r="K659" i="1"/>
  <c r="K640" i="1"/>
  <c r="K642" i="1"/>
  <c r="K630" i="1"/>
  <c r="K618" i="1"/>
  <c r="K616" i="1"/>
  <c r="K605" i="1"/>
  <c r="K587" i="1"/>
  <c r="K569" i="1"/>
  <c r="K432" i="1" l="1"/>
  <c r="K430" i="1"/>
  <c r="K428" i="1"/>
  <c r="K405" i="1"/>
  <c r="K416" i="1"/>
  <c r="K403" i="1"/>
  <c r="K397" i="1"/>
  <c r="K394" i="1"/>
  <c r="K577" i="1"/>
  <c r="K574" i="1"/>
  <c r="K532" i="1"/>
  <c r="K496" i="1"/>
  <c r="K491" i="1"/>
  <c r="K385" i="1"/>
  <c r="K383" i="1"/>
  <c r="K380" i="1"/>
  <c r="K371" i="1"/>
  <c r="K359" i="1"/>
  <c r="K357" i="1"/>
  <c r="K329" i="1"/>
  <c r="K324" i="1"/>
  <c r="K278" i="1"/>
  <c r="K264" i="1"/>
  <c r="K262" i="1"/>
  <c r="K255" i="1"/>
  <c r="K251" i="1"/>
  <c r="K245" i="1"/>
  <c r="K243" i="1"/>
  <c r="K224" i="1"/>
  <c r="K222" i="1"/>
  <c r="K215" i="1"/>
  <c r="K211" i="1"/>
  <c r="K205" i="1"/>
  <c r="K203" i="1"/>
  <c r="K199" i="1"/>
  <c r="K191" i="1"/>
  <c r="K189" i="1"/>
  <c r="K187" i="1"/>
  <c r="K185" i="1"/>
  <c r="K181" i="1"/>
  <c r="K183" i="1"/>
  <c r="K178" i="1"/>
  <c r="K172" i="1"/>
  <c r="K139" i="1" l="1"/>
  <c r="K92" i="1"/>
  <c r="K79" i="1"/>
  <c r="K67" i="1" l="1"/>
  <c r="K65" i="1"/>
  <c r="K63" i="1"/>
  <c r="K61" i="1"/>
  <c r="K54" i="1"/>
  <c r="K16" i="1"/>
  <c r="K50" i="1"/>
  <c r="K48" i="1"/>
  <c r="K44" i="1"/>
  <c r="K35" i="1"/>
  <c r="K33" i="1"/>
  <c r="K25" i="1"/>
  <c r="K23" i="1"/>
  <c r="K18" i="1"/>
</calcChain>
</file>

<file path=xl/sharedStrings.xml><?xml version="1.0" encoding="utf-8"?>
<sst xmlns="http://schemas.openxmlformats.org/spreadsheetml/2006/main" count="5387" uniqueCount="1324">
  <si>
    <t>A0</t>
  </si>
  <si>
    <t>A0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</si>
  <si>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</si>
  <si>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</si>
  <si>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</si>
  <si>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</si>
  <si>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</si>
  <si>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</si>
  <si>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</si>
  <si>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</si>
  <si>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</si>
  <si>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</si>
  <si>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</si>
  <si>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</si>
  <si>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</si>
  <si>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</si>
  <si>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</si>
  <si>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</si>
  <si>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</si>
  <si>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</si>
  <si>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</si>
  <si>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</si>
  <si>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</si>
  <si>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</si>
  <si>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</si>
  <si>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</si>
  <si>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</si>
  <si>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</si>
  <si>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</si>
  <si>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</si>
  <si>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</si>
  <si>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</si>
  <si>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샘플데이터</t>
  </si>
  <si>
    <t>항목명(영문)</t>
    <phoneticPr fontId="1" type="noConversion"/>
  </si>
  <si>
    <t>고유번호</t>
  </si>
  <si>
    <t>법정동코드</t>
  </si>
  <si>
    <t>법정동명</t>
  </si>
  <si>
    <t>특수지구분코드</t>
  </si>
  <si>
    <t>특수지구분명</t>
  </si>
  <si>
    <t>일반</t>
  </si>
  <si>
    <t>지번</t>
  </si>
  <si>
    <t>건물식별번호</t>
  </si>
  <si>
    <t>집합건물구분코드</t>
  </si>
  <si>
    <t>집합건물구분</t>
  </si>
  <si>
    <t>대장종류코드</t>
  </si>
  <si>
    <t>대장종류</t>
  </si>
  <si>
    <t>건물동명</t>
  </si>
  <si>
    <t>건물연면적</t>
  </si>
  <si>
    <t>건축물구조코드</t>
  </si>
  <si>
    <t>건축물구조명</t>
  </si>
  <si>
    <t>주요용도코드</t>
  </si>
  <si>
    <t>주요용도명</t>
  </si>
  <si>
    <t>건물높이</t>
  </si>
  <si>
    <t>지상층수</t>
  </si>
  <si>
    <t>지하층수</t>
  </si>
  <si>
    <t>허가일자</t>
  </si>
  <si>
    <t>사용승인일자</t>
  </si>
  <si>
    <t>건물연령</t>
  </si>
  <si>
    <t>연령대구분코드</t>
  </si>
  <si>
    <t>연령대구분명</t>
  </si>
  <si>
    <t>연령대5계급코드</t>
  </si>
  <si>
    <t>연령대5계급명</t>
  </si>
  <si>
    <t>데이터기준일자</t>
  </si>
  <si>
    <t>건물명</t>
  </si>
  <si>
    <t>철근콘크리트구조</t>
  </si>
  <si>
    <t>비고</t>
    <phoneticPr fontId="1" type="noConversion"/>
  </si>
  <si>
    <t>건축물연령정보</t>
    <phoneticPr fontId="1" type="noConversion"/>
  </si>
  <si>
    <t>용도별건물정보</t>
    <phoneticPr fontId="1" type="noConversion"/>
  </si>
  <si>
    <t>A31</t>
  </si>
  <si>
    <t>A32</t>
  </si>
  <si>
    <t>A33</t>
  </si>
  <si>
    <t>A34</t>
  </si>
  <si>
    <t>A35</t>
  </si>
  <si>
    <t>도형ID</t>
  </si>
  <si>
    <t>GIS건물통합식별번호</t>
  </si>
  <si>
    <t>건물주부구분코드</t>
  </si>
  <si>
    <t>건물주부구분명</t>
  </si>
  <si>
    <t>세부용도코드</t>
  </si>
  <si>
    <t>세부용도명</t>
  </si>
  <si>
    <t>건물용도분류코드</t>
  </si>
  <si>
    <t>건물용도분류명</t>
  </si>
  <si>
    <t>집합건물구분코드</t>
    <phoneticPr fontId="1" type="noConversion"/>
  </si>
  <si>
    <t>건축물구조코드</t>
    <phoneticPr fontId="1" type="noConversion"/>
  </si>
  <si>
    <t>대장종류코드</t>
    <phoneticPr fontId="1" type="noConversion"/>
  </si>
  <si>
    <t>주요용도코드</t>
    <phoneticPr fontId="1" type="noConversion"/>
  </si>
  <si>
    <t>연령대구분코드</t>
    <phoneticPr fontId="1" type="noConversion"/>
  </si>
  <si>
    <t>연령대5계급코드</t>
    <phoneticPr fontId="1" type="noConversion"/>
  </si>
  <si>
    <t>특수지구분코드</t>
    <phoneticPr fontId="1" type="noConversion"/>
  </si>
  <si>
    <t>건물주부구분코드</t>
    <phoneticPr fontId="1" type="noConversion"/>
  </si>
  <si>
    <t>세부용도코드</t>
    <phoneticPr fontId="1" type="noConversion"/>
  </si>
  <si>
    <t>건물용도분류코드</t>
    <phoneticPr fontId="1" type="noConversion"/>
  </si>
  <si>
    <t>기준연도</t>
  </si>
  <si>
    <t>기준월</t>
  </si>
  <si>
    <t>시도코드</t>
  </si>
  <si>
    <t>시도명</t>
  </si>
  <si>
    <t>시군구코드</t>
  </si>
  <si>
    <t>시군구명</t>
  </si>
  <si>
    <t>읍면동리코드</t>
  </si>
  <si>
    <t>읍면동리명</t>
  </si>
  <si>
    <t>지가지수</t>
  </si>
  <si>
    <t>시도코드</t>
    <phoneticPr fontId="1" type="noConversion"/>
  </si>
  <si>
    <t>시군구코드</t>
    <phoneticPr fontId="1" type="noConversion"/>
  </si>
  <si>
    <t>주거지역지가지수</t>
  </si>
  <si>
    <t>상업지역지가지수</t>
  </si>
  <si>
    <t>공업지역지가지수</t>
  </si>
  <si>
    <t>녹지지역지가지수</t>
  </si>
  <si>
    <t>관리지역지가지수</t>
  </si>
  <si>
    <t>보전관리지역지가지수</t>
  </si>
  <si>
    <t>생산관리지역지가지수</t>
  </si>
  <si>
    <t>계획관리지역지가지수</t>
  </si>
  <si>
    <t>농림지역지가지수</t>
  </si>
  <si>
    <t>A36</t>
  </si>
  <si>
    <t>자연환경보전지역지가지수</t>
  </si>
  <si>
    <t>A37</t>
  </si>
  <si>
    <t>A38</t>
  </si>
  <si>
    <t>A39</t>
  </si>
  <si>
    <t>준도시지역지가지수</t>
  </si>
  <si>
    <t>A40</t>
  </si>
  <si>
    <t>A41</t>
  </si>
  <si>
    <t>A42</t>
  </si>
  <si>
    <t>준농림지역지가지수</t>
  </si>
  <si>
    <t>A43</t>
  </si>
  <si>
    <t>A44</t>
  </si>
  <si>
    <t>A45</t>
  </si>
  <si>
    <t>주거용대지가지수</t>
  </si>
  <si>
    <t>상업용대지가지수</t>
  </si>
  <si>
    <t>공장용지지가지수</t>
  </si>
  <si>
    <t>전지가지수</t>
  </si>
  <si>
    <t>답지가지수</t>
  </si>
  <si>
    <t>임야지가지수</t>
  </si>
  <si>
    <t>기타지가지수</t>
  </si>
  <si>
    <t>토지특성정보</t>
    <phoneticPr fontId="1" type="noConversion"/>
  </si>
  <si>
    <t>대장구분코드</t>
  </si>
  <si>
    <t>대장구분명</t>
  </si>
  <si>
    <t>지번지목부호</t>
  </si>
  <si>
    <t>지목코드</t>
  </si>
  <si>
    <t>지목명</t>
  </si>
  <si>
    <t>토지면적</t>
  </si>
  <si>
    <t>토지이용상황코드</t>
  </si>
  <si>
    <t>토지이용상황명</t>
  </si>
  <si>
    <t>지형높이코드</t>
  </si>
  <si>
    <t>지형높이명</t>
  </si>
  <si>
    <t>지형형상코드</t>
  </si>
  <si>
    <t>지형형상명</t>
  </si>
  <si>
    <t>도로측면코드</t>
  </si>
  <si>
    <t>도로측면명</t>
  </si>
  <si>
    <t>대장구분코드</t>
    <phoneticPr fontId="1" type="noConversion"/>
  </si>
  <si>
    <t>지목코드</t>
    <phoneticPr fontId="1" type="noConversion"/>
  </si>
  <si>
    <t>용도지역코드1</t>
    <phoneticPr fontId="1" type="noConversion"/>
  </si>
  <si>
    <t>용도지역코드2</t>
    <phoneticPr fontId="1" type="noConversion"/>
  </si>
  <si>
    <t>토지이용상황코드</t>
    <phoneticPr fontId="1" type="noConversion"/>
  </si>
  <si>
    <t>지형높이코드</t>
    <phoneticPr fontId="1" type="noConversion"/>
  </si>
  <si>
    <t>지형형상코드</t>
    <phoneticPr fontId="1" type="noConversion"/>
  </si>
  <si>
    <t>도로측면코드</t>
    <phoneticPr fontId="1" type="noConversion"/>
  </si>
  <si>
    <t>GIS건물일반집합정보</t>
    <phoneticPr fontId="1" type="noConversion"/>
  </si>
  <si>
    <t>GIS건물일반정보</t>
    <phoneticPr fontId="1" type="noConversion"/>
  </si>
  <si>
    <t>상위건물식별번호</t>
  </si>
  <si>
    <t>도로명주소코드</t>
  </si>
  <si>
    <t>도로명주소읍면동리코드</t>
  </si>
  <si>
    <t>도로명주소지하코드</t>
  </si>
  <si>
    <t>도로명주소본번</t>
  </si>
  <si>
    <t>도로명주소부번</t>
  </si>
  <si>
    <t>건물주부구분</t>
  </si>
  <si>
    <t>건축물용도코드</t>
  </si>
  <si>
    <t>건축물용도명</t>
  </si>
  <si>
    <t>총주차수</t>
  </si>
  <si>
    <t>총주차장면적</t>
  </si>
  <si>
    <t>도로명주소지하코드</t>
    <phoneticPr fontId="1" type="noConversion"/>
  </si>
  <si>
    <t>건축물용도코드</t>
    <phoneticPr fontId="1" type="noConversion"/>
  </si>
  <si>
    <t>GIS건물집합정보</t>
    <phoneticPr fontId="1" type="noConversion"/>
  </si>
  <si>
    <t>개별공시지가정보</t>
    <phoneticPr fontId="1" type="noConversion"/>
  </si>
  <si>
    <t>토지대장</t>
  </si>
  <si>
    <t>표준지여부</t>
  </si>
  <si>
    <t>지목</t>
  </si>
  <si>
    <t>개별주택가격정보</t>
    <phoneticPr fontId="1" type="noConversion"/>
  </si>
  <si>
    <t>주택가격</t>
  </si>
  <si>
    <t>A15</t>
    <phoneticPr fontId="1" type="noConversion"/>
  </si>
  <si>
    <t>과년도_1_공시_지가</t>
  </si>
  <si>
    <t>과년도_2_공시_지가</t>
  </si>
  <si>
    <t>과년도_3_공시_지가</t>
  </si>
  <si>
    <t>과년도_4_공시_지가</t>
  </si>
  <si>
    <t>A17</t>
    <phoneticPr fontId="1" type="noConversion"/>
  </si>
  <si>
    <t>공동주택가격정보</t>
    <phoneticPr fontId="1" type="noConversion"/>
  </si>
  <si>
    <t>공동주택구분코드</t>
  </si>
  <si>
    <t>공동주택구분명</t>
  </si>
  <si>
    <t>공동주택명</t>
  </si>
  <si>
    <t>평균공시가격</t>
  </si>
  <si>
    <t>전체공시가격</t>
  </si>
  <si>
    <t>단위면적가격</t>
  </si>
  <si>
    <t>산정공동주택호수</t>
  </si>
  <si>
    <t>A22</t>
    <phoneticPr fontId="1" type="noConversion"/>
  </si>
  <si>
    <t>공동주택구분코드</t>
    <phoneticPr fontId="1" type="noConversion"/>
  </si>
  <si>
    <t>서울특별시 종로구 청운동</t>
  </si>
  <si>
    <t>11110</t>
  </si>
  <si>
    <t>도서고유번호</t>
  </si>
  <si>
    <t>도서명</t>
  </si>
  <si>
    <t>도서구분코드</t>
  </si>
  <si>
    <t>도서구분명</t>
  </si>
  <si>
    <t>연결유형코드</t>
  </si>
  <si>
    <t>연결유형</t>
  </si>
  <si>
    <t>제방다리수</t>
  </si>
  <si>
    <t>제방다리명</t>
  </si>
  <si>
    <t>지번수</t>
  </si>
  <si>
    <t>시군구명</t>
    <phoneticPr fontId="1" type="noConversion"/>
  </si>
  <si>
    <t>A14</t>
    <phoneticPr fontId="1" type="noConversion"/>
  </si>
  <si>
    <t>도서구분코드</t>
    <phoneticPr fontId="1" type="noConversion"/>
  </si>
  <si>
    <t>연결유형코드</t>
    <phoneticPr fontId="1" type="noConversion"/>
  </si>
  <si>
    <t>상태구분코드</t>
  </si>
  <si>
    <t>상태구분</t>
  </si>
  <si>
    <t>영업중</t>
  </si>
  <si>
    <t>사업자상호</t>
  </si>
  <si>
    <t>기타주소</t>
  </si>
  <si>
    <t>전화번호</t>
  </si>
  <si>
    <t>고용수</t>
  </si>
  <si>
    <t>등록번호</t>
  </si>
  <si>
    <t>대장구분코드_부동산개발업</t>
    <phoneticPr fontId="1" type="noConversion"/>
  </si>
  <si>
    <t>A8</t>
    <phoneticPr fontId="1" type="noConversion"/>
  </si>
  <si>
    <t>A9</t>
    <phoneticPr fontId="1" type="noConversion"/>
  </si>
  <si>
    <t>부동산개발업등록번호</t>
    <phoneticPr fontId="1" type="noConversion"/>
  </si>
  <si>
    <t>부동산개발업상호</t>
    <phoneticPr fontId="1" type="noConversion"/>
  </si>
  <si>
    <t>대표자</t>
    <phoneticPr fontId="1" type="noConversion"/>
  </si>
  <si>
    <t>A10</t>
    <phoneticPr fontId="1" type="noConversion"/>
  </si>
  <si>
    <t>전화번호</t>
    <phoneticPr fontId="1" type="noConversion"/>
  </si>
  <si>
    <t>등록상태코드</t>
    <phoneticPr fontId="1" type="noConversion"/>
  </si>
  <si>
    <t>10:등록완료</t>
    <phoneticPr fontId="1" type="noConversion"/>
  </si>
  <si>
    <t>A13</t>
    <phoneticPr fontId="1" type="noConversion"/>
  </si>
  <si>
    <t>등록상태</t>
    <phoneticPr fontId="1" type="noConversion"/>
  </si>
  <si>
    <t>등록완료</t>
    <phoneticPr fontId="1" type="noConversion"/>
  </si>
  <si>
    <t>사무소구분코드</t>
    <phoneticPr fontId="1" type="noConversion"/>
  </si>
  <si>
    <t>사무소구분</t>
    <phoneticPr fontId="1" type="noConversion"/>
  </si>
  <si>
    <t>사무소소유구분코드</t>
    <phoneticPr fontId="1" type="noConversion"/>
  </si>
  <si>
    <t>사무소소유구분</t>
    <phoneticPr fontId="1" type="noConversion"/>
  </si>
  <si>
    <t>전문인력수</t>
    <phoneticPr fontId="1" type="noConversion"/>
  </si>
  <si>
    <t>주사무소</t>
  </si>
  <si>
    <t>임대</t>
  </si>
  <si>
    <t>A20</t>
    <phoneticPr fontId="1" type="noConversion"/>
  </si>
  <si>
    <t>위반행위수</t>
    <phoneticPr fontId="1" type="noConversion"/>
  </si>
  <si>
    <t>***</t>
    <phoneticPr fontId="1" type="noConversion"/>
  </si>
  <si>
    <t>서울07****</t>
    <phoneticPr fontId="1" type="noConversion"/>
  </si>
  <si>
    <t>A21</t>
    <phoneticPr fontId="1" type="noConversion"/>
  </si>
  <si>
    <t>사무소구분코드</t>
    <phoneticPr fontId="1" type="noConversion"/>
  </si>
  <si>
    <t>사무소소유구분코드</t>
    <phoneticPr fontId="1" type="noConversion"/>
  </si>
  <si>
    <t>A16</t>
    <phoneticPr fontId="1" type="noConversion"/>
  </si>
  <si>
    <t>상태구분코드</t>
    <phoneticPr fontId="1" type="noConversion"/>
  </si>
  <si>
    <t>토지소유정보</t>
    <phoneticPr fontId="1" type="noConversion"/>
  </si>
  <si>
    <t>소유구분코드</t>
  </si>
  <si>
    <t>소유구분명</t>
  </si>
  <si>
    <t>공유인수</t>
  </si>
  <si>
    <t>연령대구분</t>
  </si>
  <si>
    <t>거주지구분코드</t>
  </si>
  <si>
    <t>거주지구분</t>
  </si>
  <si>
    <t>국가기관구분코드</t>
  </si>
  <si>
    <t>국가기관구분</t>
  </si>
  <si>
    <t>소유권변동원인코드</t>
  </si>
  <si>
    <t>소유권변동원인</t>
  </si>
  <si>
    <t>소유권변동일자</t>
  </si>
  <si>
    <t>라벨</t>
  </si>
  <si>
    <t>소유구분코드</t>
    <phoneticPr fontId="1" type="noConversion"/>
  </si>
  <si>
    <t>거주지구분코드</t>
    <phoneticPr fontId="1" type="noConversion"/>
  </si>
  <si>
    <t>국가기관구분코드</t>
    <phoneticPr fontId="1" type="noConversion"/>
  </si>
  <si>
    <t>소유권변동원인코드</t>
    <phoneticPr fontId="1" type="noConversion"/>
  </si>
  <si>
    <t>A24</t>
    <phoneticPr fontId="1" type="noConversion"/>
  </si>
  <si>
    <t>토지이동이력정보</t>
    <phoneticPr fontId="1" type="noConversion"/>
  </si>
  <si>
    <t>토지이동이력순번</t>
  </si>
  <si>
    <t>폐쇄순번</t>
  </si>
  <si>
    <t>토지이동사유코드</t>
  </si>
  <si>
    <t>토지이동사유</t>
  </si>
  <si>
    <t>토지이동일자</t>
  </si>
  <si>
    <t>토지이동말소일자</t>
  </si>
  <si>
    <t>토지이력순번</t>
  </si>
  <si>
    <t>원천시도시군구코드</t>
  </si>
  <si>
    <t>1111010100100450011</t>
  </si>
  <si>
    <t>1111010100</t>
    <phoneticPr fontId="1" type="noConversion"/>
  </si>
  <si>
    <t>1</t>
    <phoneticPr fontId="1" type="noConversion"/>
  </si>
  <si>
    <t>45-11</t>
  </si>
  <si>
    <t>853</t>
  </si>
  <si>
    <t>000</t>
  </si>
  <si>
    <t>14</t>
  </si>
  <si>
    <t>도로</t>
  </si>
  <si>
    <t>4.50000</t>
  </si>
  <si>
    <t>40</t>
  </si>
  <si>
    <t>지목변경</t>
  </si>
  <si>
    <t>1997-09-06</t>
  </si>
  <si>
    <t>02</t>
  </si>
  <si>
    <t>2024-01-18</t>
  </si>
  <si>
    <t>토지면적(㎡)</t>
    <phoneticPr fontId="1" type="noConversion"/>
  </si>
  <si>
    <t>토지이동사유코드</t>
    <phoneticPr fontId="1" type="noConversion"/>
  </si>
  <si>
    <t>정상</t>
  </si>
  <si>
    <t>법인구분코드</t>
    <phoneticPr fontId="1" type="noConversion"/>
  </si>
  <si>
    <t>데이터기준일자</t>
    <phoneticPr fontId="1" type="noConversion"/>
  </si>
  <si>
    <t>국적구분코드</t>
    <phoneticPr fontId="1" type="noConversion"/>
  </si>
  <si>
    <t>부동산개발업_등록상태코드</t>
    <phoneticPr fontId="1" type="noConversion"/>
  </si>
  <si>
    <t>부동산개발업사무소정보</t>
    <phoneticPr fontId="1" type="noConversion"/>
  </si>
  <si>
    <t>도로명주소읍면동일련번호</t>
  </si>
  <si>
    <t>처리상태코드</t>
    <phoneticPr fontId="1" type="noConversion"/>
  </si>
  <si>
    <t>상태코드</t>
    <phoneticPr fontId="1" type="noConversion"/>
  </si>
  <si>
    <t>10:정상</t>
    <phoneticPr fontId="1" type="noConversion"/>
  </si>
  <si>
    <t>사무소일련번호</t>
    <phoneticPr fontId="1" type="noConversion"/>
  </si>
  <si>
    <t>토지이용계획정보</t>
    <phoneticPr fontId="1" type="noConversion"/>
  </si>
  <si>
    <t>용도지역지구코드목록</t>
  </si>
  <si>
    <t>용도지역지구명목록</t>
  </si>
  <si>
    <t>저촉여부코드목록</t>
  </si>
  <si>
    <t>저촉여부목록</t>
  </si>
  <si>
    <t>저촉여부코드</t>
    <phoneticPr fontId="1" type="noConversion"/>
  </si>
  <si>
    <t>A12</t>
    <phoneticPr fontId="1" type="noConversion"/>
  </si>
  <si>
    <t>통계성지표정보</t>
    <phoneticPr fontId="1" type="noConversion"/>
  </si>
  <si>
    <t>6</t>
  </si>
  <si>
    <t>2</t>
  </si>
  <si>
    <t>2</t>
    <phoneticPr fontId="1" type="noConversion"/>
  </si>
  <si>
    <t>표준지공시지가공간정보</t>
    <phoneticPr fontId="1" type="noConversion"/>
  </si>
  <si>
    <t>표준지일련번호</t>
  </si>
  <si>
    <t>용도지역</t>
  </si>
  <si>
    <t>용도지역명</t>
  </si>
  <si>
    <t>토지이용상황</t>
  </si>
  <si>
    <t>단독</t>
  </si>
  <si>
    <t>지형형상</t>
  </si>
  <si>
    <t>도로측면</t>
  </si>
  <si>
    <t>공유지연명정보</t>
    <phoneticPr fontId="1" type="noConversion"/>
  </si>
  <si>
    <t>GIS건물통합정보</t>
    <phoneticPr fontId="1" type="noConversion"/>
  </si>
  <si>
    <t>공유인일련번호</t>
  </si>
  <si>
    <t>3-71</t>
  </si>
  <si>
    <t>시, 도유지</t>
  </si>
  <si>
    <t>1111010100100030000</t>
    <phoneticPr fontId="1" type="noConversion"/>
  </si>
  <si>
    <t>2024-01-18</t>
    <phoneticPr fontId="1" type="noConversion"/>
  </si>
  <si>
    <t>특수지코드</t>
  </si>
  <si>
    <t>연면적</t>
  </si>
  <si>
    <t>위반건축물여부</t>
  </si>
  <si>
    <t>N</t>
  </si>
  <si>
    <t>참조체계연계키</t>
  </si>
  <si>
    <t>부산광역시 중구 보수동1가</t>
  </si>
  <si>
    <t>16-26</t>
  </si>
  <si>
    <t>공동주택</t>
  </si>
  <si>
    <t>B0010000000B0N8EX</t>
  </si>
  <si>
    <t>1998202070161786836800000000</t>
    <phoneticPr fontId="1" type="noConversion"/>
  </si>
  <si>
    <t>2611012000100160026</t>
  </si>
  <si>
    <t>1998-05-01</t>
  </si>
  <si>
    <t>2024/01/18</t>
  </si>
  <si>
    <t>2011-01-13</t>
    <phoneticPr fontId="1" type="noConversion"/>
  </si>
  <si>
    <t>지상층_수</t>
  </si>
  <si>
    <t>지하층_수</t>
    <phoneticPr fontId="1" type="noConversion"/>
  </si>
  <si>
    <t>데이터생성변경일자</t>
    <phoneticPr fontId="1" type="noConversion"/>
  </si>
  <si>
    <t>건물명</t>
    <phoneticPr fontId="1" type="noConversion"/>
  </si>
  <si>
    <t>건물동명</t>
    <phoneticPr fontId="1" type="noConversion"/>
  </si>
  <si>
    <t>부평부백자연애아파트</t>
  </si>
  <si>
    <t>주건축물제1동</t>
  </si>
  <si>
    <t>17,15</t>
  </si>
  <si>
    <t>17,15</t>
    <phoneticPr fontId="1" type="noConversion"/>
  </si>
  <si>
    <t>대지권등록정보</t>
    <phoneticPr fontId="1" type="noConversion"/>
  </si>
  <si>
    <t>대지권일련번호</t>
  </si>
  <si>
    <t>건축물명</t>
  </si>
  <si>
    <t>동명</t>
  </si>
  <si>
    <t>층명</t>
  </si>
  <si>
    <t>호명</t>
  </si>
  <si>
    <t>실명</t>
  </si>
  <si>
    <t>대지권비율</t>
  </si>
  <si>
    <t>폐쇄구분코드</t>
  </si>
  <si>
    <t>폐쇄구분명</t>
  </si>
  <si>
    <t>관련토지소재지코드</t>
  </si>
  <si>
    <t>1138010900102000000</t>
    <phoneticPr fontId="1" type="noConversion"/>
  </si>
  <si>
    <t>폐쇄구분코드</t>
    <phoneticPr fontId="1" type="noConversion"/>
  </si>
  <si>
    <t>0:현재</t>
    <phoneticPr fontId="1" type="noConversion"/>
  </si>
  <si>
    <t>법정구역정보</t>
    <phoneticPr fontId="1" type="noConversion"/>
  </si>
  <si>
    <t>A1</t>
    <phoneticPr fontId="1" type="noConversion"/>
  </si>
  <si>
    <t>시군구 코드</t>
  </si>
  <si>
    <t>시군구 명</t>
  </si>
  <si>
    <t>시군구(SIG)</t>
    <phoneticPr fontId="1" type="noConversion"/>
  </si>
  <si>
    <t>군산시</t>
    <phoneticPr fontId="1" type="noConversion"/>
  </si>
  <si>
    <t>52130</t>
    <phoneticPr fontId="1" type="noConversion"/>
  </si>
  <si>
    <t>읍면동(EMD)</t>
    <phoneticPr fontId="1" type="noConversion"/>
  </si>
  <si>
    <t>읍면동 코드</t>
    <phoneticPr fontId="1" type="noConversion"/>
  </si>
  <si>
    <t>읍면동 명</t>
    <phoneticPr fontId="1" type="noConversion"/>
  </si>
  <si>
    <t>리(LIG)</t>
    <phoneticPr fontId="1" type="noConversion"/>
  </si>
  <si>
    <t>리 코드</t>
    <phoneticPr fontId="1" type="noConversion"/>
  </si>
  <si>
    <t>리 명</t>
    <phoneticPr fontId="1" type="noConversion"/>
  </si>
  <si>
    <t>홍은동</t>
    <phoneticPr fontId="1" type="noConversion"/>
  </si>
  <si>
    <t>11410</t>
    <phoneticPr fontId="1" type="noConversion"/>
  </si>
  <si>
    <t>연속지적도형정보</t>
    <phoneticPr fontId="1" type="noConversion"/>
  </si>
  <si>
    <t>3011014500104390001</t>
    <phoneticPr fontId="1" type="noConversion"/>
  </si>
  <si>
    <t>대전광역시 동구 하소동</t>
    <phoneticPr fontId="1" type="noConversion"/>
  </si>
  <si>
    <t>439-1</t>
    <phoneticPr fontId="1" type="noConversion"/>
  </si>
  <si>
    <t>439-1 장</t>
    <phoneticPr fontId="1" type="noConversion"/>
  </si>
  <si>
    <t>A7</t>
    <phoneticPr fontId="1" type="noConversion"/>
  </si>
  <si>
    <t>30110</t>
    <phoneticPr fontId="1" type="noConversion"/>
  </si>
  <si>
    <t>도면번호</t>
  </si>
  <si>
    <t>주제도명</t>
  </si>
  <si>
    <t>용도지역지구정보</t>
    <phoneticPr fontId="1" type="noConversion"/>
  </si>
  <si>
    <t>지적도근점정보</t>
    <phoneticPr fontId="1" type="noConversion"/>
  </si>
  <si>
    <t>지적도근점번호</t>
  </si>
  <si>
    <t>상세위치</t>
  </si>
  <si>
    <t>도근점명</t>
  </si>
  <si>
    <t>X(m)</t>
  </si>
  <si>
    <t>Y(m)</t>
  </si>
  <si>
    <t>표지재질코드</t>
  </si>
  <si>
    <t>표지재질명</t>
  </si>
  <si>
    <t>철재</t>
  </si>
  <si>
    <t>도근점설치구분코드</t>
  </si>
  <si>
    <t>도근점설치구분명</t>
  </si>
  <si>
    <t>설치</t>
  </si>
  <si>
    <t>도근점설치일자</t>
  </si>
  <si>
    <t>지적삼각보조점정보</t>
    <phoneticPr fontId="1" type="noConversion"/>
  </si>
  <si>
    <t>지적삼각점정보</t>
    <phoneticPr fontId="1" type="noConversion"/>
  </si>
  <si>
    <t>지적삼각보조점번호</t>
  </si>
  <si>
    <t>삼각보조점명</t>
  </si>
  <si>
    <t>삼각보조점설치구분코드</t>
  </si>
  <si>
    <t>삼각보조점설치구분명</t>
  </si>
  <si>
    <t>삼각보조점설치일자</t>
  </si>
  <si>
    <t>지적삼각점번호</t>
  </si>
  <si>
    <t>삼각점명</t>
  </si>
  <si>
    <t>표고</t>
  </si>
  <si>
    <t>삼각점설치구분코드</t>
  </si>
  <si>
    <t>삼각점설치구분명</t>
  </si>
  <si>
    <t>삼각점설치일자</t>
  </si>
  <si>
    <t>토지등급정보</t>
    <phoneticPr fontId="1" type="noConversion"/>
  </si>
  <si>
    <t>토지등급변경일자</t>
  </si>
  <si>
    <t>토지등급구분코드</t>
  </si>
  <si>
    <t>토지등급구분명</t>
  </si>
  <si>
    <t>토지등급</t>
  </si>
  <si>
    <t>토지등급구분코드</t>
    <phoneticPr fontId="1" type="noConversion"/>
  </si>
  <si>
    <t>43150D000003095</t>
  </si>
  <si>
    <t>충청북도 제천시 모산동</t>
  </si>
  <si>
    <t>3126</t>
  </si>
  <si>
    <t>408611.409999999974389</t>
  </si>
  <si>
    <t>기타</t>
    <phoneticPr fontId="1" type="noConversion"/>
  </si>
  <si>
    <t>토지임야정보</t>
    <phoneticPr fontId="1" type="noConversion"/>
  </si>
  <si>
    <t>면적</t>
  </si>
  <si>
    <t>소유(공유)인수</t>
  </si>
  <si>
    <t>축척구분코드</t>
  </si>
  <si>
    <t>축척구분명</t>
  </si>
  <si>
    <t>축척구분코드</t>
    <phoneticPr fontId="1" type="noConversion"/>
  </si>
  <si>
    <t>1:1200</t>
    <phoneticPr fontId="1" type="noConversion"/>
  </si>
  <si>
    <t>표지재질코드</t>
    <phoneticPr fontId="1" type="noConversion"/>
  </si>
  <si>
    <t>사벌면 두릉리(두릉지구)</t>
  </si>
  <si>
    <t>4725032523</t>
  </si>
  <si>
    <t>686</t>
  </si>
  <si>
    <t>127220.589999999996508</t>
  </si>
  <si>
    <t>설치구분코드</t>
    <phoneticPr fontId="1" type="noConversion"/>
  </si>
  <si>
    <t>4313010500</t>
  </si>
  <si>
    <t>교현동 709</t>
    <phoneticPr fontId="1" type="noConversion"/>
  </si>
  <si>
    <t>36-58-40.97196</t>
  </si>
  <si>
    <t>282298.979999999981374</t>
  </si>
  <si>
    <t>81.06</t>
  </si>
  <si>
    <t>20081210</t>
  </si>
  <si>
    <t>43130</t>
  </si>
  <si>
    <t>건물높이(m)</t>
    <phoneticPr fontId="1" type="noConversion"/>
  </si>
  <si>
    <t>건물건축면적(㎡)</t>
    <phoneticPr fontId="1" type="noConversion"/>
  </si>
  <si>
    <t>건물연면적(㎡)</t>
    <phoneticPr fontId="1" type="noConversion"/>
  </si>
  <si>
    <t>용적율(%)</t>
    <phoneticPr fontId="1" type="noConversion"/>
  </si>
  <si>
    <t>건폐율(%)</t>
    <phoneticPr fontId="1" type="noConversion"/>
  </si>
  <si>
    <t>공시지가</t>
    <phoneticPr fontId="1" type="noConversion"/>
  </si>
  <si>
    <t>A39</t>
    <phoneticPr fontId="1" type="noConversion"/>
  </si>
  <si>
    <t>건물대지면적(㎡)</t>
    <phoneticPr fontId="1" type="noConversion"/>
  </si>
  <si>
    <t>개별공시지가(원/㎡)</t>
    <phoneticPr fontId="1" type="noConversion"/>
  </si>
  <si>
    <t>총주차장면적(㎡)</t>
    <phoneticPr fontId="1" type="noConversion"/>
  </si>
  <si>
    <t>건물산정연면적(㎡)</t>
    <phoneticPr fontId="1" type="noConversion"/>
  </si>
  <si>
    <t>부동산개발업공간정보</t>
    <phoneticPr fontId="1" type="noConversion"/>
  </si>
  <si>
    <t>㈜******</t>
    <phoneticPr fontId="1" type="noConversion"/>
  </si>
  <si>
    <t>사무소일련번호</t>
  </si>
  <si>
    <t>부동산개발업기본정보</t>
    <phoneticPr fontId="1" type="noConversion"/>
  </si>
  <si>
    <t>부동산개발업위반사항정보</t>
    <phoneticPr fontId="1" type="noConversion"/>
  </si>
  <si>
    <t>부동산개발업등록번호</t>
  </si>
  <si>
    <t>부동산개발업상호</t>
  </si>
  <si>
    <t>대표자</t>
  </si>
  <si>
    <t>위반사항일련번호</t>
  </si>
  <si>
    <t>이력구분코드</t>
  </si>
  <si>
    <t>이력구분명</t>
  </si>
  <si>
    <t>해당없음</t>
  </si>
  <si>
    <t>부동산개발업등록번호이력</t>
  </si>
  <si>
    <t>위반내용</t>
  </si>
  <si>
    <t>2) 임원 및 부동산개발 전문인력의 변경을 보고하지 아니한 자</t>
  </si>
  <si>
    <t>위반행위기간</t>
  </si>
  <si>
    <t>위반행위수</t>
  </si>
  <si>
    <t>소비자피해내용</t>
  </si>
  <si>
    <t>처분행정기관</t>
  </si>
  <si>
    <t>처분일자</t>
  </si>
  <si>
    <t>법인합병이력</t>
  </si>
  <si>
    <t>서울특별시청</t>
  </si>
  <si>
    <t>서울18****</t>
    <phoneticPr fontId="1" type="noConversion"/>
  </si>
  <si>
    <t>㈜*****</t>
    <phoneticPr fontId="1" type="noConversion"/>
  </si>
  <si>
    <t>부동산개발업_이력구분코드</t>
    <phoneticPr fontId="1" type="noConversion"/>
  </si>
  <si>
    <t>서울08****</t>
    <phoneticPr fontId="1" type="noConversion"/>
  </si>
  <si>
    <t>부동산개발업사업실적정보</t>
    <phoneticPr fontId="1" type="noConversion"/>
  </si>
  <si>
    <t>사업년도</t>
  </si>
  <si>
    <t>사업실적일련번호</t>
  </si>
  <si>
    <t>사업명</t>
  </si>
  <si>
    <t>토지개발유형코드</t>
  </si>
  <si>
    <t>토지개발유형</t>
  </si>
  <si>
    <t>시설개발유형코드</t>
  </si>
  <si>
    <t>S110</t>
  </si>
  <si>
    <t>시설개발유형</t>
  </si>
  <si>
    <t>근린생활시설</t>
  </si>
  <si>
    <t>사업비</t>
  </si>
  <si>
    <t>전체사업비</t>
  </si>
  <si>
    <t>매출금액</t>
  </si>
  <si>
    <t>전체매출금액</t>
  </si>
  <si>
    <t>사업대지면적</t>
  </si>
  <si>
    <t>전체사업대지면적</t>
  </si>
  <si>
    <t>사업시설면적</t>
  </si>
  <si>
    <t>전체사업시설면적</t>
  </si>
  <si>
    <t>참여유형코드</t>
  </si>
  <si>
    <t>A</t>
  </si>
  <si>
    <t>참여유형</t>
  </si>
  <si>
    <t>시공자명</t>
  </si>
  <si>
    <t>건설업등록번호</t>
  </si>
  <si>
    <t>사업인가허가일자</t>
  </si>
  <si>
    <t>사업인가허가행정기관</t>
  </si>
  <si>
    <t>착공일자</t>
  </si>
  <si>
    <t>준공일자</t>
  </si>
  <si>
    <t>최초공급계약일자</t>
  </si>
  <si>
    <t>최종공급계약일자</t>
  </si>
  <si>
    <t>보고일자</t>
  </si>
  <si>
    <t>민원관리번호</t>
  </si>
  <si>
    <t>민원처리여부</t>
  </si>
  <si>
    <t>Y</t>
  </si>
  <si>
    <t>L110</t>
  </si>
  <si>
    <t>상업용지</t>
  </si>
  <si>
    <t>화성시청</t>
  </si>
  <si>
    <t>인천08****</t>
    <phoneticPr fontId="1" type="noConversion"/>
  </si>
  <si>
    <t>㈜****</t>
    <phoneticPr fontId="1" type="noConversion"/>
  </si>
  <si>
    <t>******</t>
    <phoneticPr fontId="1" type="noConversion"/>
  </si>
  <si>
    <t>2024-02-03</t>
  </si>
  <si>
    <t>건축04-***</t>
    <phoneticPr fontId="1" type="noConversion"/>
  </si>
  <si>
    <t>2007-02-15</t>
  </si>
  <si>
    <t>2008-10-31</t>
  </si>
  <si>
    <t>2007-11-06</t>
  </si>
  <si>
    <t>2011-11-21</t>
  </si>
  <si>
    <t>2012-01-12</t>
  </si>
  <si>
    <t>2007-01-29</t>
  </si>
  <si>
    <t>시설개발유형코드</t>
    <phoneticPr fontId="1" type="noConversion"/>
  </si>
  <si>
    <t>토지개발유형코드</t>
    <phoneticPr fontId="1" type="noConversion"/>
  </si>
  <si>
    <t>참여유형코드</t>
    <phoneticPr fontId="1" type="noConversion"/>
  </si>
  <si>
    <t>20120126000007</t>
    <phoneticPr fontId="1" type="noConversion"/>
  </si>
  <si>
    <t>2007-11-30</t>
    <phoneticPr fontId="1" type="noConversion"/>
  </si>
  <si>
    <t>2024-02-04</t>
  </si>
  <si>
    <t>서울특별시 강남구 역삼동</t>
  </si>
  <si>
    <t>706-1</t>
  </si>
  <si>
    <t>카이트타워</t>
  </si>
  <si>
    <t>(역삼동,카이트타워)</t>
  </si>
  <si>
    <t>2112-6329</t>
  </si>
  <si>
    <t>****㈜</t>
    <phoneticPr fontId="1" type="noConversion"/>
  </si>
  <si>
    <t>1168010100107060000</t>
  </si>
  <si>
    <t>1168010100</t>
  </si>
  <si>
    <t>116803122010</t>
  </si>
  <si>
    <t>부동산중개업공간정보</t>
    <phoneticPr fontId="1" type="noConversion"/>
  </si>
  <si>
    <t>부동산중개업사무소정보</t>
    <phoneticPr fontId="1" type="noConversion"/>
  </si>
  <si>
    <t>중개업자명</t>
  </si>
  <si>
    <t>상태구분명</t>
  </si>
  <si>
    <t>등록일자</t>
  </si>
  <si>
    <t>보증설정시작일</t>
  </si>
  <si>
    <t>보증설정종료일</t>
  </si>
  <si>
    <t>서울특별시 종로구</t>
  </si>
  <si>
    <t>1984-06-01</t>
  </si>
  <si>
    <t>2023-03-06</t>
  </si>
  <si>
    <t>2024-03-05</t>
  </si>
  <si>
    <t>2024-01-29</t>
  </si>
  <si>
    <t>***-***-****</t>
    <phoneticPr fontId="1" type="noConversion"/>
  </si>
  <si>
    <t>나92******-**</t>
    <phoneticPr fontId="1" type="noConversion"/>
  </si>
  <si>
    <t>***부동산중개인사무소</t>
    <phoneticPr fontId="1" type="noConversion"/>
  </si>
  <si>
    <t>부동산중개업자정보</t>
    <phoneticPr fontId="1" type="noConversion"/>
  </si>
  <si>
    <t>중개업자종별코드</t>
  </si>
  <si>
    <t>중개업자종별명</t>
  </si>
  <si>
    <t>자격증번호</t>
  </si>
  <si>
    <t>자격증취득일</t>
  </si>
  <si>
    <t>직위구분코드</t>
  </si>
  <si>
    <t>직위구분명</t>
  </si>
  <si>
    <t>공인중개사</t>
  </si>
  <si>
    <t>***중개인사무소</t>
    <phoneticPr fontId="1" type="noConversion"/>
  </si>
  <si>
    <t>11-2021-*****</t>
    <phoneticPr fontId="1" type="noConversion"/>
  </si>
  <si>
    <t>중개업자종별코드</t>
    <phoneticPr fontId="1" type="noConversion"/>
  </si>
  <si>
    <t>2021-12-13</t>
  </si>
  <si>
    <t>직위구분코드</t>
    <phoneticPr fontId="1" type="noConversion"/>
  </si>
  <si>
    <t>부동산개발업정보</t>
    <phoneticPr fontId="1" type="noConversion"/>
  </si>
  <si>
    <t>부동산중개업정보</t>
    <phoneticPr fontId="1" type="noConversion"/>
  </si>
  <si>
    <t>지목</t>
    <phoneticPr fontId="1" type="noConversion"/>
  </si>
  <si>
    <t>공시지가(원/㎡)</t>
    <phoneticPr fontId="1" type="noConversion"/>
  </si>
  <si>
    <t>대지면적(㎡)</t>
    <phoneticPr fontId="1" type="noConversion"/>
  </si>
  <si>
    <t>건축물면적(㎡)</t>
    <phoneticPr fontId="1" type="noConversion"/>
  </si>
  <si>
    <t>32500002611020170021UDX2000009164</t>
    <phoneticPr fontId="1" type="noConversion"/>
  </si>
  <si>
    <t>높이(m)</t>
    <phoneticPr fontId="1" type="noConversion"/>
  </si>
  <si>
    <t>31,15</t>
    <phoneticPr fontId="1" type="noConversion"/>
  </si>
  <si>
    <t>과년도_1_공시_지가</t>
    <phoneticPr fontId="1" type="noConversion"/>
  </si>
  <si>
    <t>지가변동률정보</t>
    <phoneticPr fontId="1" type="noConversion"/>
  </si>
  <si>
    <t>도서(섬)정보</t>
    <phoneticPr fontId="1" type="noConversion"/>
  </si>
  <si>
    <t>표준지공시지가정보</t>
    <phoneticPr fontId="1" type="noConversion"/>
  </si>
  <si>
    <t>법인구분코드</t>
  </si>
  <si>
    <t>법인구분명</t>
  </si>
  <si>
    <t>국적구분코드</t>
  </si>
  <si>
    <t>국적구분명</t>
  </si>
  <si>
    <t>자본금</t>
  </si>
  <si>
    <t>출자금액</t>
  </si>
  <si>
    <t>출자비율</t>
  </si>
  <si>
    <t>등록상태코드</t>
  </si>
  <si>
    <t>등록상태</t>
  </si>
  <si>
    <t>처리상태코드</t>
  </si>
  <si>
    <t>처리상태</t>
  </si>
  <si>
    <t>전문인력수</t>
  </si>
  <si>
    <t>도로명주소기타주소</t>
  </si>
  <si>
    <t>사무소구분코드</t>
  </si>
  <si>
    <t>사무소구분</t>
  </si>
  <si>
    <t>사무소소유구분코드</t>
  </si>
  <si>
    <t>사무소소유구분</t>
  </si>
  <si>
    <t>상태코드</t>
  </si>
  <si>
    <t>상태명</t>
  </si>
  <si>
    <t>사무실면적</t>
  </si>
  <si>
    <t>지가변동률(%)</t>
    <phoneticPr fontId="1" type="noConversion"/>
  </si>
  <si>
    <t>누계지가변동률(%)</t>
  </si>
  <si>
    <t>주거지역지가변동률(%)</t>
  </si>
  <si>
    <t>주거지역누계지가변동률(%)</t>
  </si>
  <si>
    <t>상업지역지가변동률(%)</t>
  </si>
  <si>
    <t>상업지역누계지가변동률(%)</t>
  </si>
  <si>
    <t>공업지역지가변동률(%)</t>
  </si>
  <si>
    <t>공업지역누계지가변동률(%)</t>
  </si>
  <si>
    <t>녹지지역지가변동률(%)</t>
  </si>
  <si>
    <t>녹지지역누계지가변동률(%)</t>
  </si>
  <si>
    <t>관리지역지가변동률(%)</t>
  </si>
  <si>
    <t>관리지역누계지가변동률(%)</t>
  </si>
  <si>
    <t>보전관리지역지가변동률(%)</t>
  </si>
  <si>
    <t>보전관리지역누계지가변동률(%)</t>
  </si>
  <si>
    <t>생산관리지역지가변동률(%)</t>
  </si>
  <si>
    <t>생산지역누계지가변동률(%)</t>
  </si>
  <si>
    <t>계획관리지역지가변동률(%)</t>
  </si>
  <si>
    <t>계획관리지역누계지가변동률(%)</t>
  </si>
  <si>
    <t>농림지역지가변동률(%)</t>
  </si>
  <si>
    <t>농림지역누계지가변동률(%)</t>
  </si>
  <si>
    <t>자연환경보전지역지가변동률(%)</t>
  </si>
  <si>
    <t>자연환경보전지역누계지가변동률(%)</t>
  </si>
  <si>
    <t>준도시지역지가변동률(%)</t>
  </si>
  <si>
    <t>준도시지역누계지가변동률(%)</t>
  </si>
  <si>
    <t>준농림지역지가변동률(%)</t>
  </si>
  <si>
    <t>준농림지역누계지가변동률(%)</t>
  </si>
  <si>
    <t>주거용대지가변동률(%)</t>
  </si>
  <si>
    <t>주거용대누계지가변동률(%)</t>
  </si>
  <si>
    <t>상업용대지가변동률(%)</t>
  </si>
  <si>
    <t>상업용대누계지가변동률(%)</t>
  </si>
  <si>
    <t>공장용지지가변동률(%)</t>
  </si>
  <si>
    <t>공장용지누계지가변동률(%)</t>
  </si>
  <si>
    <t>전지가변동률(%)</t>
  </si>
  <si>
    <t>전누계지가변동률(%)</t>
  </si>
  <si>
    <t>답지가변동률(%)</t>
  </si>
  <si>
    <t>답누계지가변동률(%)</t>
  </si>
  <si>
    <t>임야지가변동률(%)</t>
  </si>
  <si>
    <t>임야누계지가변동률(%)</t>
  </si>
  <si>
    <t>기타지가변동률(%)</t>
    <phoneticPr fontId="1" type="noConversion"/>
  </si>
  <si>
    <t>기타누계지가변동률(%)</t>
  </si>
  <si>
    <t>용도지역명1</t>
  </si>
  <si>
    <t>용도지역코드2</t>
  </si>
  <si>
    <t>용도지역명2</t>
  </si>
  <si>
    <t>X좌표</t>
  </si>
  <si>
    <t>Y좌표</t>
  </si>
  <si>
    <t>과년도1주택가격</t>
  </si>
  <si>
    <t>과년도2주택가격</t>
  </si>
  <si>
    <t>과년도3주택가격</t>
  </si>
  <si>
    <t>과년도4주택가격</t>
  </si>
  <si>
    <t>과년도1평균공시가격</t>
  </si>
  <si>
    <t>과년도2평균공시가격</t>
  </si>
  <si>
    <t>과년도3평균공시가격</t>
  </si>
  <si>
    <t>과년도4평균공시가격</t>
  </si>
  <si>
    <t>도서명2</t>
  </si>
  <si>
    <t>원천도형ID</t>
  </si>
  <si>
    <t>건축물ID</t>
  </si>
  <si>
    <t>위도(B)</t>
  </si>
  <si>
    <t>경도(L)</t>
  </si>
  <si>
    <t>1:일반건축물, 2:집합건축물</t>
  </si>
  <si>
    <t>2:일반건축물대장, 3:표제부</t>
  </si>
  <si>
    <t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t>
  </si>
  <si>
    <t>1:10세미만, 2:10대, 3:20대, 4:30대, 5:40대, 6:50대, 7:60대, 8:70대, 9:80대, 10:90대, 11:100세이상, ZZ:기타</t>
  </si>
  <si>
    <t>5:5세미만, 10:10세미만, 15:15세미만, 20:20세미만, 25:25세미만, 30:30세미만, 35:35세미만, 40:40세미만, 45:45세미만, 50:50세미만, 55:55세미만, 60:60세미만, 65:65세미만, 70:70세미만, 75:75세미만, 80:80세미만, 85:85세미만, 90:90세미만, 95:95세미만, 100:100세미만, 105:100세이상, ZZZ:구분없음</t>
  </si>
  <si>
    <t>1:일반, 2:산</t>
  </si>
  <si>
    <t>0:주건축물, 1:부속건축물</t>
  </si>
  <si>
    <t>1:주거용, 2:상업용, 3:농수산용, 4:공업용, 5:공공용, 6:문교사회용, 7:기타</t>
  </si>
  <si>
    <t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t>
  </si>
  <si>
    <t>110:단독, 120:연립, 130:다세대, 140:아파트, 150:주거나지, 160:주거기타, 210:상업용, 220:업무용, 230:상업나지, 240:상업기타:, 310:주상용, 320:주상나지, 330:주상기타, 410:공업용, 720:자연림, 730:토지임야, 750:임야기타, 896:물류터미널, 910:도로등, 920:하천등, 930:공원등, 940:운동장등, 950:주차장등, 960:위험시설, 990:기타</t>
  </si>
  <si>
    <t>0:지정되지않음, 1:저지, 2:평지, 3:완경사, 4:급경사, 5:고지</t>
  </si>
  <si>
    <t>0:지정되지않음, 1:정방형, 2:가로장방, 3:세로장방, 4:사다리형, 5:부정형, 6:자루형</t>
  </si>
  <si>
    <t>0:지정되지않음, 1:광대로한면, 2:광대소각, 3:광대세각, 4:중로한면, 5:중로각지, 6:소로한면, 7:소로각지, 8:세로한면(가), 9:세로각지(가), 10:세로한면(불), 11:세로각지(불), 12:맹지</t>
  </si>
  <si>
    <t>0:지상, 1:지하</t>
  </si>
  <si>
    <t>1:아파트, 3:빌라, 5:다세대</t>
  </si>
  <si>
    <t>1:유인도, 2:무인도</t>
  </si>
  <si>
    <t>0:관련없음, 1:다리, 2:제방, 3:기타</t>
  </si>
  <si>
    <t>1:토지대장, 2:임야대장</t>
  </si>
  <si>
    <t>00:주사무소, 10:특수법인사무실, 20:기타</t>
  </si>
  <si>
    <t>00:자기소유, 10:임대, 11:전세, 12:월세, 99:기타</t>
  </si>
  <si>
    <t>1:영업중, 2:휴업, 3:휴업연장, 8:업무정지</t>
  </si>
  <si>
    <t>0:일본인, 창씨명등, 1:개인, 2:국유지, 3:외국인, 외국공공기관, 4:시, 도유지, 5:군유지, 6:법인, 7:종중, 8:종교단체, 9:기타단체</t>
  </si>
  <si>
    <t>1:시군구내, 2:시도내, 3:읍면동내, 11:관외(서울), 26:관외(부산), 27:관외(대구), 28:관외(인천), 29:관외(광주), 30:관외(대전), 31:관외(울산), 36:관외(세종), 41:관외(경기), 43:관외(충북), 44:관외(충남), 46:관외(전남), 47:관외(경북), 48:관외(경남), 50:관외(제주), 51:관외(강원), 52:관외(전북), ZZ:구분없음</t>
  </si>
  <si>
    <t>1:중앙부처, 2:지자체, ZZ:구분없음</t>
  </si>
  <si>
    <t>1:사정, 2:소유권보존, 3:소유권이전, 4:주소변경, 5:성명(명칭)변경, 6:주소경정, 7:성명(명칭)경정, 8:환지, 9:촉탁등기, 10:소유자복구, 11:회복등기, 12:소유권회복, 13:소유자등록, 14:소유자말소, 15:법률제호명의변경, 18:등록번호경정, 19:공유분할, 22:주소등록, 27:지적확정, 98:미등기, 99:미복구</t>
  </si>
  <si>
    <t>1:신규등록, 2:신규등록(매립준공), 10:산 번에서 등록전환, 11:번으로 등록전환되어 말소, 20:분할되어 본번에 을 부함, 21:번에서 분할, 22:분할개시 결정, 23:분할개시 결정 취소, 30:번과 합병, 31:번과 합병되어 말소, 40:지목변경, 43:에서 지번변경, 44:면적정정, 45:경계정정, 46:위치정정, 47:지적복구, 50:에서 행정구역명칭변경, 51:에서 행정관할구역변경, 52:번에서 행정관할구역변경, 53:지적재조사 지구지정, 54:지적재조사 지구지정폐지, 55:지적재조사 완료, 57:지적재조사 경계미확정 토지, 58:지적재조사 경계확정 토지, 60:구획정리 시행신고, 61:구획정리 시행신고폐지, 62:구획정리완료, 63:구획정리 되어 폐쇄, 70:축척변경 시행, 71:축척변경 시행폐지, 72:축척변경 완료, 74:토지개발사업 시행신고, 75:토지개발사업 시행신고폐지, 76:토지개발사업 완료, 77:토지개발사업으로 폐쇄, 80:등록사항 정정대상 토지, 81:등록사항 정정 ( ), 82:도면등록사항정정 ( ), 85:경계점좌표등록부 등록사항정정 ( ), 90:등록사항 말소 ( ), 91:등록사항 회복 ( )</t>
  </si>
  <si>
    <t>0:일반법인, 10:특수법인, 20:개인</t>
  </si>
  <si>
    <t>1:대한민국, 2:미국, 5:기타유럽, 7:아시아(중국)</t>
  </si>
  <si>
    <t>0:정상, 1:전입</t>
  </si>
  <si>
    <t>1:포함, 2:저촉, 3:접함</t>
  </si>
  <si>
    <t>1:토지등급, 2:기준수확량등급</t>
  </si>
  <si>
    <t>0:수치, 5:1:500, 6:1:600, 10:1:1000, 12:1:1200, 30:1:3000, 60:1:6000</t>
  </si>
  <si>
    <t>1:표석, 2:철재, 3:플라스틱, 4:목재, 5:맨홀식, 6:기타</t>
  </si>
  <si>
    <t>1:설치, 2:재설치, 3:복구, 4:폐기, 5:기타</t>
  </si>
  <si>
    <t>0:해당없음, 10:양도이력, 20:법인합병이력</t>
  </si>
  <si>
    <t>S110:근린생활시설, S111:업무시설, S112:판매시설, S113:운동시설, S114:숙박시설, S115:자동차관련시설, S210:운수시설, S211:창고, S212:공장, S213:위험물저장 및 처리시설, S310:교육연구시설, S311:문화 및 집회시설, S312:종교시설, S313:관광휴게시설, S314:의료시설, S315:노유자시설, S316:수련시설, S410:기타 시설</t>
  </si>
  <si>
    <t>L110:상업용지, L120:산업용지, L210:도시개발, L310:지구개발개발, L410:정비사업, L510:관광지.관광단지개발사업, L520:유통단지개발사업, L530:기타 개발사업</t>
  </si>
  <si>
    <t>A:단독, B:등록사업자+등록사업자, C:등록사업자+지주(공동사업주체), D:등록사업자+공공기관, E:특수목적법인(설립근거 법률 명시), F:기타</t>
  </si>
  <si>
    <t>1:중개인, 2:공인중개사, 3:법인, 4:중개보조원</t>
  </si>
  <si>
    <t>1:대표, 2:감사, 3:이사, 4:일반</t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</si>
  <si>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</si>
  <si>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</si>
  <si>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</si>
  <si>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t>[참조코드]</t>
    <phoneticPr fontId="1" type="noConversion"/>
  </si>
  <si>
    <t>번호</t>
    <phoneticPr fontId="1" type="noConversion"/>
  </si>
  <si>
    <t>코드그룹명</t>
    <phoneticPr fontId="1" type="noConversion"/>
  </si>
  <si>
    <t>세부코드</t>
    <phoneticPr fontId="1" type="noConversion"/>
  </si>
  <si>
    <t>필수</t>
    <phoneticPr fontId="1" type="noConversion"/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</si>
  <si>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</si>
  <si>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r>
      <t xml:space="preserve">(용도지역지구구분코드에 따라 구분되는 정보입니다)
</t>
    </r>
    <r>
      <rPr>
        <i/>
        <sz val="10"/>
        <color rgb="FF0070C0"/>
        <rFont val="맑은 고딕"/>
        <family val="3"/>
        <charset val="129"/>
        <scheme val="minor"/>
      </rPr>
      <t>* 행정표준코드관리시스템에서 확인해주시기 바랍니다</t>
    </r>
    <phoneticPr fontId="1" type="noConversion"/>
  </si>
  <si>
    <t>순번
(전체)</t>
    <phoneticPr fontId="1" type="noConversion"/>
  </si>
  <si>
    <t>용도지역지구코드명</t>
    <phoneticPr fontId="1" type="noConversion"/>
  </si>
  <si>
    <t>고시일자</t>
    <phoneticPr fontId="1" type="noConversion"/>
  </si>
  <si>
    <t>객체내용</t>
    <phoneticPr fontId="1" type="noConversion"/>
  </si>
  <si>
    <t>업무참조내용</t>
    <phoneticPr fontId="1" type="noConversion"/>
  </si>
  <si>
    <t>20121123</t>
    <phoneticPr fontId="1" type="noConversion"/>
  </si>
  <si>
    <t>용도지역지구코드</t>
    <phoneticPr fontId="1" type="noConversion"/>
  </si>
  <si>
    <t>UBE100</t>
    <phoneticPr fontId="1" type="noConversion"/>
  </si>
  <si>
    <t>탄광지역개발촉진지구</t>
    <phoneticPr fontId="1" type="noConversion"/>
  </si>
  <si>
    <t>0:지정되지않음, 11:제1종전용주거지역, 12:제2종전용주거지역, 13:제1종일반주거지역, 14:제2종일반주거지역, 15:제3종일반주거지역, 16:준주거지역, 17:일반주거지역, 21:중심상업지역, 22:일반상업지역, 23:근린상업지역, 24:유통상업지역, 31:전용공업지역, 32:일반공업지역, 33:준공업지역, 41:보전녹지지역, 42:생산녹지지역, 43:자연녹지지역, 44:개발제한구역, 51:용도미지정지역, 61:관리지역, 62:보전관리지역, 63:생산관리지역, 64:계획관리지역, 71:농림지역, 81:자연환경보전지역</t>
  </si>
  <si>
    <t>지적삼각보조점정보</t>
  </si>
  <si>
    <t xml:space="preserve">값 예시) 0~999 사이 숫자, 숫자+'호', vrs, WK, WS, '가' '나' '다'… , 수치, 표석, 표, '임' +숫자  등등  </t>
    <phoneticPr fontId="1" type="noConversion"/>
  </si>
  <si>
    <t>자오선수치</t>
    <phoneticPr fontId="1" type="noConversion"/>
  </si>
  <si>
    <t>GIS건물통합식별번호</t>
    <phoneticPr fontId="1" type="noConversion"/>
  </si>
  <si>
    <t>21</t>
  </si>
  <si>
    <t>3</t>
  </si>
  <si>
    <t>17</t>
  </si>
  <si>
    <t>집합건물구분</t>
    <phoneticPr fontId="1" type="noConversion"/>
  </si>
  <si>
    <t>11</t>
  </si>
  <si>
    <t>데이터기준일자</t>
    <phoneticPr fontId="1" type="noConversion"/>
  </si>
  <si>
    <t>A30</t>
    <phoneticPr fontId="1" type="noConversion"/>
  </si>
  <si>
    <t>13</t>
  </si>
  <si>
    <t>12</t>
  </si>
  <si>
    <t>공간정보(SHP파일)</t>
  </si>
  <si>
    <t>4</t>
  </si>
  <si>
    <t>5</t>
  </si>
  <si>
    <t>7</t>
  </si>
  <si>
    <t>8</t>
  </si>
  <si>
    <t>9</t>
  </si>
  <si>
    <t>10</t>
  </si>
  <si>
    <t>15</t>
  </si>
  <si>
    <t>16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</si>
  <si>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</si>
  <si>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</si>
  <si>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</si>
  <si>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</si>
  <si>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</si>
  <si>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</si>
  <si>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</si>
  <si>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</si>
  <si>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</si>
  <si>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</si>
  <si>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</si>
  <si>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</si>
  <si>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</si>
  <si>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건축물연령공간정보</t>
    <phoneticPr fontId="1" type="noConversion"/>
  </si>
  <si>
    <t>건축물연령공간정보</t>
    <phoneticPr fontId="1" type="noConversion"/>
  </si>
  <si>
    <t>파일명</t>
    <phoneticPr fontId="1" type="noConversion"/>
  </si>
  <si>
    <t>파일명</t>
    <phoneticPr fontId="1" type="noConversion"/>
  </si>
  <si>
    <t>AL_D196</t>
  </si>
  <si>
    <t>속성정보(csv파일)</t>
    <phoneticPr fontId="1" type="noConversion"/>
  </si>
  <si>
    <t>용도별건물공간정보</t>
  </si>
  <si>
    <t>용도별건물공간정보</t>
    <phoneticPr fontId="1" type="noConversion"/>
  </si>
  <si>
    <t>3</t>
    <phoneticPr fontId="1" type="noConversion"/>
  </si>
  <si>
    <t>32</t>
  </si>
  <si>
    <t>33</t>
  </si>
  <si>
    <t>34</t>
  </si>
  <si>
    <t>35</t>
  </si>
  <si>
    <t>36</t>
  </si>
  <si>
    <t>지역별지가변동률공간정보</t>
    <phoneticPr fontId="1" type="noConversion"/>
  </si>
  <si>
    <t>용도별건물공간정보</t>
    <phoneticPr fontId="1" type="noConversion"/>
  </si>
  <si>
    <t>AL_D196</t>
    <phoneticPr fontId="1" type="noConversion"/>
  </si>
  <si>
    <t>AL_D198</t>
  </si>
  <si>
    <t>AL_D198</t>
    <phoneticPr fontId="1" type="noConversion"/>
  </si>
  <si>
    <t>AL_D203</t>
  </si>
  <si>
    <t>AL_D203</t>
    <phoneticPr fontId="1" type="noConversion"/>
  </si>
  <si>
    <t>AL_D301</t>
  </si>
  <si>
    <t>AL_D203</t>
    <phoneticPr fontId="1" type="noConversion"/>
  </si>
  <si>
    <t>AL_D204</t>
  </si>
  <si>
    <t>AL_D204</t>
    <phoneticPr fontId="1" type="noConversion"/>
  </si>
  <si>
    <t>AL_D204</t>
    <phoneticPr fontId="1" type="noConversion"/>
  </si>
  <si>
    <t>용도지역별지가변동률공간정보</t>
    <phoneticPr fontId="1" type="noConversion"/>
  </si>
  <si>
    <t>AL_D205</t>
  </si>
  <si>
    <t>AL_D205</t>
    <phoneticPr fontId="1" type="noConversion"/>
  </si>
  <si>
    <t>이용상황별지가변동률공간정보</t>
    <phoneticPr fontId="1" type="noConversion"/>
  </si>
  <si>
    <t>AL_D194</t>
  </si>
  <si>
    <t>AL_D194</t>
    <phoneticPr fontId="1" type="noConversion"/>
  </si>
  <si>
    <t>토지특성공간정보</t>
    <phoneticPr fontId="1" type="noConversion"/>
  </si>
  <si>
    <t>AL_D162</t>
  </si>
  <si>
    <t>AL_D162</t>
    <phoneticPr fontId="1" type="noConversion"/>
  </si>
  <si>
    <t>AL_D162</t>
    <phoneticPr fontId="1" type="noConversion"/>
  </si>
  <si>
    <t>AL_D164</t>
  </si>
  <si>
    <t>AL_D164</t>
    <phoneticPr fontId="1" type="noConversion"/>
  </si>
  <si>
    <t>AL_D150</t>
  </si>
  <si>
    <t>AL_D150</t>
    <phoneticPr fontId="1" type="noConversion"/>
  </si>
  <si>
    <t>개별공시지가공간정보</t>
  </si>
  <si>
    <t>개별공시지가공간정보</t>
    <phoneticPr fontId="1" type="noConversion"/>
  </si>
  <si>
    <t>AL_D152</t>
  </si>
  <si>
    <t>AL_D155</t>
  </si>
  <si>
    <t>AL_D158</t>
  </si>
  <si>
    <t>데이터셋명</t>
    <phoneticPr fontId="1" type="noConversion"/>
  </si>
  <si>
    <t>항목명(한글)</t>
    <phoneticPr fontId="1" type="noConversion"/>
  </si>
  <si>
    <t>필수</t>
    <phoneticPr fontId="1" type="noConversion"/>
  </si>
  <si>
    <t>데이터셋명</t>
    <phoneticPr fontId="1" type="noConversion"/>
  </si>
  <si>
    <t>포맷(확장자)</t>
  </si>
  <si>
    <t>포맷(확장자)</t>
    <phoneticPr fontId="1" type="noConversion"/>
  </si>
  <si>
    <t>SHP</t>
    <phoneticPr fontId="1" type="noConversion"/>
  </si>
  <si>
    <t>SHP</t>
    <phoneticPr fontId="1" type="noConversion"/>
  </si>
  <si>
    <t>SHP</t>
    <phoneticPr fontId="1" type="noConversion"/>
  </si>
  <si>
    <t>항목순번</t>
  </si>
  <si>
    <t>항목순번</t>
    <phoneticPr fontId="1" type="noConversion"/>
  </si>
  <si>
    <t>항목명</t>
    <phoneticPr fontId="1" type="noConversion"/>
  </si>
  <si>
    <t>CSV</t>
    <phoneticPr fontId="1" type="noConversion"/>
  </si>
  <si>
    <t>CSV</t>
    <phoneticPr fontId="1" type="noConversion"/>
  </si>
  <si>
    <t>AL_D168</t>
  </si>
  <si>
    <t>AL_D168</t>
    <phoneticPr fontId="1" type="noConversion"/>
  </si>
  <si>
    <t>AL_D168</t>
    <phoneticPr fontId="1" type="noConversion"/>
  </si>
  <si>
    <t>개별주택가격공간정보</t>
  </si>
  <si>
    <t>개별주택가격공간정보</t>
    <phoneticPr fontId="1" type="noConversion"/>
  </si>
  <si>
    <t>AL_D166</t>
  </si>
  <si>
    <t>AL_D166</t>
    <phoneticPr fontId="1" type="noConversion"/>
  </si>
  <si>
    <t>AL_D170</t>
  </si>
  <si>
    <t>AL_D171</t>
  </si>
  <si>
    <t>AL_D172</t>
  </si>
  <si>
    <t>공동주택가격공간정보</t>
    <phoneticPr fontId="1" type="noConversion"/>
  </si>
  <si>
    <t>공동주택가격공간정보</t>
    <phoneticPr fontId="1" type="noConversion"/>
  </si>
  <si>
    <t>1</t>
    <phoneticPr fontId="1" type="noConversion"/>
  </si>
  <si>
    <t>AL_D158</t>
    <phoneticPr fontId="1" type="noConversion"/>
  </si>
  <si>
    <t>도서공간정보</t>
  </si>
  <si>
    <t>도서공간정보</t>
    <phoneticPr fontId="1" type="noConversion"/>
  </si>
  <si>
    <t>AL_D177</t>
  </si>
  <si>
    <t>AL_D177</t>
    <phoneticPr fontId="1" type="noConversion"/>
  </si>
  <si>
    <t>AL_D178</t>
  </si>
  <si>
    <t>AL_D178</t>
    <phoneticPr fontId="1" type="noConversion"/>
  </si>
  <si>
    <t>AL_D178</t>
    <phoneticPr fontId="1" type="noConversion"/>
  </si>
  <si>
    <t>3</t>
    <phoneticPr fontId="1" type="noConversion"/>
  </si>
  <si>
    <t>1</t>
    <phoneticPr fontId="1" type="noConversion"/>
  </si>
  <si>
    <t>AL_D179</t>
  </si>
  <si>
    <t>AL_D179</t>
    <phoneticPr fontId="1" type="noConversion"/>
  </si>
  <si>
    <t>1</t>
    <phoneticPr fontId="1" type="noConversion"/>
  </si>
  <si>
    <t>AL_D182</t>
  </si>
  <si>
    <t>AL_D182</t>
    <phoneticPr fontId="1" type="noConversion"/>
  </si>
  <si>
    <t>AL_D182</t>
    <phoneticPr fontId="1" type="noConversion"/>
  </si>
  <si>
    <t>CSV</t>
    <phoneticPr fontId="1" type="noConversion"/>
  </si>
  <si>
    <t>1</t>
    <phoneticPr fontId="1" type="noConversion"/>
  </si>
  <si>
    <t>15</t>
    <phoneticPr fontId="1" type="noConversion"/>
  </si>
  <si>
    <t>AL_D180</t>
  </si>
  <si>
    <t>AL_D180</t>
    <phoneticPr fontId="1" type="noConversion"/>
  </si>
  <si>
    <t>1</t>
    <phoneticPr fontId="1" type="noConversion"/>
  </si>
  <si>
    <t>AL_D171</t>
    <phoneticPr fontId="1" type="noConversion"/>
  </si>
  <si>
    <t>AL_D171</t>
    <phoneticPr fontId="1" type="noConversion"/>
  </si>
  <si>
    <t>AL_D172</t>
    <phoneticPr fontId="1" type="noConversion"/>
  </si>
  <si>
    <t>AL_D172</t>
    <phoneticPr fontId="1" type="noConversion"/>
  </si>
  <si>
    <t>2</t>
    <phoneticPr fontId="1" type="noConversion"/>
  </si>
  <si>
    <t>토지소유공간정보</t>
  </si>
  <si>
    <t>토지소유공간정보</t>
    <phoneticPr fontId="1" type="noConversion"/>
  </si>
  <si>
    <t>AL_D170</t>
    <phoneticPr fontId="1" type="noConversion"/>
  </si>
  <si>
    <t>AL_D170</t>
    <phoneticPr fontId="1" type="noConversion"/>
  </si>
  <si>
    <t>AL_D170</t>
    <phoneticPr fontId="1" type="noConversion"/>
  </si>
  <si>
    <t>AL_D160</t>
  </si>
  <si>
    <t>AL_D160</t>
    <phoneticPr fontId="1" type="noConversion"/>
  </si>
  <si>
    <t>CSV</t>
    <phoneticPr fontId="1" type="noConversion"/>
  </si>
  <si>
    <t>AL_D160</t>
    <phoneticPr fontId="1" type="noConversion"/>
  </si>
  <si>
    <t>토지이용계획공간정보</t>
  </si>
  <si>
    <t>토지이용계획공간정보</t>
    <phoneticPr fontId="1" type="noConversion"/>
  </si>
  <si>
    <t>토지이용계획정보</t>
  </si>
  <si>
    <t>AL_D155</t>
    <phoneticPr fontId="1" type="noConversion"/>
  </si>
  <si>
    <t>AL_D152</t>
    <phoneticPr fontId="1" type="noConversion"/>
  </si>
  <si>
    <t>AL_D010</t>
  </si>
  <si>
    <t>AL_D010</t>
    <phoneticPr fontId="1" type="noConversion"/>
  </si>
  <si>
    <t>AL_D020</t>
  </si>
  <si>
    <t>AL_D030</t>
  </si>
  <si>
    <t>AL_D040</t>
  </si>
  <si>
    <t>AL_D050</t>
  </si>
  <si>
    <t>AL_D060</t>
  </si>
  <si>
    <t>AL_D080</t>
  </si>
  <si>
    <t>AL_D090</t>
  </si>
  <si>
    <t>AL_D001</t>
  </si>
  <si>
    <t>AL_D001</t>
    <phoneticPr fontId="1" type="noConversion"/>
  </si>
  <si>
    <t>AL_D002</t>
  </si>
  <si>
    <t>AL_D002</t>
    <phoneticPr fontId="1" type="noConversion"/>
  </si>
  <si>
    <t>AL_D002</t>
    <phoneticPr fontId="1" type="noConversion"/>
  </si>
  <si>
    <r>
      <t>가축분뇨의관리및이용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가축사육제한구역</t>
    </r>
    <phoneticPr fontId="1" type="noConversion"/>
  </si>
  <si>
    <r>
      <t>개발제한구역지관리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개발제한구역</t>
    </r>
    <phoneticPr fontId="1" type="noConversion"/>
  </si>
  <si>
    <r>
      <t>건축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</si>
  <si>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건축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재해위험구역</t>
    </r>
    <phoneticPr fontId="1" type="noConversion"/>
  </si>
  <si>
    <r>
      <t>경제자유구역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</si>
  <si>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고도보존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</si>
  <si>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고속국도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접도구역</t>
    </r>
    <phoneticPr fontId="1" type="noConversion"/>
  </si>
  <si>
    <r>
      <t>공공주택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</si>
  <si>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공유수면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공유수면</t>
    </r>
    <phoneticPr fontId="1" type="noConversion"/>
  </si>
  <si>
    <r>
      <t>공항소음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소음대책지역</t>
    </r>
    <phoneticPr fontId="1" type="noConversion"/>
  </si>
  <si>
    <r>
      <t>관광진흥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관광지</t>
    </r>
    <phoneticPr fontId="1" type="noConversion"/>
  </si>
  <si>
    <r>
      <t>광업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광구</t>
    </r>
    <phoneticPr fontId="1" type="noConversion"/>
  </si>
  <si>
    <r>
      <t>교육문화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</si>
  <si>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교통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</si>
  <si>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교통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주차장</t>
    </r>
    <phoneticPr fontId="1" type="noConversion"/>
  </si>
  <si>
    <r>
      <t>국민임대주택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</si>
  <si>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국토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</si>
  <si>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국토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</si>
  <si>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개발진흥지구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</si>
  <si>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경관지구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</si>
  <si>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고도지구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</si>
  <si>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공간시설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</si>
  <si>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공공문화체육시설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</si>
  <si>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관리지역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</si>
  <si>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교통시설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</si>
  <si>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구역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</si>
  <si>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기타기반시설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</si>
  <si>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</si>
  <si>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</si>
  <si>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농림지역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</si>
  <si>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도시계획사업지역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</si>
  <si>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도시관리계획입안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</si>
  <si>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</si>
  <si>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도시지역경계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</si>
  <si>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미관지구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</si>
  <si>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방재시설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</si>
  <si>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방재지구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</si>
  <si>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방화지구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</si>
  <si>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보건위생시설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</si>
  <si>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보존지구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</si>
  <si>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시설보호지구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</si>
  <si>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유통및공급시설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</si>
  <si>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자연환경보전지역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</si>
  <si>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취락지구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</si>
  <si>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특정용도제한지구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</si>
  <si>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환경기초시설</t>
    </r>
    <phoneticPr fontId="1" type="noConversion"/>
  </si>
  <si>
    <r>
      <t>금강수계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</si>
  <si>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급경사재해예방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붕괴위험지역</t>
    </r>
    <phoneticPr fontId="1" type="noConversion"/>
  </si>
  <si>
    <r>
      <t>기업도시개발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기업도시</t>
    </r>
    <phoneticPr fontId="1" type="noConversion"/>
  </si>
  <si>
    <r>
      <t>기업도시개발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</si>
  <si>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기업활동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공장입지</t>
    </r>
    <phoneticPr fontId="1" type="noConversion"/>
  </si>
  <si>
    <r>
      <t>낙동강수계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</si>
  <si>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농어촌정비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농어촌정비</t>
    </r>
    <phoneticPr fontId="1" type="noConversion"/>
  </si>
  <si>
    <r>
      <t>농어촌주택개량촉진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농어촌주거환경개선</t>
    </r>
    <phoneticPr fontId="1" type="noConversion"/>
  </si>
  <si>
    <r>
      <t>농업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</si>
  <si>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농업생산기반시설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주변지역활용구역</t>
    </r>
    <phoneticPr fontId="1" type="noConversion"/>
  </si>
  <si>
    <r>
      <t>농지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농업진흥지역</t>
    </r>
    <phoneticPr fontId="1" type="noConversion"/>
  </si>
  <si>
    <r>
      <t>대기환경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대기환경규제지역</t>
    </r>
    <phoneticPr fontId="1" type="noConversion"/>
  </si>
  <si>
    <r>
      <t>대덕연구개발특구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</si>
  <si>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도로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</si>
  <si>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</si>
  <si>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도시개발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도시개발구역</t>
    </r>
    <phoneticPr fontId="1" type="noConversion"/>
  </si>
  <si>
    <r>
      <t>도시교통정비촉진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도시교통정비지역</t>
    </r>
    <phoneticPr fontId="1" type="noConversion"/>
  </si>
  <si>
    <r>
      <t>도시및주거환경정비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정비구역</t>
    </r>
    <phoneticPr fontId="1" type="noConversion"/>
  </si>
  <si>
    <r>
      <t>도시재개발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재개발구역</t>
    </r>
    <phoneticPr fontId="1" type="noConversion"/>
  </si>
  <si>
    <r>
      <t>도시재정비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재정비촉진지구</t>
    </r>
    <phoneticPr fontId="1" type="noConversion"/>
  </si>
  <si>
    <r>
      <t>도청이전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신도시개발예정지구</t>
    </r>
    <phoneticPr fontId="1" type="noConversion"/>
  </si>
  <si>
    <r>
      <t>독도등도시지역의생태계보전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특정도서</t>
    </r>
    <phoneticPr fontId="1" type="noConversion"/>
  </si>
  <si>
    <r>
      <t>동서남해안권발전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개발구역</t>
    </r>
    <phoneticPr fontId="1" type="noConversion"/>
  </si>
  <si>
    <r>
      <t>문화재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문화재보호</t>
    </r>
    <phoneticPr fontId="1" type="noConversion"/>
  </si>
  <si>
    <r>
      <t>문화재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전통건조물보존</t>
    </r>
    <phoneticPr fontId="1" type="noConversion"/>
  </si>
  <si>
    <r>
      <t>물류시설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물류단지</t>
    </r>
    <phoneticPr fontId="1" type="noConversion"/>
  </si>
  <si>
    <r>
      <t>백두대간보호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</si>
  <si>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벤처기업육성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</si>
  <si>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사방사업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사방지</t>
    </r>
    <phoneticPr fontId="1" type="noConversion"/>
  </si>
  <si>
    <r>
      <t>산림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</si>
  <si>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산림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소유구분에따른산림</t>
    </r>
    <phoneticPr fontId="1" type="noConversion"/>
  </si>
  <si>
    <r>
      <t>산림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이용형태에따른산림</t>
    </r>
    <phoneticPr fontId="1" type="noConversion"/>
  </si>
  <si>
    <r>
      <t>산림보호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산림보호</t>
    </r>
    <phoneticPr fontId="1" type="noConversion"/>
  </si>
  <si>
    <r>
      <t>산림자원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산림자원조성관리</t>
    </r>
    <phoneticPr fontId="1" type="noConversion"/>
  </si>
  <si>
    <r>
      <t>산업기술단지지원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산업기술단지</t>
    </r>
    <phoneticPr fontId="1" type="noConversion"/>
  </si>
  <si>
    <r>
      <t>산업입지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산업단지</t>
    </r>
    <phoneticPr fontId="1" type="noConversion"/>
  </si>
  <si>
    <r>
      <t>산업집적활성화및공장설립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</si>
  <si>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산업집적활성화및공장설립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</si>
  <si>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산지관리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</t>
    </r>
    <phoneticPr fontId="1" type="noConversion"/>
  </si>
  <si>
    <r>
      <t>산지관리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보전준보전산지</t>
    </r>
    <phoneticPr fontId="1" type="noConversion"/>
  </si>
  <si>
    <r>
      <t>상수원관리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환경정비구역</t>
    </r>
    <phoneticPr fontId="1" type="noConversion"/>
  </si>
  <si>
    <r>
      <t>새만금사업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새만금사업지역</t>
    </r>
    <phoneticPr fontId="1" type="noConversion"/>
  </si>
  <si>
    <r>
      <t>소음진동규제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소음진동규제지역</t>
    </r>
    <phoneticPr fontId="1" type="noConversion"/>
  </si>
  <si>
    <r>
      <t>소하천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소하천구역</t>
    </r>
    <phoneticPr fontId="1" type="noConversion"/>
  </si>
  <si>
    <r>
      <t>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공장설립승인지역</t>
    </r>
    <phoneticPr fontId="1" type="noConversion"/>
  </si>
  <si>
    <r>
      <t>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공장설립제한지역</t>
    </r>
    <phoneticPr fontId="1" type="noConversion"/>
  </si>
  <si>
    <r>
      <t>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상수원보호</t>
    </r>
    <phoneticPr fontId="1" type="noConversion"/>
  </si>
  <si>
    <r>
      <t>수도권대기환경개선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대기관리권역</t>
    </r>
    <phoneticPr fontId="1" type="noConversion"/>
  </si>
  <si>
    <r>
      <t>수목원조성및진흥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</si>
  <si>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수산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</si>
  <si>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수산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무인도서</t>
    </r>
    <phoneticPr fontId="1" type="noConversion"/>
  </si>
  <si>
    <r>
      <t>수산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어항구역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맑은 고딕"/>
        <family val="3"/>
        <charset val="129"/>
        <scheme val="minor"/>
      </rPr>
      <t>육역</t>
    </r>
    <r>
      <rPr>
        <sz val="10"/>
        <color rgb="FF000000"/>
        <rFont val="Times New Roman"/>
        <family val="1"/>
      </rPr>
      <t>)</t>
    </r>
    <phoneticPr fontId="1" type="noConversion"/>
  </si>
  <si>
    <r>
      <t>수산업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수면</t>
    </r>
    <phoneticPr fontId="1" type="noConversion"/>
  </si>
  <si>
    <r>
      <t>수질환경보전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공공수역</t>
    </r>
    <phoneticPr fontId="1" type="noConversion"/>
  </si>
  <si>
    <r>
      <t>습지보전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습지보호지역</t>
    </r>
    <phoneticPr fontId="1" type="noConversion"/>
  </si>
  <si>
    <r>
      <t>신항만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신항만건설예정지역</t>
    </r>
    <phoneticPr fontId="1" type="noConversion"/>
  </si>
  <si>
    <r>
      <t>신행정행복도시건설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</si>
  <si>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야생생물보호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</si>
  <si>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여수세계박람회지원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사업구역</t>
    </r>
    <phoneticPr fontId="1" type="noConversion"/>
  </si>
  <si>
    <r>
      <t>연안관리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</si>
  <si>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영농여건불리농지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영농여건불리농지</t>
    </r>
    <phoneticPr fontId="1" type="noConversion"/>
  </si>
  <si>
    <r>
      <t>영산강수계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</si>
  <si>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온천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온천지구</t>
    </r>
    <phoneticPr fontId="1" type="noConversion"/>
  </si>
  <si>
    <r>
      <t>유통단지개발촉진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유통단지</t>
    </r>
    <phoneticPr fontId="1" type="noConversion"/>
  </si>
  <si>
    <r>
      <t>유통단지개발촉진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협동화단지</t>
    </r>
    <phoneticPr fontId="1" type="noConversion"/>
  </si>
  <si>
    <r>
      <t>임업및산촌진흥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용도권역</t>
    </r>
    <phoneticPr fontId="1" type="noConversion"/>
  </si>
  <si>
    <r>
      <t>임업진흥촉진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임업진흥촉진권역</t>
    </r>
    <phoneticPr fontId="1" type="noConversion"/>
  </si>
  <si>
    <r>
      <t>자연공원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</si>
  <si>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자연공원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</si>
  <si>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자연재해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재해위험지구</t>
    </r>
    <phoneticPr fontId="1" type="noConversion"/>
  </si>
  <si>
    <r>
      <t>자연환경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</si>
  <si>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자연환경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</si>
  <si>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자원절약과재활용촉진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재활용단지</t>
    </r>
    <phoneticPr fontId="1" type="noConversion"/>
  </si>
  <si>
    <r>
      <t>자유무역지역설치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</si>
  <si>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자유무역지역지정및운영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</si>
  <si>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장사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묘지설치제한지역</t>
    </r>
    <phoneticPr fontId="1" type="noConversion"/>
  </si>
  <si>
    <r>
      <t>재해재난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화재경계지구</t>
    </r>
    <phoneticPr fontId="1" type="noConversion"/>
  </si>
  <si>
    <r>
      <t>전원개발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</si>
  <si>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전통사찰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전통사찰보존</t>
    </r>
    <phoneticPr fontId="1" type="noConversion"/>
  </si>
  <si>
    <r>
      <t>전통시장상점가육성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시장정비구역</t>
    </r>
    <phoneticPr fontId="1" type="noConversion"/>
  </si>
  <si>
    <r>
      <t>전파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무선방위측정장치보호지역</t>
    </r>
    <phoneticPr fontId="1" type="noConversion"/>
  </si>
  <si>
    <r>
      <t>정비예정구역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정비계획을수립중인지역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</si>
  <si>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경관보전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</si>
  <si>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생태계보전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</si>
  <si>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</si>
  <si>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지하수자원보전</t>
    </r>
    <phoneticPr fontId="1" type="noConversion"/>
  </si>
  <si>
    <r>
      <t>제주도개발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</si>
  <si>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조수보호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조수보호</t>
    </r>
    <phoneticPr fontId="1" type="noConversion"/>
  </si>
  <si>
    <r>
      <t>주거환경개선특별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주거환경개선지구</t>
    </r>
    <phoneticPr fontId="1" type="noConversion"/>
  </si>
  <si>
    <r>
      <t>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수도권정비권역</t>
    </r>
    <phoneticPr fontId="1" type="noConversion"/>
  </si>
  <si>
    <r>
      <t>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지역균형개발및중소기업육성</t>
    </r>
    <phoneticPr fontId="1" type="noConversion"/>
  </si>
  <si>
    <r>
      <t>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폐광지역진흥지구</t>
    </r>
    <phoneticPr fontId="1" type="noConversion"/>
  </si>
  <si>
    <r>
      <t>지하수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지하수보전구역</t>
    </r>
    <phoneticPr fontId="1" type="noConversion"/>
  </si>
  <si>
    <t>집단에너지공급대상지역</t>
    <phoneticPr fontId="1" type="noConversion"/>
  </si>
  <si>
    <r>
      <t>철도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철도선로인접지역</t>
    </r>
    <phoneticPr fontId="1" type="noConversion"/>
  </si>
  <si>
    <r>
      <t>청소년기본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청소년수련지구</t>
    </r>
    <phoneticPr fontId="1" type="noConversion"/>
  </si>
  <si>
    <r>
      <t>청소년활동진흥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</si>
  <si>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초지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초지</t>
    </r>
    <phoneticPr fontId="1" type="noConversion"/>
  </si>
  <si>
    <r>
      <t>축산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가축보호지역</t>
    </r>
    <phoneticPr fontId="1" type="noConversion"/>
  </si>
  <si>
    <r>
      <t>친수구역활용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친수구역</t>
    </r>
    <phoneticPr fontId="1" type="noConversion"/>
  </si>
  <si>
    <r>
      <t>택지개발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택지개발예정구역</t>
    </r>
    <phoneticPr fontId="1" type="noConversion"/>
  </si>
  <si>
    <r>
      <t>토지구획정리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토지구획정리사업지구</t>
    </r>
    <phoneticPr fontId="1" type="noConversion"/>
  </si>
  <si>
    <t>토지형질변경규제지역</t>
    <phoneticPr fontId="1" type="noConversion"/>
  </si>
  <si>
    <t>폐기물처리시설설치지역</t>
    <phoneticPr fontId="1" type="noConversion"/>
  </si>
  <si>
    <r>
      <t>하수도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배수구역</t>
    </r>
    <phoneticPr fontId="1" type="noConversion"/>
  </si>
  <si>
    <r>
      <t>하천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</si>
  <si>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t>학교환경위생정화구역</t>
    <phoneticPr fontId="1" type="noConversion"/>
  </si>
  <si>
    <r>
      <t>한강수계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</si>
  <si>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</si>
  <si>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항만과그주변지역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항만재개발사업구역</t>
    </r>
    <phoneticPr fontId="1" type="noConversion"/>
  </si>
  <si>
    <r>
      <t>해양생태계보전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해양보호구역</t>
    </r>
    <phoneticPr fontId="1" type="noConversion"/>
  </si>
  <si>
    <r>
      <t>해양환경관리법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해양환경해역</t>
    </r>
    <phoneticPr fontId="1" type="noConversion"/>
  </si>
  <si>
    <r>
      <t>혁신도시개발예정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</si>
  <si>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환경정책기본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특별대책지역</t>
    </r>
    <phoneticPr fontId="1" type="noConversion"/>
  </si>
  <si>
    <t>AL_D093</t>
  </si>
  <si>
    <t>AL_D032</t>
  </si>
  <si>
    <t>AL_D024</t>
  </si>
  <si>
    <t>AL_D023</t>
  </si>
  <si>
    <t>AL_D309</t>
  </si>
  <si>
    <t>AL_D344</t>
  </si>
  <si>
    <t>AL_D068</t>
  </si>
  <si>
    <t>AL_D315</t>
  </si>
  <si>
    <t>AL_D083</t>
  </si>
  <si>
    <t>AL_D331</t>
  </si>
  <si>
    <t>AL_D118</t>
  </si>
  <si>
    <t>AL_D112</t>
  </si>
  <si>
    <t>AL_D066</t>
  </si>
  <si>
    <t>AL_D076</t>
  </si>
  <si>
    <t>AL_D011</t>
  </si>
  <si>
    <t>AL_D012</t>
  </si>
  <si>
    <t>AL_D137</t>
  </si>
  <si>
    <t>AL_D129</t>
  </si>
  <si>
    <t>AL_D131</t>
  </si>
  <si>
    <t>AL_D143</t>
  </si>
  <si>
    <t>AL_D145</t>
  </si>
  <si>
    <t>AL_D125</t>
  </si>
  <si>
    <t>AL_D142</t>
  </si>
  <si>
    <t>AL_D140</t>
  </si>
  <si>
    <t>AL_D149</t>
  </si>
  <si>
    <t>AL_D139</t>
  </si>
  <si>
    <t>AL_D128</t>
  </si>
  <si>
    <t>AL_D126</t>
  </si>
  <si>
    <t>AL_D141</t>
  </si>
  <si>
    <t>AL_D347</t>
  </si>
  <si>
    <t>AL_D124</t>
  </si>
  <si>
    <t>AL_D346</t>
  </si>
  <si>
    <t>AL_D130</t>
  </si>
  <si>
    <t>AL_D146</t>
  </si>
  <si>
    <t>AL_D133</t>
  </si>
  <si>
    <t>AL_D132</t>
  </si>
  <si>
    <t>AL_D147</t>
  </si>
  <si>
    <t>AL_D134</t>
  </si>
  <si>
    <t>AL_D135</t>
  </si>
  <si>
    <t>AL_D144</t>
  </si>
  <si>
    <t>AL_D127</t>
  </si>
  <si>
    <t>AL_D136</t>
  </si>
  <si>
    <t>AL_D138</t>
  </si>
  <si>
    <t>AL_D148</t>
  </si>
  <si>
    <t>AL_D337</t>
  </si>
  <si>
    <t>AL_D345</t>
  </si>
  <si>
    <t>AL_D307</t>
  </si>
  <si>
    <t>AL_D308</t>
  </si>
  <si>
    <t>AL_D062</t>
  </si>
  <si>
    <t>AL_D106</t>
  </si>
  <si>
    <t>AL_D039</t>
  </si>
  <si>
    <t>AL_D038</t>
  </si>
  <si>
    <t>AL_D035</t>
  </si>
  <si>
    <t>AL_D042</t>
  </si>
  <si>
    <t>AL_D036</t>
  </si>
  <si>
    <t>AL_D099</t>
  </si>
  <si>
    <t>AL_D017</t>
  </si>
  <si>
    <t>AL_D067</t>
  </si>
  <si>
    <t>AL_D022</t>
  </si>
  <si>
    <t>AL_D033</t>
  </si>
  <si>
    <t>AL_D075</t>
  </si>
  <si>
    <t>AL_D029</t>
  </si>
  <si>
    <t>AL_D027</t>
  </si>
  <si>
    <t>AL_D314</t>
  </si>
  <si>
    <t>AL_D034</t>
  </si>
  <si>
    <t>AL_D111</t>
  </si>
  <si>
    <t>AL_D115</t>
  </si>
  <si>
    <t>AL_D116</t>
  </si>
  <si>
    <t>AL_D329</t>
  </si>
  <si>
    <t>AL_D322</t>
  </si>
  <si>
    <t>AL_D330</t>
  </si>
  <si>
    <t>AL_D049</t>
  </si>
  <si>
    <t>AL_D043</t>
  </si>
  <si>
    <t>AL_D317</t>
  </si>
  <si>
    <t>AL_D047</t>
  </si>
  <si>
    <t>AL_D320</t>
  </si>
  <si>
    <t>AL_D319</t>
  </si>
  <si>
    <t>AL_D325</t>
  </si>
  <si>
    <t>AL_D327</t>
  </si>
  <si>
    <t>AL_D326</t>
  </si>
  <si>
    <t>AL_D055</t>
  </si>
  <si>
    <t>AL_D054</t>
  </si>
  <si>
    <t>AL_D104</t>
  </si>
  <si>
    <t>AL_D041</t>
  </si>
  <si>
    <t>AL_D102</t>
  </si>
  <si>
    <t>AL_D336</t>
  </si>
  <si>
    <t>AL_D335</t>
  </si>
  <si>
    <t>AL_D103</t>
  </si>
  <si>
    <t>AL_D334</t>
  </si>
  <si>
    <t>AL_D053</t>
  </si>
  <si>
    <t>AL_D056</t>
  </si>
  <si>
    <t>AL_D324</t>
  </si>
  <si>
    <t>AL_D057</t>
  </si>
  <si>
    <t>AL_D058</t>
  </si>
  <si>
    <t>AL_D108</t>
  </si>
  <si>
    <t>AL_D110</t>
  </si>
  <si>
    <t>AL_D072</t>
  </si>
  <si>
    <t>AL_D310</t>
  </si>
  <si>
    <t>AL_D098</t>
  </si>
  <si>
    <t>AL_D313</t>
  </si>
  <si>
    <t>AL_D323</t>
  </si>
  <si>
    <t>AL_D037</t>
  </si>
  <si>
    <t>AL_D338</t>
  </si>
  <si>
    <t>AL_D081</t>
  </si>
  <si>
    <t>AL_D064</t>
  </si>
  <si>
    <t>AL_D065</t>
  </si>
  <si>
    <t>AL_D321</t>
  </si>
  <si>
    <t>AL_D052</t>
  </si>
  <si>
    <t>AL_D094</t>
  </si>
  <si>
    <t>AL_D095</t>
  </si>
  <si>
    <t>AL_D121</t>
  </si>
  <si>
    <t>AL_D097</t>
  </si>
  <si>
    <t>AL_D096</t>
  </si>
  <si>
    <t>AL_D109</t>
  </si>
  <si>
    <t>AL_D063</t>
  </si>
  <si>
    <t>AL_D328</t>
  </si>
  <si>
    <t>AL_D343</t>
  </si>
  <si>
    <t>AL_D120</t>
  </si>
  <si>
    <t>AL_D088</t>
  </si>
  <si>
    <t>AL_D117</t>
  </si>
  <si>
    <t>AL_D312</t>
  </si>
  <si>
    <t>AL_D333</t>
  </si>
  <si>
    <t>AL_D316</t>
  </si>
  <si>
    <t>AL_D305</t>
  </si>
  <si>
    <t>AL_D304</t>
  </si>
  <si>
    <t>AL_D306</t>
  </si>
  <si>
    <t>AL_D303</t>
  </si>
  <si>
    <t>AL_D302</t>
  </si>
  <si>
    <t>AL_D048</t>
  </si>
  <si>
    <t>AL_D028</t>
  </si>
  <si>
    <t>AL_D014</t>
  </si>
  <si>
    <t>AL_D015</t>
  </si>
  <si>
    <t>AL_D019</t>
  </si>
  <si>
    <t>AL_D082</t>
  </si>
  <si>
    <t>AL_D089</t>
  </si>
  <si>
    <t>AL_D069</t>
  </si>
  <si>
    <t>AL_D114</t>
  </si>
  <si>
    <t>AL_D342</t>
  </si>
  <si>
    <t>AL_D332</t>
  </si>
  <si>
    <t>AL_D025</t>
  </si>
  <si>
    <t>AL_D026</t>
  </si>
  <si>
    <t>AL_D031</t>
  </si>
  <si>
    <t>AL_D101</t>
  </si>
  <si>
    <t>AL_D339</t>
  </si>
  <si>
    <t>AL_D079</t>
  </si>
  <si>
    <t>AL_D113</t>
  </si>
  <si>
    <t>AL_D105</t>
  </si>
  <si>
    <t>AL_D071</t>
  </si>
  <si>
    <t>AL_D311</t>
  </si>
  <si>
    <t>AL_D341</t>
  </si>
  <si>
    <t>AL_D340</t>
  </si>
  <si>
    <t>AL_D107</t>
  </si>
  <si>
    <t>데이터셋명</t>
    <phoneticPr fontId="1" type="noConversion"/>
  </si>
  <si>
    <t>파일명</t>
    <phoneticPr fontId="1" type="noConversion"/>
  </si>
  <si>
    <t>AL_D007</t>
  </si>
  <si>
    <t>AL_D007</t>
    <phoneticPr fontId="1" type="noConversion"/>
  </si>
  <si>
    <t>AL_D008</t>
  </si>
  <si>
    <t>AL_D008</t>
    <phoneticPr fontId="1" type="noConversion"/>
  </si>
  <si>
    <t>AL_D008</t>
    <phoneticPr fontId="1" type="noConversion"/>
  </si>
  <si>
    <t>비고</t>
    <phoneticPr fontId="1" type="noConversion"/>
  </si>
  <si>
    <t>일반법인</t>
    <phoneticPr fontId="1" type="noConversion"/>
  </si>
  <si>
    <t>02-787-0287</t>
    <phoneticPr fontId="1" type="noConversion"/>
  </si>
  <si>
    <t>대한민국</t>
    <phoneticPr fontId="1" type="noConversion"/>
  </si>
  <si>
    <t>정상</t>
    <phoneticPr fontId="1" type="noConversion"/>
  </si>
  <si>
    <t>토지대장</t>
    <phoneticPr fontId="1" type="noConversion"/>
  </si>
  <si>
    <t>서울특별시 은평구 신사동</t>
    <phoneticPr fontId="1" type="noConversion"/>
  </si>
  <si>
    <t>200-68</t>
    <phoneticPr fontId="1" type="noConversion"/>
  </si>
  <si>
    <t>다세대주택</t>
    <phoneticPr fontId="1" type="noConversion"/>
  </si>
  <si>
    <t>28.85/182</t>
    <phoneticPr fontId="1" type="noConversion"/>
  </si>
  <si>
    <t>현재</t>
    <phoneticPr fontId="1" type="noConversion"/>
  </si>
  <si>
    <t>신영동</t>
    <phoneticPr fontId="1" type="noConversion"/>
  </si>
  <si>
    <t>11110</t>
    <phoneticPr fontId="1" type="noConversion"/>
  </si>
  <si>
    <t>574646</t>
    <phoneticPr fontId="1" type="noConversion"/>
  </si>
  <si>
    <t>3011014500</t>
    <phoneticPr fontId="1" type="noConversion"/>
  </si>
  <si>
    <t>2024-01-18</t>
    <phoneticPr fontId="1" type="noConversion"/>
  </si>
  <si>
    <r>
      <t>건축</t>
    </r>
    <r>
      <rPr>
        <i/>
        <sz val="10"/>
        <color rgb="FF0070C0"/>
        <rFont val="휴먼고딕"/>
        <family val="3"/>
        <charset val="129"/>
      </rPr>
      <t>/</t>
    </r>
    <r>
      <rPr>
        <i/>
        <sz val="10"/>
        <color rgb="FF0070C0"/>
        <rFont val="맑은 고딕"/>
        <family val="3"/>
        <charset val="129"/>
        <scheme val="minor"/>
      </rPr>
      <t>용도지역</t>
    </r>
    <phoneticPr fontId="1" type="noConversion"/>
  </si>
  <si>
    <t>폐광지역진흥지구</t>
    <phoneticPr fontId="1" type="noConversion"/>
  </si>
  <si>
    <t>탄광지역개발촉진지구,폐광지역진흥지구</t>
    <phoneticPr fontId="1" type="noConversion"/>
  </si>
  <si>
    <t>2417</t>
    <phoneticPr fontId="1" type="noConversion"/>
  </si>
  <si>
    <t>4315011400</t>
    <phoneticPr fontId="1" type="noConversion"/>
  </si>
  <si>
    <t>제천시모산동 179-1</t>
    <phoneticPr fontId="1" type="noConversion"/>
  </si>
  <si>
    <t>129828.360000000000582</t>
    <phoneticPr fontId="1" type="noConversion"/>
  </si>
  <si>
    <t>5</t>
    <phoneticPr fontId="1" type="noConversion"/>
  </si>
  <si>
    <t>20121224</t>
    <phoneticPr fontId="1" type="noConversion"/>
  </si>
  <si>
    <t>43150</t>
    <phoneticPr fontId="1" type="noConversion"/>
  </si>
  <si>
    <t>47250B000000132</t>
    <phoneticPr fontId="1" type="noConversion"/>
  </si>
  <si>
    <t>경상북도 상주시 사벌국면 두릉리</t>
    <phoneticPr fontId="1" type="noConversion"/>
  </si>
  <si>
    <t>보27</t>
    <phoneticPr fontId="1" type="noConversion"/>
  </si>
  <si>
    <t>332047.760000000009313</t>
    <phoneticPr fontId="1" type="noConversion"/>
  </si>
  <si>
    <t>표석</t>
    <phoneticPr fontId="1" type="noConversion"/>
  </si>
  <si>
    <t>19970318</t>
    <phoneticPr fontId="1" type="noConversion"/>
  </si>
  <si>
    <t>47250</t>
    <phoneticPr fontId="1" type="noConversion"/>
  </si>
  <si>
    <t>43130S000000004</t>
    <phoneticPr fontId="1" type="noConversion"/>
  </si>
  <si>
    <t>충청북도 충주시 교현동</t>
    <phoneticPr fontId="1" type="noConversion"/>
  </si>
  <si>
    <t>충북12</t>
    <phoneticPr fontId="1" type="noConversion"/>
  </si>
  <si>
    <t>127-55-27.91241</t>
    <phoneticPr fontId="1" type="noConversion"/>
  </si>
  <si>
    <t>386988.239999999990687</t>
    <phoneticPr fontId="1" type="noConversion"/>
  </si>
  <si>
    <t>33-21-88.6</t>
    <phoneticPr fontId="1" type="noConversion"/>
  </si>
  <si>
    <t>재설치</t>
    <phoneticPr fontId="1" type="noConversion"/>
  </si>
  <si>
    <t>2711010400100890001</t>
    <phoneticPr fontId="1" type="noConversion"/>
  </si>
  <si>
    <t>대구광역시 중구 동인동4가</t>
    <phoneticPr fontId="1" type="noConversion"/>
  </si>
  <si>
    <t>89-1</t>
    <phoneticPr fontId="1" type="noConversion"/>
  </si>
  <si>
    <t>1991-01-01</t>
    <phoneticPr fontId="1" type="noConversion"/>
  </si>
  <si>
    <t>토지등급</t>
    <phoneticPr fontId="1" type="noConversion"/>
  </si>
  <si>
    <t>5211112400103410000</t>
    <phoneticPr fontId="1" type="noConversion"/>
  </si>
  <si>
    <t>전북특별자치도 전주시 완산구 서완산동2가</t>
    <phoneticPr fontId="1" type="noConversion"/>
  </si>
  <si>
    <t>341-61</t>
    <phoneticPr fontId="1" type="noConversion"/>
  </si>
  <si>
    <t>대</t>
    <phoneticPr fontId="1" type="noConversion"/>
  </si>
  <si>
    <t>개인</t>
    <phoneticPr fontId="1" type="noConversion"/>
  </si>
  <si>
    <t>2024-01-30</t>
    <phoneticPr fontId="1" type="noConversion"/>
  </si>
  <si>
    <t>길이</t>
    <phoneticPr fontId="1" type="noConversion"/>
  </si>
  <si>
    <t>필수 여부</t>
    <phoneticPr fontId="1" type="noConversion"/>
  </si>
  <si>
    <t>데이터셋 구분</t>
    <phoneticPr fontId="1" type="noConversion"/>
  </si>
  <si>
    <t>A29</t>
    <phoneticPr fontId="1" type="noConversion"/>
  </si>
  <si>
    <t>A30</t>
    <phoneticPr fontId="1" type="noConversion"/>
  </si>
  <si>
    <t>A23</t>
    <phoneticPr fontId="1" type="noConversion"/>
  </si>
  <si>
    <t>17,15</t>
    <phoneticPr fontId="1" type="noConversion"/>
  </si>
  <si>
    <t>CH_D010</t>
  </si>
  <si>
    <t>CH_D010</t>
    <phoneticPr fontId="1" type="noConversion"/>
  </si>
  <si>
    <t>CH_D010</t>
    <phoneticPr fontId="1" type="noConversion"/>
  </si>
  <si>
    <t>변동순번</t>
    <phoneticPr fontId="1" type="noConversion"/>
  </si>
  <si>
    <t>입력구분</t>
    <phoneticPr fontId="1" type="noConversion"/>
  </si>
  <si>
    <t>U</t>
    <phoneticPr fontId="1" type="noConversion"/>
  </si>
  <si>
    <t>1</t>
    <phoneticPr fontId="1" type="noConversion"/>
  </si>
  <si>
    <t>4</t>
    <phoneticPr fontId="1" type="noConversion"/>
  </si>
  <si>
    <t>CH_D157</t>
  </si>
  <si>
    <t>CH_D157</t>
    <phoneticPr fontId="1" type="noConversion"/>
  </si>
  <si>
    <t>CH_D157</t>
    <phoneticPr fontId="1" type="noConversion"/>
  </si>
  <si>
    <t>변동순번</t>
    <phoneticPr fontId="1" type="noConversion"/>
  </si>
  <si>
    <t>입력구분</t>
    <phoneticPr fontId="1" type="noConversion"/>
  </si>
  <si>
    <t>96924620</t>
  </si>
  <si>
    <t>I</t>
    <phoneticPr fontId="1" type="noConversion"/>
  </si>
  <si>
    <t>95709705.000000000000000</t>
  </si>
  <si>
    <t>CH_D005</t>
  </si>
  <si>
    <t>CH_D005</t>
    <phoneticPr fontId="1" type="noConversion"/>
  </si>
  <si>
    <t>CH_D005</t>
    <phoneticPr fontId="1" type="noConversion"/>
  </si>
  <si>
    <t>변동순번</t>
    <phoneticPr fontId="1" type="noConversion"/>
  </si>
  <si>
    <t>329179906</t>
    <phoneticPr fontId="1" type="noConversion"/>
  </si>
  <si>
    <t>CH_D006</t>
  </si>
  <si>
    <t>CH_D006</t>
    <phoneticPr fontId="1" type="noConversion"/>
  </si>
  <si>
    <t>336449215</t>
  </si>
  <si>
    <t>리(LIG)</t>
    <phoneticPr fontId="1" type="noConversion"/>
  </si>
  <si>
    <t>SHP</t>
    <phoneticPr fontId="1" type="noConversion"/>
  </si>
  <si>
    <t>A6</t>
    <phoneticPr fontId="1" type="noConversion"/>
  </si>
  <si>
    <t>17,15</t>
    <phoneticPr fontId="1" type="noConversion"/>
  </si>
  <si>
    <t>CH_D002</t>
  </si>
  <si>
    <t>CH_D002</t>
    <phoneticPr fontId="1" type="noConversion"/>
  </si>
  <si>
    <t>107796432.000000000000000</t>
  </si>
  <si>
    <t>U</t>
    <phoneticPr fontId="1" type="noConversion"/>
  </si>
  <si>
    <t>329183226.000000000000000</t>
  </si>
  <si>
    <t>입력구분</t>
    <phoneticPr fontId="1" type="noConversion"/>
  </si>
  <si>
    <t>A11</t>
    <phoneticPr fontId="1" type="noConversion"/>
  </si>
  <si>
    <t>CH_D001</t>
  </si>
  <si>
    <t>CH_D001</t>
    <phoneticPr fontId="1" type="noConversion"/>
  </si>
  <si>
    <t>CH_D003</t>
  </si>
  <si>
    <t>CH_D004</t>
  </si>
  <si>
    <t>CH_D001</t>
    <phoneticPr fontId="1" type="noConversion"/>
  </si>
  <si>
    <t>359665729.000000000000000</t>
  </si>
  <si>
    <t>CH_D007</t>
  </si>
  <si>
    <t>CH_D007</t>
    <phoneticPr fontId="1" type="noConversion"/>
  </si>
  <si>
    <t>CH_D007</t>
    <phoneticPr fontId="1" type="noConversion"/>
  </si>
  <si>
    <t>CH_D008</t>
  </si>
  <si>
    <t>CH_D008</t>
    <phoneticPr fontId="1" type="noConversion"/>
  </si>
  <si>
    <t>CH_D008</t>
    <phoneticPr fontId="1" type="noConversion"/>
  </si>
  <si>
    <t>CH_D009</t>
  </si>
  <si>
    <t>CH_D009</t>
    <phoneticPr fontId="1" type="noConversion"/>
  </si>
  <si>
    <t>CH_D004</t>
    <phoneticPr fontId="1" type="noConversion"/>
  </si>
  <si>
    <t>372975601</t>
  </si>
  <si>
    <t>CH_D003</t>
    <phoneticPr fontId="1" type="noConversion"/>
  </si>
  <si>
    <t>CH_D003</t>
    <phoneticPr fontId="1" type="noConversion"/>
  </si>
  <si>
    <t>372975554</t>
  </si>
  <si>
    <t>I</t>
    <phoneticPr fontId="1" type="noConversion"/>
  </si>
  <si>
    <t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t>
  </si>
  <si>
    <t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t>
    <phoneticPr fontId="1" type="noConversion"/>
  </si>
  <si>
    <t xml:space="preserve">1000:단독주택,1001:단독주택,1002:다중주택,1003:다가구주택,1004:공관,2000:공동주택,2001:아파트,2002:연립주택,2003:다세대주택,2004:생활편익시설,2005:부대시설,2006:복리시설,2007:기숙사,3000:제1종근린생활시설,3001:소매점,3002:휴게음식점,3003:이(미)용원,3004:일반목욕장,3005:의원,3006:체육장,3007:마을공동시설,3008:변전소,3009:양수장,3010:정수장,3011:대피소,3012:공중화장실,3013:세탁소,3014:치과의원,3015:한의원,3016:침술원,3017:접골원,3018:조산소,3019:탁구장,3020:체육도장,3021:마을공회당,3022:마을공동작업소,3023:마을공동구판장,3100:공공시설,3101:동사무소,3102:경찰서,3103:파출소,3104:소방서,3105:우체국,3106:전신전화국,3107:방송국,3108:보건소,3109:공공도서관,3110:지역의료보험조합,3199:기타공공시설,3999:기타제1종근생활시설,4000:제2종근린생활시설,4001:일반음식점,4002:휴게음식점,4003:기원,4004:서점(1종근.생미해당),4005:제조업소,4006:수리점,4007:게임제공업소,4008:사진관,4009:표구점,4010:학원,4011:장의사,4012:동물병원,4013:어린이집,4014:독서실,4015:총포판매소,4016:단란주점,4017:의약품도매점,4018:자동차영업소,4019:안마시술소,4020:노래연습장,4021:세탁소,4022:멀티미디어문화콘텐츠설비제공업소,4023:복합유통.제공업소,4024:직업훈련소,4100:운동시설,4101:테니스장,4102:체력단련장,4103:에어로빅장,4104:볼링장,4105:당구장,4106:실내낚시터,4107:골프연습장,4199:기타운동시설,4200:종교집회장,4201:교회,4202:성당,4203:사찰,4299:기타종교집회장,4300:공연장,4301:극장(영화관),4302:음악당,4303:연예장,4304:비디오물감상실,4305:비디오물소극장,4399:기타공연장,4400:사무소,4401:금융업소,4402:사무소,4403:부동산중개업소,4404:결혼상담소,4405:출판사,4499:기타사무소,4999:기타제2종근생활시설,5000:문화및집회시설,5100:공연장,5101:극장(영화관),5102:음악당,5103:연예장,5104:서어커스장,5105:비디오물감상실,5106:비디오물소극장,5199:기타공연장,5200:집회장,5201:예식장,5202:회의장,5203:공회당,5204:마권장외발매소,5205:마권전화투표소,5299:기타집회장,5300:관람장,5301:경마장,5302:자동차경기장,5303:체육관,5304:운동장,5399:기타관람장,5400:전시장,5401:박물관,5402:미술관,5403:과학관,5404:기념관,5405:산업전시장,5406:박람회장,5499:기타전시장,5500:동.식물원,5501:동물원,5502:식물원,5503:수족관,5599:기타동.식물원,5999:기타문화및집회시설,6000:종교시설,6100:종교집회장,6101:교회,6102:성당,6103:사찰,6104:기도원,6105:수도원,6106:수녀원,6107:제실,6108:사당,6109:납골당(제2종근생제외),6199:기타종교집회장,6999:기타종교시설,7000:판매시설,7001:도매시장,7100:소매시장,7101:시장,7102:백화점,7103:대형판매점,7104:대형점,7199:기타소매시장,7201:상점,7202:게임제공업소,7203:멀티미디어문화콘텐츠설비제공업소,7204:복합유통.제공업소,7999:기타판매시설,8000:운수시설,8001:여객자동차터미널,8002:화물터미널,8003:철도역사,8004:공항시설,8005:항만시설(터미널),8006:종합여객시설,8999:기타운수시설,9000:의료시설,9100:병원,9101:종합병원,9102:산부인과병원,9103:치과병원,9104:한방병원,9105:정신병원,9106:격리병원,9107:병원,9108:요양소,9199:기타병원,9200:격리병원,9201:전염병원,9202:마약진료소,9301:장례식장,9999:기타의료시설,10000:교육연구시설,10001:교육(연수)원,10002:직업훈련소,10003:학원,10004:연구소,10005:도서관,10100:학교,10101:초등학교,10102:중학교,10103:고등학교,10104:대학교,10105:전문대학,10106:대학,10199:기타학교,10999:기타교육연구시설,11000:노유자시설,11100:아동관련시설,11101:유치원,11102:영유아보육시설,11103:어린이집,11104:아동복지시설,11199:기타아동관련시설,11201:노인복지시설,11202:사회복지시설,11203:근로복지시설,11999:기타노유자시설,12000:수련시설,12100:생활권수련시설,12101:청소년수련원(관),12102:유스호스텔,12103:청소년문화의집,12199:기타생활권수련시설,12200:자연권수련시설,12201:청소년수련원(관),12202:청소년야영장,12299:기타자연권수련시설,12999:기타수련시설,13000:운동시설,13001:체육관,13002:운동장시설,13003:탁구장,13004:체육도장,13005:테니스장,13006:체력단련장,13007:에어로빅장,13008:볼링장,13009:당구장,13010:실내낚시터,13011:골프연습장,13999:기타운동시설,14000:업무시설,14100:공공업무시설,14101:국가기관청사,14102:자치단체청사,14103:외국공관,14199:기타공공업무시설,14200:일반업무시설,14201:금융업소,14202:오피스텔,14203:신문사,14204:사무소,14299:기타일반업무시설,15000:숙박시설,15100:일반숙박시설,15101:호텔,15102:여관,15103:여인숙,15199:기타일반숙박시설,15200:관광숙박시설,15201:관광호텔,15202:수상관광호텔,15203:한국전통호텔,15204:가족호텔,15205:휴양콘도미니엄,15299:기타관광숙박시설,16000:위락시설,16001:단란주점,16002:유흥주점,16003:특수목욕장,16004:유기장,16005:투전기업소,16006:무도장(학원),16007:주점영업,16008:카지노업소,16009:유원시설업의시설,16999:기타위락시설,17000:공장,17100:일반공장,17200:유해공장,17999:기타공장,18000:창고시설,18001:창고,18002:하역장?,18999:기타창고시설,19000:위험물저장및처리시설,19001:주유소,19002:액화석유가스충전소,19003:위험물제조소,19004:위험물저장소,19005:액화가스취급소,19006:액화가스판매소,19007:유독물보관저장시설,19008:고압가스충전저장소,19009:석유판매소,19999:기타위험물저장처리시설,20000:자동차관련시설,20001:주차장,20002:세차장,20003:폐차장,20004:검사장,20005:매매장,20006:정비공장,20007:운전학원,20008:정비학원,20009:차고,20010:주기장,20999:기타자동차관련시설,21000:동?식물관련시설,21001:도축장,21002:도계장,21003:버섯재배사,21004:종묘배양시설,21005:온실,21100:축사,21101:축사,21102:양잠,21103:양봉,21104:양어시설,21105:부화장,21200:가축시설,21201:가축용운동시설,21202:인공수정센터,21203:관리사,21204:가축용창고,21205:가축시장,21206:동물검역소,21207:실험동물사육시설,21299:기타가축시설,21999:기타동식물관련시설,22000:분뇨?쓰레기처리시설,22001:분뇨처리시설,22002:폐기물처리시설,22003:폐기물재활용시설,22004:고물상,22999:기타분뇨쓰레기처리시설,23000:교정및군사시설,23001:감화원,23002:군사시설,23100:교도소,23101:구치소,23102:소년원,23103:소년분류심사원,23999:기타교정및군사시설,24000:방송통신시설,24001:방송국,24002:전신전화국,24003:촬영소,24004:통신용시설,24999:기타방송통신시설,25000:발전시설,25001:발전소,25999:기타발전시설,26000:묘지관련시설,26001:화장장,26002:납골당,26003:묘지에부수되는건축물,26999:기타묘지관련시설,27000:관광휴게시설,27001:야외음악당,27002:야외극장,27003:어린이회관,27004:관망탑,27005:휴게소,27006:관광지시설,27999:기타관광휴게시설,Z3000:근린생활시설,Z3001:소매점,Z3002:휴게음식점,Z3003:이(미)용원,Z3004:일반목욕장,Z3005:의원,Z3006:체육장,Z3007:마을공동시설,Z3008:변전소,Z3009:양수장,Z3010:정수장,Z3011:대피소,Z3012:공중화장실,Z3014:치과의원,Z3015:한의원,Z3016:침술원,Z3017:접골원,Z3018:조산소,Z3019:탁구장,Z3020:체육도장,Z3021:마을공회당,Z3022:마을공동작업소,Z3023:마을공동구판장,Z3100:공공시설,Z3101:동사무소,Z3102:경찰서,Z3103:파출소,Z3104:소방서,Z3105:우체국,Z3106:전신전화국,Z3107:방송국,Z3108:보건소,Z3109:공공도서관,Z3199:기타공공시설,Z3201:일반음식점,Z3202:휴게음식점,Z3203:기원,Z3204:서점,Z3205:제조업소,Z3206:수리점,Z3207:게임제공업소,Z3208:사진관,Z3209:표구점,Z3210:학원,Z3211:장의사,Z3212:동물병원,Z3214:독서실,Z3215:총포판매소,Z3216:단란주점,Z3217:의약품도매점,Z3218:자동차영업소,Z3219:안마시술소,Z3220:노래연습장,Z3221:세탁소,Z3300:운동시설,Z3301:테니스장,Z3302:체력단련장,Z3303:에어로빅장,Z3304:볼링장,Z3305:당구장,Z3306:실내낚시터,Z3307:골프연습장,Z3399:기타운동시설,Z3400:종교집회장,Z3401:교회,Z3402:성당,Z3403:사찰,Z3499:기타종교집회장,Z3500:공연장,Z3501:극장(영화관),Z3502:음악당,Z3503:연예장,Z3599:기타공연장,Z3600:사무소,Z3601:금융업소,Z3602:사무소,Z3603:부동산중개업소,Z3604:결혼상담소,Z3699:기타사무소,Z3999:기타근생활시설,Z5000:문화및집회시설,Z6000:판매및영업시설,Z6205:대규모소매점,Z6999:기타판매및영업시설,Z7001:축사,Z7002:가축시설,Z8000:교육연구및복지시설,Z8999:기타교육연구및복지시설,Z9000:공공용시설,Z9001:교도소,Z9999:기타공공용시설
</t>
    <phoneticPr fontId="1" type="noConversion"/>
  </si>
  <si>
    <t>1:일반번지,2:산번지,3:가번지,4:구번지,5:구획정리,6:하천번지,7:무번지</t>
    <phoneticPr fontId="1" type="noConversion"/>
  </si>
  <si>
    <t>범례</t>
  </si>
  <si>
    <t>SHP파일</t>
    <phoneticPr fontId="1" type="noConversion"/>
  </si>
  <si>
    <t>CSV파일</t>
    <phoneticPr fontId="1" type="noConversion"/>
  </si>
  <si>
    <t>미존재</t>
    <phoneticPr fontId="1" type="noConversion"/>
  </si>
  <si>
    <t>건축물구조코드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</si>
</sst>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휴먼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i/>
      <sz val="11"/>
      <color rgb="FF0070C0"/>
      <name val="맑은 고딕"/>
      <family val="2"/>
      <charset val="129"/>
      <scheme val="minor"/>
    </font>
    <font>
      <i/>
      <sz val="10"/>
      <color rgb="FF0070C0"/>
      <name val="휴먼고딕"/>
      <family val="3"/>
      <charset val="129"/>
    </font>
    <font>
      <i/>
      <sz val="10"/>
      <color rgb="FF0070C0"/>
      <name val="맑은 고딕"/>
      <family val="3"/>
      <charset val="129"/>
      <scheme val="minor"/>
    </font>
    <font>
      <i/>
      <sz val="11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rgb="FF00206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Times New Roman"/>
      <family val="1"/>
    </font>
    <font>
      <b/>
      <sz val="12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B9BB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1" fillId="0" borderId="2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49" fontId="5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0" fontId="6" fillId="3" borderId="2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6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 indent="1"/>
    </xf>
    <xf numFmtId="0" fontId="6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left" vertical="center" wrapText="1" indent="1"/>
    </xf>
    <xf numFmtId="0" fontId="0" fillId="0" borderId="2" xfId="0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0" fontId="6" fillId="3" borderId="27" xfId="0" quotePrefix="1" applyFont="1" applyFill="1" applyBorder="1">
      <alignment vertical="center"/>
    </xf>
    <xf numFmtId="0" fontId="6" fillId="3" borderId="27" xfId="0" applyFont="1" applyFill="1" applyBorder="1">
      <alignment vertical="center"/>
    </xf>
    <xf numFmtId="0" fontId="12" fillId="3" borderId="2" xfId="0" applyFont="1" applyFill="1" applyBorder="1" applyAlignment="1">
      <alignment horizontal="left" vertical="center" wrapText="1" indent="1"/>
    </xf>
    <xf numFmtId="0" fontId="20" fillId="8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6" fillId="7" borderId="3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9" borderId="15" xfId="0" applyFont="1" applyFill="1" applyBorder="1">
      <alignment vertical="center"/>
    </xf>
    <xf numFmtId="0" fontId="6" fillId="9" borderId="28" xfId="0" applyFont="1" applyFill="1" applyBorder="1">
      <alignment vertical="center"/>
    </xf>
    <xf numFmtId="0" fontId="6" fillId="9" borderId="15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4" xfId="0" applyFont="1" applyFill="1" applyBorder="1">
      <alignment vertical="center"/>
    </xf>
    <xf numFmtId="0" fontId="6" fillId="9" borderId="30" xfId="0" applyFont="1" applyFill="1" applyBorder="1">
      <alignment vertical="center"/>
    </xf>
    <xf numFmtId="0" fontId="0" fillId="9" borderId="2" xfId="0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6" fillId="7" borderId="35" xfId="0" applyFont="1" applyFill="1" applyBorder="1" applyAlignment="1">
      <alignment horizontal="center" vertical="center"/>
    </xf>
    <xf numFmtId="49" fontId="0" fillId="0" borderId="25" xfId="0" applyNumberFormat="1" applyBorder="1">
      <alignment vertical="center"/>
    </xf>
    <xf numFmtId="0" fontId="6" fillId="4" borderId="25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49" fontId="8" fillId="0" borderId="25" xfId="0" applyNumberFormat="1" applyFont="1" applyBorder="1">
      <alignment vertical="center"/>
    </xf>
    <xf numFmtId="0" fontId="6" fillId="9" borderId="3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31" xfId="0" applyFill="1" applyBorder="1">
      <alignment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49" fontId="8" fillId="9" borderId="9" xfId="0" applyNumberFormat="1" applyFont="1" applyFill="1" applyBorder="1" applyAlignment="1">
      <alignment horizontal="left" vertical="center" indent="1"/>
    </xf>
    <xf numFmtId="0" fontId="6" fillId="9" borderId="26" xfId="0" quotePrefix="1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49" fontId="8" fillId="9" borderId="0" xfId="0" applyNumberFormat="1" applyFont="1" applyFill="1" applyAlignment="1">
      <alignment horizontal="left" vertical="center" indent="1"/>
    </xf>
    <xf numFmtId="0" fontId="6" fillId="9" borderId="22" xfId="0" quotePrefix="1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49" fontId="8" fillId="9" borderId="12" xfId="0" applyNumberFormat="1" applyFont="1" applyFill="1" applyBorder="1" applyAlignment="1">
      <alignment horizontal="left" vertical="center" indent="1"/>
    </xf>
    <xf numFmtId="0" fontId="6" fillId="9" borderId="20" xfId="0" quotePrefix="1" applyFont="1" applyFill="1" applyBorder="1" applyAlignment="1">
      <alignment horizontal="center" vertical="center"/>
    </xf>
    <xf numFmtId="49" fontId="10" fillId="9" borderId="0" xfId="0" applyNumberFormat="1" applyFont="1" applyFill="1" applyAlignment="1">
      <alignment horizontal="left" vertical="center" wrapText="1" indent="1"/>
    </xf>
    <xf numFmtId="0" fontId="6" fillId="9" borderId="22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9" fillId="9" borderId="0" xfId="0" applyNumberFormat="1" applyFont="1" applyFill="1" applyAlignment="1">
      <alignment horizontal="left" vertical="center" wrapText="1" indent="1"/>
    </xf>
    <xf numFmtId="0" fontId="0" fillId="9" borderId="24" xfId="0" applyFill="1" applyBorder="1">
      <alignment vertical="center"/>
    </xf>
    <xf numFmtId="0" fontId="6" fillId="9" borderId="7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22" xfId="0" applyFont="1" applyFill="1" applyBorder="1" applyAlignment="1">
      <alignment horizontal="center" vertical="center" wrapText="1"/>
    </xf>
    <xf numFmtId="49" fontId="9" fillId="9" borderId="9" xfId="0" applyNumberFormat="1" applyFont="1" applyFill="1" applyBorder="1" applyAlignment="1">
      <alignment horizontal="left" vertical="center" wrapText="1" indent="1"/>
    </xf>
    <xf numFmtId="0" fontId="6" fillId="9" borderId="26" xfId="0" applyFont="1" applyFill="1" applyBorder="1" applyAlignment="1">
      <alignment horizontal="center" vertical="center"/>
    </xf>
    <xf numFmtId="0" fontId="6" fillId="9" borderId="23" xfId="0" applyFont="1" applyFill="1" applyBorder="1">
      <alignment vertical="center"/>
    </xf>
    <xf numFmtId="0" fontId="6" fillId="9" borderId="19" xfId="0" applyFont="1" applyFill="1" applyBorder="1">
      <alignment vertical="center"/>
    </xf>
    <xf numFmtId="0" fontId="6" fillId="9" borderId="14" xfId="0" applyFont="1" applyFill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 wrapText="1"/>
    </xf>
    <xf numFmtId="0" fontId="7" fillId="9" borderId="28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16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18" xfId="0" applyFill="1" applyBorder="1">
      <alignment vertical="center"/>
    </xf>
    <xf numFmtId="0" fontId="0" fillId="9" borderId="33" xfId="0" applyFill="1" applyBorder="1">
      <alignment vertical="center"/>
    </xf>
    <xf numFmtId="0" fontId="7" fillId="9" borderId="0" xfId="0" applyFont="1" applyFill="1" applyAlignment="1">
      <alignment horizontal="center" vertical="center"/>
    </xf>
    <xf numFmtId="14" fontId="6" fillId="9" borderId="0" xfId="0" applyNumberFormat="1" applyFont="1" applyFill="1" applyAlignment="1">
      <alignment horizontal="center" vertical="center"/>
    </xf>
    <xf numFmtId="49" fontId="17" fillId="9" borderId="0" xfId="0" applyNumberFormat="1" applyFont="1" applyFill="1" applyAlignment="1">
      <alignment horizontal="left" vertical="center" wrapText="1" indent="1"/>
    </xf>
    <xf numFmtId="0" fontId="9" fillId="9" borderId="9" xfId="0" applyFont="1" applyFill="1" applyBorder="1" applyAlignment="1">
      <alignment horizontal="left" vertical="center" wrapText="1" indent="1"/>
    </xf>
    <xf numFmtId="0" fontId="9" fillId="9" borderId="0" xfId="0" applyFont="1" applyFill="1" applyAlignment="1">
      <alignment horizontal="left" vertical="center" wrapText="1" indent="1"/>
    </xf>
    <xf numFmtId="0" fontId="10" fillId="9" borderId="0" xfId="0" applyFont="1" applyFill="1" applyAlignment="1">
      <alignment horizontal="left" vertical="center" wrapText="1" indent="1"/>
    </xf>
    <xf numFmtId="14" fontId="9" fillId="9" borderId="0" xfId="0" applyNumberFormat="1" applyFont="1" applyFill="1" applyAlignment="1">
      <alignment horizontal="left" vertical="center" wrapText="1" inden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>
      <alignment vertical="center"/>
    </xf>
    <xf numFmtId="0" fontId="16" fillId="0" borderId="0" xfId="0" applyFont="1">
      <alignment vertical="center"/>
    </xf>
    <xf numFmtId="0" fontId="16" fillId="3" borderId="2" xfId="0" applyFont="1" applyFill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21" fillId="8" borderId="16" xfId="0" applyFont="1" applyFill="1" applyBorder="1" applyAlignment="1">
      <alignment horizontal="centerContinuous" vertical="center" wrapText="1"/>
    </xf>
    <xf numFmtId="0" fontId="19" fillId="8" borderId="7" xfId="0" applyFont="1" applyFill="1" applyBorder="1" applyAlignment="1">
      <alignment horizontal="centerContinuous" vertical="center" wrapText="1"/>
    </xf>
    <xf numFmtId="0" fontId="22" fillId="6" borderId="16" xfId="0" applyFont="1" applyFill="1" applyBorder="1" applyAlignment="1">
      <alignment horizontal="centerContinuous" vertical="center"/>
    </xf>
    <xf numFmtId="0" fontId="18" fillId="6" borderId="7" xfId="0" applyFont="1" applyFill="1" applyBorder="1" applyAlignment="1">
      <alignment horizontal="centerContinuous" vertical="center"/>
    </xf>
    <xf numFmtId="0" fontId="18" fillId="6" borderId="21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3" borderId="18" xfId="0" applyFill="1" applyBorder="1" applyAlignment="1">
      <alignment vertical="distributed"/>
    </xf>
    <xf numFmtId="0" fontId="0" fillId="3" borderId="16" xfId="0" applyFill="1" applyBorder="1" applyAlignment="1">
      <alignment vertical="distributed"/>
    </xf>
    <xf numFmtId="0" fontId="0" fillId="3" borderId="33" xfId="0" applyFill="1" applyBorder="1" applyAlignment="1">
      <alignment horizontal="center" vertical="distributed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B9BB"/>
      <color rgb="FFFF7C80"/>
      <color rgb="FF34343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K903"/>
  <sheetViews>
    <sheetView tabSelected="1" zoomScale="70" zoomScaleNormal="70" zoomScaleSheetLayoutView="55" workbookViewId="0">
      <pane xSplit="11" ySplit="6" topLeftCell="L824" activePane="bottomRight" state="frozen"/>
      <selection pane="topRight" activeCell="Q1" sqref="Q1"/>
      <selection pane="bottomLeft" activeCell="A7" sqref="A7"/>
      <selection pane="bottomRight" activeCell="K762" sqref="K762"/>
    </sheetView>
  </sheetViews>
  <sheetFormatPr defaultRowHeight="16.5"/>
  <cols>
    <col min="1" max="1" width="7.125" style="3" customWidth="1"/>
    <col min="2" max="2" width="18.125" style="3" bestFit="1" customWidth="1"/>
    <col min="3" max="3" width="25.75" style="3" customWidth="1"/>
    <col min="4" max="4" width="11.375" style="3" bestFit="1" customWidth="1"/>
    <col min="5" max="5" width="16.625" style="3" bestFit="1" customWidth="1"/>
    <col min="6" max="6" width="9.5" style="3" customWidth="1"/>
    <col min="7" max="7" width="16.625" style="3" bestFit="1" customWidth="1"/>
    <col min="8" max="8" width="25.75" style="3" bestFit="1" customWidth="1"/>
    <col min="9" max="9" width="13.25" style="3" bestFit="1" customWidth="1"/>
    <col min="10" max="10" width="13" style="3" customWidth="1"/>
    <col min="11" max="11" width="60.625" style="2" customWidth="1"/>
  </cols>
  <sheetData>
    <row r="4" spans="1:11" ht="17.25" thickBot="1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5"/>
    </row>
    <row r="5" spans="1:11" ht="33.75">
      <c r="A5" s="182" t="s">
        <v>711</v>
      </c>
      <c r="B5" s="184" t="s">
        <v>1255</v>
      </c>
      <c r="C5" s="169" t="s">
        <v>734</v>
      </c>
      <c r="D5" s="170"/>
      <c r="E5" s="170"/>
      <c r="F5" s="170"/>
      <c r="G5" s="170"/>
      <c r="H5" s="170"/>
      <c r="I5" s="170"/>
      <c r="J5" s="170"/>
      <c r="K5" s="186" t="s">
        <v>65</v>
      </c>
    </row>
    <row r="6" spans="1:11" ht="48.75" customHeight="1">
      <c r="A6" s="183"/>
      <c r="B6" s="185"/>
      <c r="C6" s="59" t="s">
        <v>801</v>
      </c>
      <c r="D6" s="59" t="s">
        <v>758</v>
      </c>
      <c r="E6" s="59" t="s">
        <v>806</v>
      </c>
      <c r="F6" s="59" t="s">
        <v>811</v>
      </c>
      <c r="G6" s="59" t="s">
        <v>33</v>
      </c>
      <c r="H6" s="59" t="s">
        <v>802</v>
      </c>
      <c r="I6" s="59" t="s">
        <v>1253</v>
      </c>
      <c r="J6" s="59" t="s">
        <v>1254</v>
      </c>
      <c r="K6" s="187"/>
    </row>
    <row r="7" spans="1:11" ht="29.25" customHeight="1">
      <c r="A7" s="5">
        <v>1</v>
      </c>
      <c r="B7" s="5" t="s">
        <v>66</v>
      </c>
      <c r="C7" s="9" t="s">
        <v>756</v>
      </c>
      <c r="D7" s="9" t="s">
        <v>772</v>
      </c>
      <c r="E7" s="9" t="s">
        <v>807</v>
      </c>
      <c r="F7" s="5">
        <v>1</v>
      </c>
      <c r="G7" s="5" t="s">
        <v>1</v>
      </c>
      <c r="H7" s="189" t="s">
        <v>73</v>
      </c>
      <c r="I7" s="6">
        <v>9</v>
      </c>
      <c r="J7" s="6" t="s">
        <v>803</v>
      </c>
      <c r="K7" s="58"/>
    </row>
    <row r="8" spans="1:11" ht="29.25" customHeight="1">
      <c r="A8" s="5">
        <v>2</v>
      </c>
      <c r="B8" s="5" t="str">
        <f t="shared" ref="B8:B38" si="0">B7</f>
        <v>건축물연령정보</v>
      </c>
      <c r="C8" s="9" t="s">
        <v>757</v>
      </c>
      <c r="D8" s="9" t="s">
        <v>760</v>
      </c>
      <c r="E8" s="9" t="s">
        <v>808</v>
      </c>
      <c r="F8" s="5">
        <v>2</v>
      </c>
      <c r="G8" s="5" t="s">
        <v>2</v>
      </c>
      <c r="H8" s="189" t="s">
        <v>724</v>
      </c>
      <c r="I8" s="7">
        <v>254</v>
      </c>
      <c r="J8" s="7"/>
      <c r="K8" s="12"/>
    </row>
    <row r="9" spans="1:11" ht="29.25" customHeight="1">
      <c r="A9" s="5">
        <v>3</v>
      </c>
      <c r="B9" s="5" t="str">
        <f t="shared" si="0"/>
        <v>건축물연령정보</v>
      </c>
      <c r="C9" s="9" t="s">
        <v>757</v>
      </c>
      <c r="D9" s="9" t="s">
        <v>760</v>
      </c>
      <c r="E9" s="9" t="s">
        <v>808</v>
      </c>
      <c r="F9" s="5">
        <v>3</v>
      </c>
      <c r="G9" s="5" t="s">
        <v>3</v>
      </c>
      <c r="H9" s="189" t="s">
        <v>34</v>
      </c>
      <c r="I9" s="7">
        <v>254</v>
      </c>
      <c r="J9" s="6"/>
      <c r="K9" s="12"/>
    </row>
    <row r="10" spans="1:11" ht="29.25" customHeight="1">
      <c r="A10" s="5">
        <v>4</v>
      </c>
      <c r="B10" s="5" t="str">
        <f t="shared" si="0"/>
        <v>건축물연령정보</v>
      </c>
      <c r="C10" s="9" t="s">
        <v>757</v>
      </c>
      <c r="D10" s="9" t="s">
        <v>760</v>
      </c>
      <c r="E10" s="9" t="s">
        <v>809</v>
      </c>
      <c r="F10" s="5">
        <v>4</v>
      </c>
      <c r="G10" s="5" t="s">
        <v>4</v>
      </c>
      <c r="H10" s="189" t="s">
        <v>35</v>
      </c>
      <c r="I10" s="7">
        <v>254</v>
      </c>
      <c r="J10" s="6"/>
      <c r="K10" s="12"/>
    </row>
    <row r="11" spans="1:11" ht="29.25" customHeight="1">
      <c r="A11" s="5">
        <v>5</v>
      </c>
      <c r="B11" s="5" t="str">
        <f t="shared" si="0"/>
        <v>건축물연령정보</v>
      </c>
      <c r="C11" s="9" t="s">
        <v>757</v>
      </c>
      <c r="D11" s="9" t="s">
        <v>760</v>
      </c>
      <c r="E11" s="9" t="s">
        <v>808</v>
      </c>
      <c r="F11" s="5">
        <v>5</v>
      </c>
      <c r="G11" s="5" t="s">
        <v>5</v>
      </c>
      <c r="H11" s="189" t="s">
        <v>36</v>
      </c>
      <c r="I11" s="7">
        <v>254</v>
      </c>
      <c r="J11" s="6"/>
      <c r="K11" s="12"/>
    </row>
    <row r="12" spans="1:11" ht="29.25" customHeight="1">
      <c r="A12" s="5">
        <v>6</v>
      </c>
      <c r="B12" s="5" t="str">
        <f t="shared" si="0"/>
        <v>건축물연령정보</v>
      </c>
      <c r="C12" s="9" t="s">
        <v>757</v>
      </c>
      <c r="D12" s="9" t="s">
        <v>760</v>
      </c>
      <c r="E12" s="9" t="s">
        <v>808</v>
      </c>
      <c r="F12" s="5">
        <v>6</v>
      </c>
      <c r="G12" s="6" t="s">
        <v>6</v>
      </c>
      <c r="H12" s="189" t="s">
        <v>37</v>
      </c>
      <c r="I12" s="7">
        <v>254</v>
      </c>
      <c r="J12" s="6"/>
      <c r="K12" s="12" t="str">
        <f>특수지구분코드</f>
        <v>1:일반, 2:산</v>
      </c>
    </row>
    <row r="13" spans="1:11" ht="29.25" customHeight="1">
      <c r="A13" s="5">
        <v>7</v>
      </c>
      <c r="B13" s="5" t="str">
        <f t="shared" si="0"/>
        <v>건축물연령정보</v>
      </c>
      <c r="C13" s="9" t="s">
        <v>757</v>
      </c>
      <c r="D13" s="9" t="s">
        <v>760</v>
      </c>
      <c r="E13" s="9" t="s">
        <v>808</v>
      </c>
      <c r="F13" s="5">
        <v>7</v>
      </c>
      <c r="G13" s="6" t="s">
        <v>7</v>
      </c>
      <c r="H13" s="6" t="s">
        <v>38</v>
      </c>
      <c r="I13" s="7">
        <v>254</v>
      </c>
      <c r="J13" s="6"/>
      <c r="K13" s="12"/>
    </row>
    <row r="14" spans="1:11" ht="29.25" customHeight="1">
      <c r="A14" s="5">
        <v>8</v>
      </c>
      <c r="B14" s="5" t="str">
        <f t="shared" si="0"/>
        <v>건축물연령정보</v>
      </c>
      <c r="C14" s="9" t="s">
        <v>757</v>
      </c>
      <c r="D14" s="9" t="s">
        <v>760</v>
      </c>
      <c r="E14" s="9" t="s">
        <v>808</v>
      </c>
      <c r="F14" s="5">
        <v>8</v>
      </c>
      <c r="G14" s="6" t="s">
        <v>8</v>
      </c>
      <c r="H14" s="189" t="s">
        <v>40</v>
      </c>
      <c r="I14" s="7">
        <v>254</v>
      </c>
      <c r="J14" s="6"/>
      <c r="K14" s="12"/>
    </row>
    <row r="15" spans="1:11" ht="29.25" customHeight="1">
      <c r="A15" s="5">
        <v>9</v>
      </c>
      <c r="B15" s="5" t="str">
        <f t="shared" si="0"/>
        <v>건축물연령정보</v>
      </c>
      <c r="C15" s="9" t="s">
        <v>757</v>
      </c>
      <c r="D15" s="9" t="s">
        <v>760</v>
      </c>
      <c r="E15" s="9" t="s">
        <v>807</v>
      </c>
      <c r="F15" s="5">
        <v>9</v>
      </c>
      <c r="G15" s="6" t="s">
        <v>9</v>
      </c>
      <c r="H15" s="189" t="s">
        <v>41</v>
      </c>
      <c r="I15" s="7">
        <v>254</v>
      </c>
      <c r="J15" s="6"/>
      <c r="K15" s="12"/>
    </row>
    <row r="16" spans="1:11" ht="29.25" customHeight="1">
      <c r="A16" s="5">
        <v>10</v>
      </c>
      <c r="B16" s="5" t="str">
        <f t="shared" si="0"/>
        <v>건축물연령정보</v>
      </c>
      <c r="C16" s="9" t="s">
        <v>757</v>
      </c>
      <c r="D16" s="9" t="s">
        <v>760</v>
      </c>
      <c r="E16" s="9" t="s">
        <v>808</v>
      </c>
      <c r="F16" s="5">
        <v>10</v>
      </c>
      <c r="G16" s="6" t="s">
        <v>10</v>
      </c>
      <c r="H16" s="189" t="s">
        <v>81</v>
      </c>
      <c r="I16" s="7">
        <v>254</v>
      </c>
      <c r="J16" s="6"/>
      <c r="K16" s="12" t="str">
        <f>집합건물구분코드</f>
        <v>1:일반건축물, 2:집합건축물</v>
      </c>
    </row>
    <row r="17" spans="1:11" ht="29.25" customHeight="1">
      <c r="A17" s="5">
        <v>11</v>
      </c>
      <c r="B17" s="5" t="str">
        <f t="shared" si="0"/>
        <v>건축물연령정보</v>
      </c>
      <c r="C17" s="9" t="s">
        <v>757</v>
      </c>
      <c r="D17" s="9" t="s">
        <v>760</v>
      </c>
      <c r="E17" s="9" t="s">
        <v>808</v>
      </c>
      <c r="F17" s="5">
        <v>11</v>
      </c>
      <c r="G17" s="6" t="s">
        <v>221</v>
      </c>
      <c r="H17" s="189" t="s">
        <v>728</v>
      </c>
      <c r="I17" s="7">
        <v>254</v>
      </c>
      <c r="J17" s="7"/>
      <c r="K17" s="12"/>
    </row>
    <row r="18" spans="1:11" ht="29.25" customHeight="1">
      <c r="A18" s="5">
        <v>12</v>
      </c>
      <c r="B18" s="5" t="str">
        <f t="shared" si="0"/>
        <v>건축물연령정보</v>
      </c>
      <c r="C18" s="9" t="s">
        <v>757</v>
      </c>
      <c r="D18" s="9" t="s">
        <v>760</v>
      </c>
      <c r="E18" s="9" t="s">
        <v>808</v>
      </c>
      <c r="F18" s="5">
        <v>12</v>
      </c>
      <c r="G18" s="5" t="s">
        <v>12</v>
      </c>
      <c r="H18" s="69" t="s">
        <v>83</v>
      </c>
      <c r="I18" s="7">
        <v>254</v>
      </c>
      <c r="J18" s="6"/>
      <c r="K18" s="12" t="str">
        <f>대장종류코드</f>
        <v>2:일반건축물대장, 3:표제부</v>
      </c>
    </row>
    <row r="19" spans="1:11" ht="29.25" customHeight="1">
      <c r="A19" s="5">
        <v>13</v>
      </c>
      <c r="B19" s="5" t="str">
        <f t="shared" si="0"/>
        <v>건축물연령정보</v>
      </c>
      <c r="C19" s="9" t="s">
        <v>757</v>
      </c>
      <c r="D19" s="9" t="s">
        <v>760</v>
      </c>
      <c r="E19" s="9" t="s">
        <v>808</v>
      </c>
      <c r="F19" s="5">
        <v>13</v>
      </c>
      <c r="G19" s="5" t="s">
        <v>13</v>
      </c>
      <c r="H19" s="69" t="s">
        <v>45</v>
      </c>
      <c r="I19" s="7">
        <v>254</v>
      </c>
      <c r="J19" s="6"/>
      <c r="K19" s="12"/>
    </row>
    <row r="20" spans="1:11" ht="29.25" customHeight="1">
      <c r="A20" s="5">
        <v>14</v>
      </c>
      <c r="B20" s="5" t="str">
        <f t="shared" si="0"/>
        <v>건축물연령정보</v>
      </c>
      <c r="C20" s="9" t="s">
        <v>757</v>
      </c>
      <c r="D20" s="9" t="s">
        <v>760</v>
      </c>
      <c r="E20" s="9" t="s">
        <v>808</v>
      </c>
      <c r="F20" s="5">
        <v>14</v>
      </c>
      <c r="G20" s="5" t="s">
        <v>14</v>
      </c>
      <c r="H20" s="69" t="s">
        <v>63</v>
      </c>
      <c r="I20" s="7">
        <v>254</v>
      </c>
      <c r="J20" s="6"/>
      <c r="K20" s="12"/>
    </row>
    <row r="21" spans="1:11" ht="29.25" customHeight="1">
      <c r="A21" s="5">
        <v>15</v>
      </c>
      <c r="B21" s="5" t="str">
        <f t="shared" si="0"/>
        <v>건축물연령정보</v>
      </c>
      <c r="C21" s="9" t="s">
        <v>757</v>
      </c>
      <c r="D21" s="9" t="s">
        <v>760</v>
      </c>
      <c r="E21" s="9" t="s">
        <v>808</v>
      </c>
      <c r="F21" s="5">
        <v>15</v>
      </c>
      <c r="G21" s="5" t="s">
        <v>15</v>
      </c>
      <c r="H21" s="69" t="s">
        <v>46</v>
      </c>
      <c r="I21" s="7">
        <v>254</v>
      </c>
      <c r="J21" s="6"/>
      <c r="K21" s="12"/>
    </row>
    <row r="22" spans="1:11" ht="29.25" customHeight="1">
      <c r="A22" s="5">
        <v>16</v>
      </c>
      <c r="B22" s="5" t="str">
        <f t="shared" si="0"/>
        <v>건축물연령정보</v>
      </c>
      <c r="C22" s="9" t="s">
        <v>757</v>
      </c>
      <c r="D22" s="9" t="s">
        <v>760</v>
      </c>
      <c r="E22" s="9" t="s">
        <v>808</v>
      </c>
      <c r="F22" s="5">
        <v>16</v>
      </c>
      <c r="G22" s="5" t="s">
        <v>16</v>
      </c>
      <c r="H22" s="190" t="s">
        <v>47</v>
      </c>
      <c r="I22" s="6" t="s">
        <v>578</v>
      </c>
      <c r="J22" s="6"/>
      <c r="K22" s="12"/>
    </row>
    <row r="23" spans="1:11" ht="29.25" customHeight="1">
      <c r="A23" s="5">
        <v>17</v>
      </c>
      <c r="B23" s="5" t="str">
        <f t="shared" si="0"/>
        <v>건축물연령정보</v>
      </c>
      <c r="C23" s="9" t="s">
        <v>757</v>
      </c>
      <c r="D23" s="9" t="s">
        <v>760</v>
      </c>
      <c r="E23" s="9" t="s">
        <v>808</v>
      </c>
      <c r="F23" s="5">
        <v>17</v>
      </c>
      <c r="G23" s="5" t="s">
        <v>17</v>
      </c>
      <c r="H23" s="190" t="s">
        <v>82</v>
      </c>
      <c r="I23" s="7">
        <v>254</v>
      </c>
      <c r="J23" s="6"/>
      <c r="K23" s="12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24" spans="1:11" ht="29.25" customHeight="1">
      <c r="A24" s="5">
        <v>18</v>
      </c>
      <c r="B24" s="5" t="str">
        <f t="shared" si="0"/>
        <v>건축물연령정보</v>
      </c>
      <c r="C24" s="9" t="s">
        <v>757</v>
      </c>
      <c r="D24" s="9" t="s">
        <v>760</v>
      </c>
      <c r="E24" s="9" t="s">
        <v>808</v>
      </c>
      <c r="F24" s="5">
        <v>18</v>
      </c>
      <c r="G24" s="5" t="s">
        <v>18</v>
      </c>
      <c r="H24" s="190" t="s">
        <v>49</v>
      </c>
      <c r="I24" s="7">
        <v>254</v>
      </c>
      <c r="J24" s="6"/>
      <c r="K24" s="12"/>
    </row>
    <row r="25" spans="1:11" ht="29.25" customHeight="1">
      <c r="A25" s="5">
        <v>19</v>
      </c>
      <c r="B25" s="5" t="str">
        <f t="shared" si="0"/>
        <v>건축물연령정보</v>
      </c>
      <c r="C25" s="9" t="s">
        <v>757</v>
      </c>
      <c r="D25" s="9" t="s">
        <v>760</v>
      </c>
      <c r="E25" s="9" t="s">
        <v>809</v>
      </c>
      <c r="F25" s="5">
        <v>19</v>
      </c>
      <c r="G25" s="5" t="s">
        <v>19</v>
      </c>
      <c r="H25" s="190" t="s">
        <v>50</v>
      </c>
      <c r="I25" s="7">
        <v>254</v>
      </c>
      <c r="J25" s="6"/>
      <c r="K25" s="12" t="str">
        <f>주요용도코드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26" spans="1:11" ht="29.25" customHeight="1">
      <c r="A26" s="5">
        <v>20</v>
      </c>
      <c r="B26" s="5" t="str">
        <f t="shared" si="0"/>
        <v>건축물연령정보</v>
      </c>
      <c r="C26" s="9" t="s">
        <v>757</v>
      </c>
      <c r="D26" s="9" t="s">
        <v>760</v>
      </c>
      <c r="E26" s="9" t="s">
        <v>808</v>
      </c>
      <c r="F26" s="5">
        <v>20</v>
      </c>
      <c r="G26" s="5" t="s">
        <v>20</v>
      </c>
      <c r="H26" s="190" t="s">
        <v>51</v>
      </c>
      <c r="I26" s="7">
        <v>254</v>
      </c>
      <c r="J26" s="6"/>
      <c r="K26" s="12"/>
    </row>
    <row r="27" spans="1:11" ht="29.25" customHeight="1">
      <c r="A27" s="5">
        <v>21</v>
      </c>
      <c r="B27" s="5" t="str">
        <f t="shared" si="0"/>
        <v>건축물연령정보</v>
      </c>
      <c r="C27" s="9" t="s">
        <v>757</v>
      </c>
      <c r="D27" s="9" t="s">
        <v>760</v>
      </c>
      <c r="E27" s="9" t="s">
        <v>807</v>
      </c>
      <c r="F27" s="5">
        <v>21</v>
      </c>
      <c r="G27" s="5" t="s">
        <v>21</v>
      </c>
      <c r="H27" s="190" t="s">
        <v>443</v>
      </c>
      <c r="I27" s="6" t="s">
        <v>578</v>
      </c>
      <c r="J27" s="6"/>
      <c r="K27" s="12"/>
    </row>
    <row r="28" spans="1:11" ht="29.25" customHeight="1">
      <c r="A28" s="5">
        <v>22</v>
      </c>
      <c r="B28" s="5" t="str">
        <f t="shared" si="0"/>
        <v>건축물연령정보</v>
      </c>
      <c r="C28" s="9" t="s">
        <v>757</v>
      </c>
      <c r="D28" s="9" t="s">
        <v>760</v>
      </c>
      <c r="E28" s="9" t="s">
        <v>808</v>
      </c>
      <c r="F28" s="5">
        <v>22</v>
      </c>
      <c r="G28" s="5" t="s">
        <v>22</v>
      </c>
      <c r="H28" s="190" t="s">
        <v>53</v>
      </c>
      <c r="I28" s="6">
        <v>9</v>
      </c>
      <c r="J28" s="6"/>
      <c r="K28" s="12"/>
    </row>
    <row r="29" spans="1:11" ht="29.25" customHeight="1">
      <c r="A29" s="5">
        <v>23</v>
      </c>
      <c r="B29" s="5" t="str">
        <f t="shared" si="0"/>
        <v>건축물연령정보</v>
      </c>
      <c r="C29" s="9" t="s">
        <v>757</v>
      </c>
      <c r="D29" s="9" t="s">
        <v>760</v>
      </c>
      <c r="E29" s="9" t="s">
        <v>808</v>
      </c>
      <c r="F29" s="5">
        <v>23</v>
      </c>
      <c r="G29" s="5" t="s">
        <v>23</v>
      </c>
      <c r="H29" s="190" t="s">
        <v>54</v>
      </c>
      <c r="I29" s="6">
        <v>9</v>
      </c>
      <c r="J29" s="6"/>
      <c r="K29" s="12"/>
    </row>
    <row r="30" spans="1:11" ht="29.25" customHeight="1">
      <c r="A30" s="5">
        <v>24</v>
      </c>
      <c r="B30" s="5" t="str">
        <f t="shared" si="0"/>
        <v>건축물연령정보</v>
      </c>
      <c r="C30" s="9" t="s">
        <v>757</v>
      </c>
      <c r="D30" s="9" t="s">
        <v>760</v>
      </c>
      <c r="E30" s="9" t="s">
        <v>808</v>
      </c>
      <c r="F30" s="5">
        <v>24</v>
      </c>
      <c r="G30" s="5" t="s">
        <v>24</v>
      </c>
      <c r="H30" s="190" t="s">
        <v>55</v>
      </c>
      <c r="I30" s="7">
        <v>254</v>
      </c>
      <c r="J30" s="6"/>
      <c r="K30" s="12"/>
    </row>
    <row r="31" spans="1:11" ht="29.25" customHeight="1">
      <c r="A31" s="5">
        <v>25</v>
      </c>
      <c r="B31" s="5" t="str">
        <f t="shared" si="0"/>
        <v>건축물연령정보</v>
      </c>
      <c r="C31" s="9" t="s">
        <v>757</v>
      </c>
      <c r="D31" s="9" t="s">
        <v>760</v>
      </c>
      <c r="E31" s="9" t="s">
        <v>808</v>
      </c>
      <c r="F31" s="5">
        <v>25</v>
      </c>
      <c r="G31" s="5" t="s">
        <v>25</v>
      </c>
      <c r="H31" s="190" t="s">
        <v>56</v>
      </c>
      <c r="I31" s="7">
        <v>254</v>
      </c>
      <c r="J31" s="6"/>
      <c r="K31" s="12"/>
    </row>
    <row r="32" spans="1:11" ht="29.25" customHeight="1">
      <c r="A32" s="5">
        <v>26</v>
      </c>
      <c r="B32" s="5" t="str">
        <f t="shared" si="0"/>
        <v>건축물연령정보</v>
      </c>
      <c r="C32" s="9" t="s">
        <v>757</v>
      </c>
      <c r="D32" s="9" t="s">
        <v>760</v>
      </c>
      <c r="E32" s="9" t="s">
        <v>808</v>
      </c>
      <c r="F32" s="5">
        <v>26</v>
      </c>
      <c r="G32" s="5" t="s">
        <v>26</v>
      </c>
      <c r="H32" s="190" t="s">
        <v>57</v>
      </c>
      <c r="I32" s="6">
        <v>9</v>
      </c>
      <c r="J32" s="6"/>
      <c r="K32" s="12"/>
    </row>
    <row r="33" spans="1:11" ht="29.25" customHeight="1">
      <c r="A33" s="5">
        <v>27</v>
      </c>
      <c r="B33" s="5" t="str">
        <f t="shared" si="0"/>
        <v>건축물연령정보</v>
      </c>
      <c r="C33" s="9" t="s">
        <v>757</v>
      </c>
      <c r="D33" s="9" t="s">
        <v>760</v>
      </c>
      <c r="E33" s="9" t="s">
        <v>808</v>
      </c>
      <c r="F33" s="5">
        <v>27</v>
      </c>
      <c r="G33" s="5" t="s">
        <v>27</v>
      </c>
      <c r="H33" s="69" t="s">
        <v>58</v>
      </c>
      <c r="I33" s="7">
        <v>254</v>
      </c>
      <c r="J33" s="6"/>
      <c r="K33" s="12" t="str">
        <f>연령대구분코드</f>
        <v>1:10세미만, 2:10대, 3:20대, 4:30대, 5:40대, 6:50대, 7:60대, 8:70대, 9:80대, 10:90대, 11:100세이상, ZZ:기타</v>
      </c>
    </row>
    <row r="34" spans="1:11" ht="29.25" customHeight="1">
      <c r="A34" s="5">
        <v>28</v>
      </c>
      <c r="B34" s="5" t="str">
        <f t="shared" si="0"/>
        <v>건축물연령정보</v>
      </c>
      <c r="C34" s="9" t="s">
        <v>757</v>
      </c>
      <c r="D34" s="9" t="s">
        <v>760</v>
      </c>
      <c r="E34" s="9" t="s">
        <v>808</v>
      </c>
      <c r="F34" s="5">
        <v>28</v>
      </c>
      <c r="G34" s="5" t="s">
        <v>28</v>
      </c>
      <c r="H34" s="69" t="s">
        <v>59</v>
      </c>
      <c r="I34" s="7">
        <v>254</v>
      </c>
      <c r="J34" s="6"/>
      <c r="K34" s="12"/>
    </row>
    <row r="35" spans="1:11" ht="54">
      <c r="A35" s="5">
        <v>29</v>
      </c>
      <c r="B35" s="5" t="str">
        <f t="shared" si="0"/>
        <v>건축물연령정보</v>
      </c>
      <c r="C35" s="9" t="s">
        <v>757</v>
      </c>
      <c r="D35" s="9" t="s">
        <v>760</v>
      </c>
      <c r="E35" s="9" t="s">
        <v>808</v>
      </c>
      <c r="F35" s="5">
        <v>29</v>
      </c>
      <c r="G35" s="5" t="s">
        <v>29</v>
      </c>
      <c r="H35" s="69" t="s">
        <v>86</v>
      </c>
      <c r="I35" s="7">
        <v>254</v>
      </c>
      <c r="J35" s="6"/>
      <c r="K35" s="12" t="str">
        <f>연령대5계급코드</f>
        <v>5:5세미만, 10:10세미만, 15:15세미만, 20:20세미만, 25:25세미만, 30:30세미만, 35:35세미만, 40:40세미만, 45:45세미만, 50:50세미만, 55:55세미만, 60:60세미만, 65:65세미만, 70:70세미만, 75:75세미만, 80:80세미만, 85:85세미만, 90:90세미만, 95:95세미만, 100:100세미만, 105:100세이상, ZZZ:구분없음</v>
      </c>
    </row>
    <row r="36" spans="1:11" ht="29.25" customHeight="1">
      <c r="A36" s="5">
        <v>30</v>
      </c>
      <c r="B36" s="5" t="str">
        <f t="shared" si="0"/>
        <v>건축물연령정보</v>
      </c>
      <c r="C36" s="9" t="s">
        <v>757</v>
      </c>
      <c r="D36" s="9" t="s">
        <v>760</v>
      </c>
      <c r="E36" s="9" t="s">
        <v>808</v>
      </c>
      <c r="F36" s="5">
        <v>30</v>
      </c>
      <c r="G36" s="5" t="s">
        <v>30</v>
      </c>
      <c r="H36" s="69" t="s">
        <v>61</v>
      </c>
      <c r="I36" s="7">
        <v>254</v>
      </c>
      <c r="J36" s="6"/>
      <c r="K36" s="12"/>
    </row>
    <row r="37" spans="1:11" ht="29.25" customHeight="1">
      <c r="A37" s="5">
        <v>31</v>
      </c>
      <c r="B37" s="5" t="str">
        <f t="shared" si="0"/>
        <v>건축물연령정보</v>
      </c>
      <c r="C37" s="9" t="s">
        <v>757</v>
      </c>
      <c r="D37" s="9" t="s">
        <v>772</v>
      </c>
      <c r="E37" s="9" t="s">
        <v>808</v>
      </c>
      <c r="F37" s="5">
        <v>31</v>
      </c>
      <c r="G37" s="69" t="s">
        <v>731</v>
      </c>
      <c r="H37" s="190" t="s">
        <v>730</v>
      </c>
      <c r="I37" s="7">
        <v>254</v>
      </c>
      <c r="J37" s="7"/>
      <c r="K37" s="4"/>
    </row>
    <row r="38" spans="1:11" ht="29.25" customHeight="1" thickBot="1">
      <c r="A38" s="19">
        <v>32</v>
      </c>
      <c r="B38" s="19" t="str">
        <f t="shared" si="0"/>
        <v>건축물연령정보</v>
      </c>
      <c r="C38" s="76"/>
      <c r="D38" s="74"/>
      <c r="E38" s="74"/>
      <c r="F38" s="74"/>
      <c r="G38" s="74"/>
      <c r="H38" s="74"/>
      <c r="I38" s="74"/>
      <c r="J38" s="118"/>
      <c r="K38" s="23" t="s">
        <v>701</v>
      </c>
    </row>
    <row r="39" spans="1:11" ht="29.25" customHeight="1">
      <c r="A39" s="15">
        <v>33</v>
      </c>
      <c r="B39" s="15" t="s">
        <v>67</v>
      </c>
      <c r="C39" s="9" t="s">
        <v>763</v>
      </c>
      <c r="D39" s="9" t="s">
        <v>774</v>
      </c>
      <c r="E39" s="9" t="s">
        <v>807</v>
      </c>
      <c r="F39" s="15">
        <v>1</v>
      </c>
      <c r="G39" s="15" t="s">
        <v>1</v>
      </c>
      <c r="H39" s="162" t="s">
        <v>73</v>
      </c>
      <c r="I39" s="17">
        <v>9</v>
      </c>
      <c r="J39" s="17" t="s">
        <v>708</v>
      </c>
      <c r="K39" s="91"/>
    </row>
    <row r="40" spans="1:11" ht="29.25" customHeight="1">
      <c r="A40" s="5">
        <v>34</v>
      </c>
      <c r="B40" s="5" t="str">
        <f t="shared" ref="B40:B75" si="1">B39</f>
        <v>용도별건물정보</v>
      </c>
      <c r="C40" s="9" t="s">
        <v>771</v>
      </c>
      <c r="D40" s="9" t="s">
        <v>773</v>
      </c>
      <c r="E40" s="9" t="s">
        <v>807</v>
      </c>
      <c r="F40" s="5">
        <v>2</v>
      </c>
      <c r="G40" s="5" t="s">
        <v>2</v>
      </c>
      <c r="H40" s="5" t="s">
        <v>74</v>
      </c>
      <c r="I40" s="6">
        <v>254</v>
      </c>
      <c r="J40" s="6"/>
      <c r="K40" s="12"/>
    </row>
    <row r="41" spans="1:11" ht="29.25" customHeight="1">
      <c r="A41" s="5">
        <v>35</v>
      </c>
      <c r="B41" s="5" t="str">
        <f t="shared" si="1"/>
        <v>용도별건물정보</v>
      </c>
      <c r="C41" s="9" t="s">
        <v>762</v>
      </c>
      <c r="D41" s="9" t="s">
        <v>773</v>
      </c>
      <c r="E41" s="9" t="s">
        <v>808</v>
      </c>
      <c r="F41" s="5">
        <v>3</v>
      </c>
      <c r="G41" s="5" t="s">
        <v>3</v>
      </c>
      <c r="H41" s="5" t="s">
        <v>34</v>
      </c>
      <c r="I41" s="6">
        <v>254</v>
      </c>
      <c r="J41" s="6"/>
      <c r="K41" s="12"/>
    </row>
    <row r="42" spans="1:11" ht="29.25" customHeight="1">
      <c r="A42" s="5">
        <v>36</v>
      </c>
      <c r="B42" s="5" t="str">
        <f t="shared" si="1"/>
        <v>용도별건물정보</v>
      </c>
      <c r="C42" s="9" t="s">
        <v>762</v>
      </c>
      <c r="D42" s="9" t="s">
        <v>773</v>
      </c>
      <c r="E42" s="9" t="s">
        <v>808</v>
      </c>
      <c r="F42" s="5">
        <v>4</v>
      </c>
      <c r="G42" s="5" t="s">
        <v>4</v>
      </c>
      <c r="H42" s="5" t="s">
        <v>35</v>
      </c>
      <c r="I42" s="6">
        <v>254</v>
      </c>
      <c r="J42" s="176"/>
      <c r="K42" s="11" t="s">
        <v>701</v>
      </c>
    </row>
    <row r="43" spans="1:11" ht="29.25" customHeight="1">
      <c r="A43" s="5">
        <v>37</v>
      </c>
      <c r="B43" s="5" t="str">
        <f t="shared" si="1"/>
        <v>용도별건물정보</v>
      </c>
      <c r="C43" s="9" t="s">
        <v>762</v>
      </c>
      <c r="D43" s="9" t="s">
        <v>773</v>
      </c>
      <c r="E43" s="9" t="s">
        <v>808</v>
      </c>
      <c r="F43" s="5">
        <v>5</v>
      </c>
      <c r="G43" s="5" t="s">
        <v>5</v>
      </c>
      <c r="H43" s="5" t="s">
        <v>36</v>
      </c>
      <c r="I43" s="6">
        <v>254</v>
      </c>
      <c r="J43" s="6"/>
      <c r="K43" s="18"/>
    </row>
    <row r="44" spans="1:11" ht="29.25" customHeight="1">
      <c r="A44" s="5">
        <v>38</v>
      </c>
      <c r="B44" s="5" t="str">
        <f t="shared" si="1"/>
        <v>용도별건물정보</v>
      </c>
      <c r="C44" s="9" t="s">
        <v>762</v>
      </c>
      <c r="D44" s="9" t="s">
        <v>773</v>
      </c>
      <c r="E44" s="9" t="s">
        <v>808</v>
      </c>
      <c r="F44" s="5">
        <v>6</v>
      </c>
      <c r="G44" s="5" t="s">
        <v>6</v>
      </c>
      <c r="H44" s="5" t="s">
        <v>37</v>
      </c>
      <c r="I44" s="6">
        <v>254</v>
      </c>
      <c r="J44" s="6"/>
      <c r="K44" s="12" t="str">
        <f>특수지구분코드</f>
        <v>1:일반, 2:산</v>
      </c>
    </row>
    <row r="45" spans="1:11" ht="29.25" customHeight="1">
      <c r="A45" s="5">
        <v>39</v>
      </c>
      <c r="B45" s="5" t="str">
        <f t="shared" si="1"/>
        <v>용도별건물정보</v>
      </c>
      <c r="C45" s="9" t="s">
        <v>762</v>
      </c>
      <c r="D45" s="9" t="s">
        <v>773</v>
      </c>
      <c r="E45" s="9" t="s">
        <v>808</v>
      </c>
      <c r="F45" s="5">
        <v>7</v>
      </c>
      <c r="G45" s="5" t="s">
        <v>7</v>
      </c>
      <c r="H45" s="5" t="s">
        <v>38</v>
      </c>
      <c r="I45" s="6">
        <v>254</v>
      </c>
      <c r="J45" s="6"/>
      <c r="K45" s="12"/>
    </row>
    <row r="46" spans="1:11" ht="29.25" customHeight="1">
      <c r="A46" s="5">
        <v>40</v>
      </c>
      <c r="B46" s="5" t="str">
        <f t="shared" si="1"/>
        <v>용도별건물정보</v>
      </c>
      <c r="C46" s="9" t="s">
        <v>762</v>
      </c>
      <c r="D46" s="9" t="s">
        <v>773</v>
      </c>
      <c r="E46" s="9" t="s">
        <v>808</v>
      </c>
      <c r="F46" s="5">
        <v>8</v>
      </c>
      <c r="G46" s="5" t="s">
        <v>8</v>
      </c>
      <c r="H46" s="5" t="s">
        <v>40</v>
      </c>
      <c r="I46" s="6">
        <v>254</v>
      </c>
      <c r="J46" s="6"/>
      <c r="K46" s="12"/>
    </row>
    <row r="47" spans="1:11" ht="29.25" customHeight="1">
      <c r="A47" s="5">
        <v>41</v>
      </c>
      <c r="B47" s="5" t="str">
        <f t="shared" si="1"/>
        <v>용도별건물정보</v>
      </c>
      <c r="C47" s="9" t="s">
        <v>762</v>
      </c>
      <c r="D47" s="9" t="s">
        <v>773</v>
      </c>
      <c r="E47" s="9" t="s">
        <v>808</v>
      </c>
      <c r="F47" s="5">
        <v>9</v>
      </c>
      <c r="G47" s="5" t="s">
        <v>9</v>
      </c>
      <c r="H47" s="5" t="s">
        <v>41</v>
      </c>
      <c r="I47" s="6">
        <v>254</v>
      </c>
      <c r="J47" s="6"/>
      <c r="K47" s="12"/>
    </row>
    <row r="48" spans="1:11" ht="29.25" customHeight="1">
      <c r="A48" s="5">
        <v>42</v>
      </c>
      <c r="B48" s="5" t="str">
        <f t="shared" si="1"/>
        <v>용도별건물정보</v>
      </c>
      <c r="C48" s="9" t="s">
        <v>762</v>
      </c>
      <c r="D48" s="9" t="s">
        <v>773</v>
      </c>
      <c r="E48" s="9" t="s">
        <v>808</v>
      </c>
      <c r="F48" s="5">
        <v>10</v>
      </c>
      <c r="G48" s="5" t="s">
        <v>10</v>
      </c>
      <c r="H48" s="5" t="s">
        <v>42</v>
      </c>
      <c r="I48" s="6">
        <v>254</v>
      </c>
      <c r="J48" s="6"/>
      <c r="K48" s="12" t="str">
        <f>집합건물구분코드</f>
        <v>1:일반건축물, 2:집합건축물</v>
      </c>
    </row>
    <row r="49" spans="1:11" ht="29.25" customHeight="1">
      <c r="A49" s="5">
        <v>43</v>
      </c>
      <c r="B49" s="5" t="str">
        <f t="shared" si="1"/>
        <v>용도별건물정보</v>
      </c>
      <c r="C49" s="9" t="s">
        <v>762</v>
      </c>
      <c r="D49" s="9" t="s">
        <v>773</v>
      </c>
      <c r="E49" s="9" t="s">
        <v>808</v>
      </c>
      <c r="F49" s="5">
        <v>11</v>
      </c>
      <c r="G49" s="5" t="s">
        <v>11</v>
      </c>
      <c r="H49" s="5" t="s">
        <v>43</v>
      </c>
      <c r="I49" s="6">
        <v>254</v>
      </c>
      <c r="J49" s="6"/>
      <c r="K49" s="12"/>
    </row>
    <row r="50" spans="1:11" ht="29.25" customHeight="1">
      <c r="A50" s="5">
        <v>44</v>
      </c>
      <c r="B50" s="5" t="str">
        <f t="shared" si="1"/>
        <v>용도별건물정보</v>
      </c>
      <c r="C50" s="9" t="s">
        <v>762</v>
      </c>
      <c r="D50" s="9" t="s">
        <v>773</v>
      </c>
      <c r="E50" s="9" t="s">
        <v>807</v>
      </c>
      <c r="F50" s="5">
        <v>12</v>
      </c>
      <c r="G50" s="5" t="s">
        <v>12</v>
      </c>
      <c r="H50" s="5" t="s">
        <v>44</v>
      </c>
      <c r="I50" s="6">
        <v>254</v>
      </c>
      <c r="J50" s="6"/>
      <c r="K50" s="12" t="str">
        <f>대장종류코드</f>
        <v>2:일반건축물대장, 3:표제부</v>
      </c>
    </row>
    <row r="51" spans="1:11" ht="29.25" customHeight="1">
      <c r="A51" s="5">
        <v>45</v>
      </c>
      <c r="B51" s="5" t="str">
        <f t="shared" si="1"/>
        <v>용도별건물정보</v>
      </c>
      <c r="C51" s="9" t="s">
        <v>762</v>
      </c>
      <c r="D51" s="9" t="s">
        <v>773</v>
      </c>
      <c r="E51" s="9" t="s">
        <v>808</v>
      </c>
      <c r="F51" s="5">
        <v>13</v>
      </c>
      <c r="G51" s="5" t="s">
        <v>13</v>
      </c>
      <c r="H51" s="5" t="s">
        <v>45</v>
      </c>
      <c r="I51" s="6">
        <v>254</v>
      </c>
      <c r="J51" s="6"/>
      <c r="K51" s="12"/>
    </row>
    <row r="52" spans="1:11" ht="29.25" customHeight="1">
      <c r="A52" s="5">
        <v>46</v>
      </c>
      <c r="B52" s="5" t="str">
        <f t="shared" si="1"/>
        <v>용도별건물정보</v>
      </c>
      <c r="C52" s="9" t="s">
        <v>762</v>
      </c>
      <c r="D52" s="9" t="s">
        <v>773</v>
      </c>
      <c r="E52" s="9" t="s">
        <v>808</v>
      </c>
      <c r="F52" s="5">
        <v>14</v>
      </c>
      <c r="G52" s="5" t="s">
        <v>14</v>
      </c>
      <c r="H52" s="5" t="s">
        <v>63</v>
      </c>
      <c r="I52" s="6">
        <v>254</v>
      </c>
      <c r="J52" s="6"/>
      <c r="K52" s="12"/>
    </row>
    <row r="53" spans="1:11" ht="29.25" customHeight="1">
      <c r="A53" s="5">
        <v>47</v>
      </c>
      <c r="B53" s="5" t="str">
        <f t="shared" si="1"/>
        <v>용도별건물정보</v>
      </c>
      <c r="C53" s="9" t="s">
        <v>762</v>
      </c>
      <c r="D53" s="9" t="s">
        <v>773</v>
      </c>
      <c r="E53" s="9" t="s">
        <v>808</v>
      </c>
      <c r="F53" s="5">
        <v>15</v>
      </c>
      <c r="G53" s="5" t="s">
        <v>15</v>
      </c>
      <c r="H53" s="5" t="s">
        <v>46</v>
      </c>
      <c r="I53" s="6">
        <v>254</v>
      </c>
      <c r="J53" s="6"/>
      <c r="K53" s="12"/>
    </row>
    <row r="54" spans="1:11" ht="29.25" customHeight="1">
      <c r="A54" s="5">
        <v>48</v>
      </c>
      <c r="B54" s="5" t="str">
        <f t="shared" si="1"/>
        <v>용도별건물정보</v>
      </c>
      <c r="C54" s="9" t="s">
        <v>762</v>
      </c>
      <c r="D54" s="9" t="s">
        <v>773</v>
      </c>
      <c r="E54" s="9" t="s">
        <v>808</v>
      </c>
      <c r="F54" s="5">
        <v>16</v>
      </c>
      <c r="G54" s="5" t="s">
        <v>16</v>
      </c>
      <c r="H54" s="5" t="s">
        <v>88</v>
      </c>
      <c r="I54" s="6">
        <v>254</v>
      </c>
      <c r="J54" s="6"/>
      <c r="K54" s="12" t="str">
        <f>건물주부구분코드</f>
        <v>0:주건축물, 1:부속건축물</v>
      </c>
    </row>
    <row r="55" spans="1:11" ht="29.25" customHeight="1">
      <c r="A55" s="5">
        <v>49</v>
      </c>
      <c r="B55" s="5" t="str">
        <f t="shared" si="1"/>
        <v>용도별건물정보</v>
      </c>
      <c r="C55" s="9" t="s">
        <v>762</v>
      </c>
      <c r="D55" s="9" t="s">
        <v>773</v>
      </c>
      <c r="E55" s="9" t="s">
        <v>808</v>
      </c>
      <c r="F55" s="5">
        <v>17</v>
      </c>
      <c r="G55" s="5" t="s">
        <v>17</v>
      </c>
      <c r="H55" s="5" t="s">
        <v>76</v>
      </c>
      <c r="I55" s="6">
        <v>254</v>
      </c>
      <c r="J55" s="6"/>
      <c r="K55" s="12"/>
    </row>
    <row r="56" spans="1:11" ht="29.25" customHeight="1">
      <c r="A56" s="5">
        <v>50</v>
      </c>
      <c r="B56" s="5" t="str">
        <f t="shared" si="1"/>
        <v>용도별건물정보</v>
      </c>
      <c r="C56" s="9" t="s">
        <v>762</v>
      </c>
      <c r="D56" s="9" t="s">
        <v>773</v>
      </c>
      <c r="E56" s="9" t="s">
        <v>807</v>
      </c>
      <c r="F56" s="5">
        <v>18</v>
      </c>
      <c r="G56" s="5" t="s">
        <v>18</v>
      </c>
      <c r="H56" s="5" t="s">
        <v>450</v>
      </c>
      <c r="I56" s="6" t="s">
        <v>578</v>
      </c>
      <c r="J56" s="6"/>
      <c r="K56" s="12"/>
    </row>
    <row r="57" spans="1:11" ht="29.25" customHeight="1">
      <c r="A57" s="5">
        <v>51</v>
      </c>
      <c r="B57" s="5" t="str">
        <f t="shared" si="1"/>
        <v>용도별건물정보</v>
      </c>
      <c r="C57" s="9" t="s">
        <v>762</v>
      </c>
      <c r="D57" s="9" t="s">
        <v>773</v>
      </c>
      <c r="E57" s="9" t="s">
        <v>808</v>
      </c>
      <c r="F57" s="5">
        <v>19</v>
      </c>
      <c r="G57" s="5" t="s">
        <v>19</v>
      </c>
      <c r="H57" s="5" t="s">
        <v>444</v>
      </c>
      <c r="I57" s="6" t="s">
        <v>578</v>
      </c>
      <c r="J57" s="6"/>
      <c r="K57" s="12"/>
    </row>
    <row r="58" spans="1:11" ht="29.25" customHeight="1">
      <c r="A58" s="5">
        <v>52</v>
      </c>
      <c r="B58" s="5" t="str">
        <f t="shared" si="1"/>
        <v>용도별건물정보</v>
      </c>
      <c r="C58" s="9" t="s">
        <v>762</v>
      </c>
      <c r="D58" s="9" t="s">
        <v>773</v>
      </c>
      <c r="E58" s="9" t="s">
        <v>807</v>
      </c>
      <c r="F58" s="5">
        <v>20</v>
      </c>
      <c r="G58" s="5" t="s">
        <v>20</v>
      </c>
      <c r="H58" s="5" t="s">
        <v>445</v>
      </c>
      <c r="I58" s="6" t="s">
        <v>578</v>
      </c>
      <c r="J58" s="6"/>
      <c r="K58" s="12"/>
    </row>
    <row r="59" spans="1:11" ht="29.25" customHeight="1">
      <c r="A59" s="5">
        <v>53</v>
      </c>
      <c r="B59" s="5" t="str">
        <f t="shared" si="1"/>
        <v>용도별건물정보</v>
      </c>
      <c r="C59" s="9" t="s">
        <v>762</v>
      </c>
      <c r="D59" s="9" t="s">
        <v>773</v>
      </c>
      <c r="E59" s="9" t="s">
        <v>807</v>
      </c>
      <c r="F59" s="5">
        <v>21</v>
      </c>
      <c r="G59" s="5" t="s">
        <v>21</v>
      </c>
      <c r="H59" s="5" t="s">
        <v>446</v>
      </c>
      <c r="I59" s="6">
        <v>9</v>
      </c>
      <c r="J59" s="6"/>
      <c r="K59" s="12"/>
    </row>
    <row r="60" spans="1:11" ht="29.25" customHeight="1">
      <c r="A60" s="5">
        <v>54</v>
      </c>
      <c r="B60" s="5" t="str">
        <f t="shared" si="1"/>
        <v>용도별건물정보</v>
      </c>
      <c r="C60" s="9" t="s">
        <v>762</v>
      </c>
      <c r="D60" s="9" t="s">
        <v>773</v>
      </c>
      <c r="E60" s="9" t="s">
        <v>808</v>
      </c>
      <c r="F60" s="5">
        <v>22</v>
      </c>
      <c r="G60" s="5" t="s">
        <v>22</v>
      </c>
      <c r="H60" s="5" t="s">
        <v>447</v>
      </c>
      <c r="I60" s="6">
        <v>9</v>
      </c>
      <c r="J60" s="6"/>
      <c r="K60" s="12"/>
    </row>
    <row r="61" spans="1:11" ht="29.25" customHeight="1">
      <c r="A61" s="5">
        <v>55</v>
      </c>
      <c r="B61" s="5" t="str">
        <f t="shared" si="1"/>
        <v>용도별건물정보</v>
      </c>
      <c r="C61" s="9" t="s">
        <v>762</v>
      </c>
      <c r="D61" s="9" t="s">
        <v>773</v>
      </c>
      <c r="E61" s="9" t="s">
        <v>808</v>
      </c>
      <c r="F61" s="5">
        <v>23</v>
      </c>
      <c r="G61" s="5" t="s">
        <v>23</v>
      </c>
      <c r="H61" s="5" t="s">
        <v>48</v>
      </c>
      <c r="I61" s="6">
        <v>254</v>
      </c>
      <c r="J61" s="6"/>
      <c r="K61" s="12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62" spans="1:11" ht="29.25" customHeight="1">
      <c r="A62" s="5">
        <v>56</v>
      </c>
      <c r="B62" s="5" t="str">
        <f t="shared" si="1"/>
        <v>용도별건물정보</v>
      </c>
      <c r="C62" s="9" t="s">
        <v>762</v>
      </c>
      <c r="D62" s="9" t="s">
        <v>773</v>
      </c>
      <c r="E62" s="9" t="s">
        <v>808</v>
      </c>
      <c r="F62" s="5">
        <v>24</v>
      </c>
      <c r="G62" s="5" t="s">
        <v>24</v>
      </c>
      <c r="H62" s="5" t="s">
        <v>49</v>
      </c>
      <c r="I62" s="6">
        <v>254</v>
      </c>
      <c r="J62" s="6"/>
      <c r="K62" s="12"/>
    </row>
    <row r="63" spans="1:11" ht="29.25" customHeight="1">
      <c r="A63" s="5">
        <v>57</v>
      </c>
      <c r="B63" s="5" t="str">
        <f t="shared" si="1"/>
        <v>용도별건물정보</v>
      </c>
      <c r="C63" s="9" t="s">
        <v>762</v>
      </c>
      <c r="D63" s="9" t="s">
        <v>773</v>
      </c>
      <c r="E63" s="9" t="s">
        <v>808</v>
      </c>
      <c r="F63" s="5">
        <v>25</v>
      </c>
      <c r="G63" s="5" t="s">
        <v>25</v>
      </c>
      <c r="H63" s="5" t="s">
        <v>50</v>
      </c>
      <c r="I63" s="6">
        <v>254</v>
      </c>
      <c r="J63" s="6"/>
      <c r="K63" s="12" t="str">
        <f>주요용도코드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64" spans="1:11" ht="29.25" customHeight="1">
      <c r="A64" s="5">
        <v>58</v>
      </c>
      <c r="B64" s="5" t="str">
        <f t="shared" si="1"/>
        <v>용도별건물정보</v>
      </c>
      <c r="C64" s="9" t="s">
        <v>762</v>
      </c>
      <c r="D64" s="9" t="s">
        <v>773</v>
      </c>
      <c r="E64" s="9" t="s">
        <v>808</v>
      </c>
      <c r="F64" s="5">
        <v>26</v>
      </c>
      <c r="G64" s="5" t="s">
        <v>26</v>
      </c>
      <c r="H64" s="5" t="s">
        <v>51</v>
      </c>
      <c r="I64" s="6">
        <v>254</v>
      </c>
      <c r="J64" s="6"/>
      <c r="K64" s="12"/>
    </row>
    <row r="65" spans="1:11" ht="29.25" customHeight="1">
      <c r="A65" s="5">
        <v>59</v>
      </c>
      <c r="B65" s="5" t="str">
        <f t="shared" si="1"/>
        <v>용도별건물정보</v>
      </c>
      <c r="C65" s="9" t="s">
        <v>762</v>
      </c>
      <c r="D65" s="9" t="s">
        <v>773</v>
      </c>
      <c r="E65" s="9" t="s">
        <v>808</v>
      </c>
      <c r="F65" s="5">
        <v>27</v>
      </c>
      <c r="G65" s="5" t="s">
        <v>27</v>
      </c>
      <c r="H65" s="5" t="s">
        <v>77</v>
      </c>
      <c r="I65" s="6">
        <v>254</v>
      </c>
      <c r="J65" s="6"/>
      <c r="K65" s="12" t="str">
        <f>세부용도코드</f>
        <v xml:space="preserve">1000:단독주택,1001:단독주택,1002:다중주택,1003:다가구주택,1004:공관,2000:공동주택,2001:아파트,2002:연립주택,2003:다세대주택,2004:생활편익시설,2005:부대시설,2006:복리시설,2007:기숙사,3000:제1종근린생활시설,3001:소매점,3002:휴게음식점,3003:이(미)용원,3004:일반목욕장,3005:의원,3006:체육장,3007:마을공동시설,3008:변전소,3009:양수장,3010:정수장,3011:대피소,3012:공중화장실,3013:세탁소,3014:치과의원,3015:한의원,3016:침술원,3017:접골원,3018:조산소,3019:탁구장,3020:체육도장,3021:마을공회당,3022:마을공동작업소,3023:마을공동구판장,3100:공공시설,3101:동사무소,3102:경찰서,3103:파출소,3104:소방서,3105:우체국,3106:전신전화국,3107:방송국,3108:보건소,3109:공공도서관,3110:지역의료보험조합,3199:기타공공시설,3999:기타제1종근생활시설,4000:제2종근린생활시설,4001:일반음식점,4002:휴게음식점,4003:기원,4004:서점(1종근.생미해당),4005:제조업소,4006:수리점,4007:게임제공업소,4008:사진관,4009:표구점,4010:학원,4011:장의사,4012:동물병원,4013:어린이집,4014:독서실,4015:총포판매소,4016:단란주점,4017:의약품도매점,4018:자동차영업소,4019:안마시술소,4020:노래연습장,4021:세탁소,4022:멀티미디어문화콘텐츠설비제공업소,4023:복합유통.제공업소,4024:직업훈련소,4100:운동시설,4101:테니스장,4102:체력단련장,4103:에어로빅장,4104:볼링장,4105:당구장,4106:실내낚시터,4107:골프연습장,4199:기타운동시설,4200:종교집회장,4201:교회,4202:성당,4203:사찰,4299:기타종교집회장,4300:공연장,4301:극장(영화관),4302:음악당,4303:연예장,4304:비디오물감상실,4305:비디오물소극장,4399:기타공연장,4400:사무소,4401:금융업소,4402:사무소,4403:부동산중개업소,4404:결혼상담소,4405:출판사,4499:기타사무소,4999:기타제2종근생활시설,5000:문화및집회시설,5100:공연장,5101:극장(영화관),5102:음악당,5103:연예장,5104:서어커스장,5105:비디오물감상실,5106:비디오물소극장,5199:기타공연장,5200:집회장,5201:예식장,5202:회의장,5203:공회당,5204:마권장외발매소,5205:마권전화투표소,5299:기타집회장,5300:관람장,5301:경마장,5302:자동차경기장,5303:체육관,5304:운동장,5399:기타관람장,5400:전시장,5401:박물관,5402:미술관,5403:과학관,5404:기념관,5405:산업전시장,5406:박람회장,5499:기타전시장,5500:동.식물원,5501:동물원,5502:식물원,5503:수족관,5599:기타동.식물원,5999:기타문화및집회시설,6000:종교시설,6100:종교집회장,6101:교회,6102:성당,6103:사찰,6104:기도원,6105:수도원,6106:수녀원,6107:제실,6108:사당,6109:납골당(제2종근생제외),6199:기타종교집회장,6999:기타종교시설,7000:판매시설,7001:도매시장,7100:소매시장,7101:시장,7102:백화점,7103:대형판매점,7104:대형점,7199:기타소매시장,7201:상점,7202:게임제공업소,7203:멀티미디어문화콘텐츠설비제공업소,7204:복합유통.제공업소,7999:기타판매시설,8000:운수시설,8001:여객자동차터미널,8002:화물터미널,8003:철도역사,8004:공항시설,8005:항만시설(터미널),8006:종합여객시설,8999:기타운수시설,9000:의료시설,9100:병원,9101:종합병원,9102:산부인과병원,9103:치과병원,9104:한방병원,9105:정신병원,9106:격리병원,9107:병원,9108:요양소,9199:기타병원,9200:격리병원,9201:전염병원,9202:마약진료소,9301:장례식장,9999:기타의료시설,10000:교육연구시설,10001:교육(연수)원,10002:직업훈련소,10003:학원,10004:연구소,10005:도서관,10100:학교,10101:초등학교,10102:중학교,10103:고등학교,10104:대학교,10105:전문대학,10106:대학,10199:기타학교,10999:기타교육연구시설,11000:노유자시설,11100:아동관련시설,11101:유치원,11102:영유아보육시설,11103:어린이집,11104:아동복지시설,11199:기타아동관련시설,11201:노인복지시설,11202:사회복지시설,11203:근로복지시설,11999:기타노유자시설,12000:수련시설,12100:생활권수련시설,12101:청소년수련원(관),12102:유스호스텔,12103:청소년문화의집,12199:기타생활권수련시설,12200:자연권수련시설,12201:청소년수련원(관),12202:청소년야영장,12299:기타자연권수련시설,12999:기타수련시설,13000:운동시설,13001:체육관,13002:운동장시설,13003:탁구장,13004:체육도장,13005:테니스장,13006:체력단련장,13007:에어로빅장,13008:볼링장,13009:당구장,13010:실내낚시터,13011:골프연습장,13999:기타운동시설,14000:업무시설,14100:공공업무시설,14101:국가기관청사,14102:자치단체청사,14103:외국공관,14199:기타공공업무시설,14200:일반업무시설,14201:금융업소,14202:오피스텔,14203:신문사,14204:사무소,14299:기타일반업무시설,15000:숙박시설,15100:일반숙박시설,15101:호텔,15102:여관,15103:여인숙,15199:기타일반숙박시설,15200:관광숙박시설,15201:관광호텔,15202:수상관광호텔,15203:한국전통호텔,15204:가족호텔,15205:휴양콘도미니엄,15299:기타관광숙박시설,16000:위락시설,16001:단란주점,16002:유흥주점,16003:특수목욕장,16004:유기장,16005:투전기업소,16006:무도장(학원),16007:주점영업,16008:카지노업소,16009:유원시설업의시설,16999:기타위락시설,17000:공장,17100:일반공장,17200:유해공장,17999:기타공장,18000:창고시설,18001:창고,18002:하역장?,18999:기타창고시설,19000:위험물저장및처리시설,19001:주유소,19002:액화석유가스충전소,19003:위험물제조소,19004:위험물저장소,19005:액화가스취급소,19006:액화가스판매소,19007:유독물보관저장시설,19008:고압가스충전저장소,19009:석유판매소,19999:기타위험물저장처리시설,20000:자동차관련시설,20001:주차장,20002:세차장,20003:폐차장,20004:검사장,20005:매매장,20006:정비공장,20007:운전학원,20008:정비학원,20009:차고,20010:주기장,20999:기타자동차관련시설,21000:동?식물관련시설,21001:도축장,21002:도계장,21003:버섯재배사,21004:종묘배양시설,21005:온실,21100:축사,21101:축사,21102:양잠,21103:양봉,21104:양어시설,21105:부화장,21200:가축시설,21201:가축용운동시설,21202:인공수정센터,21203:관리사,21204:가축용창고,21205:가축시장,21206:동물검역소,21207:실험동물사육시설,21299:기타가축시설,21999:기타동식물관련시설,22000:분뇨?쓰레기처리시설,22001:분뇨처리시설,22002:폐기물처리시설,22003:폐기물재활용시설,22004:고물상,22999:기타분뇨쓰레기처리시설,23000:교정및군사시설,23001:감화원,23002:군사시설,23100:교도소,23101:구치소,23102:소년원,23103:소년분류심사원,23999:기타교정및군사시설,24000:방송통신시설,24001:방송국,24002:전신전화국,24003:촬영소,24004:통신용시설,24999:기타방송통신시설,25000:발전시설,25001:발전소,25999:기타발전시설,26000:묘지관련시설,26001:화장장,26002:납골당,26003:묘지에부수되는건축물,26999:기타묘지관련시설,27000:관광휴게시설,27001:야외음악당,27002:야외극장,27003:어린이회관,27004:관망탑,27005:휴게소,27006:관광지시설,27999:기타관광휴게시설,Z3000:근린생활시설,Z3001:소매점,Z3002:휴게음식점,Z3003:이(미)용원,Z3004:일반목욕장,Z3005:의원,Z3006:체육장,Z3007:마을공동시설,Z3008:변전소,Z3009:양수장,Z3010:정수장,Z3011:대피소,Z3012:공중화장실,Z3014:치과의원,Z3015:한의원,Z3016:침술원,Z3017:접골원,Z3018:조산소,Z3019:탁구장,Z3020:체육도장,Z3021:마을공회당,Z3022:마을공동작업소,Z3023:마을공동구판장,Z3100:공공시설,Z3101:동사무소,Z3102:경찰서,Z3103:파출소,Z3104:소방서,Z3105:우체국,Z3106:전신전화국,Z3107:방송국,Z3108:보건소,Z3109:공공도서관,Z3199:기타공공시설,Z3201:일반음식점,Z3202:휴게음식점,Z3203:기원,Z3204:서점,Z3205:제조업소,Z3206:수리점,Z3207:게임제공업소,Z3208:사진관,Z3209:표구점,Z3210:학원,Z3211:장의사,Z3212:동물병원,Z3214:독서실,Z3215:총포판매소,Z3216:단란주점,Z3217:의약품도매점,Z3218:자동차영업소,Z3219:안마시술소,Z3220:노래연습장,Z3221:세탁소,Z3300:운동시설,Z3301:테니스장,Z3302:체력단련장,Z3303:에어로빅장,Z3304:볼링장,Z3305:당구장,Z3306:실내낚시터,Z3307:골프연습장,Z3399:기타운동시설,Z3400:종교집회장,Z3401:교회,Z3402:성당,Z3403:사찰,Z3499:기타종교집회장,Z3500:공연장,Z3501:극장(영화관),Z3502:음악당,Z3503:연예장,Z3599:기타공연장,Z3600:사무소,Z3601:금융업소,Z3602:사무소,Z3603:부동산중개업소,Z3604:결혼상담소,Z3699:기타사무소,Z3999:기타근생활시설,Z5000:문화및집회시설,Z6000:판매및영업시설,Z6205:대규모소매점,Z6999:기타판매및영업시설,Z7001:축사,Z7002:가축시설,Z8000:교육연구및복지시설,Z8999:기타교육연구및복지시설,Z9000:공공용시설,Z9001:교도소,Z9999:기타공공용시설
</v>
      </c>
    </row>
    <row r="66" spans="1:11" ht="29.25" customHeight="1">
      <c r="A66" s="5">
        <v>60</v>
      </c>
      <c r="B66" s="5" t="str">
        <f t="shared" si="1"/>
        <v>용도별건물정보</v>
      </c>
      <c r="C66" s="9" t="s">
        <v>762</v>
      </c>
      <c r="D66" s="9" t="s">
        <v>773</v>
      </c>
      <c r="E66" s="9" t="s">
        <v>809</v>
      </c>
      <c r="F66" s="5">
        <v>28</v>
      </c>
      <c r="G66" s="5" t="s">
        <v>28</v>
      </c>
      <c r="H66" s="5" t="s">
        <v>78</v>
      </c>
      <c r="I66" s="6">
        <v>254</v>
      </c>
      <c r="J66" s="6"/>
      <c r="K66" s="12"/>
    </row>
    <row r="67" spans="1:11" ht="29.25" customHeight="1">
      <c r="A67" s="5">
        <v>61</v>
      </c>
      <c r="B67" s="5" t="str">
        <f t="shared" si="1"/>
        <v>용도별건물정보</v>
      </c>
      <c r="C67" s="9" t="s">
        <v>762</v>
      </c>
      <c r="D67" s="9" t="s">
        <v>773</v>
      </c>
      <c r="E67" s="9" t="s">
        <v>808</v>
      </c>
      <c r="F67" s="5">
        <v>29</v>
      </c>
      <c r="G67" s="5" t="s">
        <v>29</v>
      </c>
      <c r="H67" s="5" t="s">
        <v>79</v>
      </c>
      <c r="I67" s="6">
        <v>254</v>
      </c>
      <c r="J67" s="6"/>
      <c r="K67" s="12" t="str">
        <f>건물용도분류코드</f>
        <v>1:주거용, 2:상업용, 3:농수산용, 4:공업용, 5:공공용, 6:문교사회용, 7:기타</v>
      </c>
    </row>
    <row r="68" spans="1:11" ht="29.25" customHeight="1">
      <c r="A68" s="5">
        <v>62</v>
      </c>
      <c r="B68" s="5" t="str">
        <f t="shared" si="1"/>
        <v>용도별건물정보</v>
      </c>
      <c r="C68" s="9" t="s">
        <v>762</v>
      </c>
      <c r="D68" s="9" t="s">
        <v>773</v>
      </c>
      <c r="E68" s="9" t="s">
        <v>808</v>
      </c>
      <c r="F68" s="5">
        <v>30</v>
      </c>
      <c r="G68" s="5" t="s">
        <v>30</v>
      </c>
      <c r="H68" s="5" t="s">
        <v>80</v>
      </c>
      <c r="I68" s="6">
        <v>254</v>
      </c>
      <c r="J68" s="6"/>
      <c r="K68" s="12"/>
    </row>
    <row r="69" spans="1:11" ht="29.25" customHeight="1">
      <c r="A69" s="5">
        <v>63</v>
      </c>
      <c r="B69" s="5" t="str">
        <f t="shared" si="1"/>
        <v>용도별건물정보</v>
      </c>
      <c r="C69" s="9" t="s">
        <v>762</v>
      </c>
      <c r="D69" s="9" t="s">
        <v>773</v>
      </c>
      <c r="E69" s="9" t="s">
        <v>807</v>
      </c>
      <c r="F69" s="5">
        <v>31</v>
      </c>
      <c r="G69" s="5" t="s">
        <v>31</v>
      </c>
      <c r="H69" s="5" t="s">
        <v>443</v>
      </c>
      <c r="I69" s="6" t="s">
        <v>578</v>
      </c>
      <c r="J69" s="6"/>
      <c r="K69" s="12"/>
    </row>
    <row r="70" spans="1:11" ht="29.25" customHeight="1">
      <c r="A70" s="5">
        <v>64</v>
      </c>
      <c r="B70" s="5" t="str">
        <f t="shared" si="1"/>
        <v>용도별건물정보</v>
      </c>
      <c r="C70" s="9" t="s">
        <v>762</v>
      </c>
      <c r="D70" s="9" t="s">
        <v>773</v>
      </c>
      <c r="E70" s="9" t="s">
        <v>809</v>
      </c>
      <c r="F70" s="5">
        <v>32</v>
      </c>
      <c r="G70" s="5" t="s">
        <v>68</v>
      </c>
      <c r="H70" s="5" t="s">
        <v>53</v>
      </c>
      <c r="I70" s="6">
        <v>9</v>
      </c>
      <c r="J70" s="6"/>
      <c r="K70" s="12"/>
    </row>
    <row r="71" spans="1:11" ht="29.25" customHeight="1">
      <c r="A71" s="5">
        <v>65</v>
      </c>
      <c r="B71" s="5" t="str">
        <f t="shared" si="1"/>
        <v>용도별건물정보</v>
      </c>
      <c r="C71" s="9" t="s">
        <v>762</v>
      </c>
      <c r="D71" s="9" t="s">
        <v>773</v>
      </c>
      <c r="E71" s="9" t="s">
        <v>807</v>
      </c>
      <c r="F71" s="5">
        <v>33</v>
      </c>
      <c r="G71" s="5" t="s">
        <v>69</v>
      </c>
      <c r="H71" s="5" t="s">
        <v>54</v>
      </c>
      <c r="I71" s="6">
        <v>9</v>
      </c>
      <c r="J71" s="6"/>
      <c r="K71" s="12"/>
    </row>
    <row r="72" spans="1:11" ht="29.25" customHeight="1">
      <c r="A72" s="5">
        <v>66</v>
      </c>
      <c r="B72" s="5" t="str">
        <f t="shared" si="1"/>
        <v>용도별건물정보</v>
      </c>
      <c r="C72" s="9" t="s">
        <v>762</v>
      </c>
      <c r="D72" s="9" t="s">
        <v>773</v>
      </c>
      <c r="E72" s="9" t="s">
        <v>808</v>
      </c>
      <c r="F72" s="5">
        <v>34</v>
      </c>
      <c r="G72" s="5" t="s">
        <v>70</v>
      </c>
      <c r="H72" s="5" t="s">
        <v>55</v>
      </c>
      <c r="I72" s="6">
        <v>254</v>
      </c>
      <c r="J72" s="6"/>
      <c r="K72" s="12"/>
    </row>
    <row r="73" spans="1:11" ht="29.25" customHeight="1">
      <c r="A73" s="5">
        <v>67</v>
      </c>
      <c r="B73" s="5" t="str">
        <f t="shared" si="1"/>
        <v>용도별건물정보</v>
      </c>
      <c r="C73" s="9" t="s">
        <v>762</v>
      </c>
      <c r="D73" s="9" t="s">
        <v>773</v>
      </c>
      <c r="E73" s="9" t="s">
        <v>807</v>
      </c>
      <c r="F73" s="5">
        <v>35</v>
      </c>
      <c r="G73" s="5" t="s">
        <v>71</v>
      </c>
      <c r="H73" s="5" t="s">
        <v>56</v>
      </c>
      <c r="I73" s="6">
        <v>254</v>
      </c>
      <c r="J73" s="6"/>
      <c r="K73" s="12"/>
    </row>
    <row r="74" spans="1:11" ht="29.25" customHeight="1">
      <c r="A74" s="5">
        <v>68</v>
      </c>
      <c r="B74" s="27" t="str">
        <f t="shared" si="1"/>
        <v>용도별건물정보</v>
      </c>
      <c r="C74" s="9" t="s">
        <v>762</v>
      </c>
      <c r="D74" s="9" t="s">
        <v>773</v>
      </c>
      <c r="E74" s="29" t="s">
        <v>808</v>
      </c>
      <c r="F74" s="27">
        <v>36</v>
      </c>
      <c r="G74" s="27" t="s">
        <v>72</v>
      </c>
      <c r="H74" s="27" t="s">
        <v>62</v>
      </c>
      <c r="I74" s="28">
        <v>254</v>
      </c>
      <c r="J74" s="28"/>
      <c r="K74" s="38"/>
    </row>
    <row r="75" spans="1:11" ht="29.25" customHeight="1" thickBot="1">
      <c r="A75" s="19">
        <v>69</v>
      </c>
      <c r="B75" s="19" t="str">
        <f t="shared" si="1"/>
        <v>용도별건물정보</v>
      </c>
      <c r="C75" s="73"/>
      <c r="D75" s="74"/>
      <c r="E75" s="74"/>
      <c r="F75" s="74"/>
      <c r="G75" s="74"/>
      <c r="H75" s="74"/>
      <c r="I75" s="74"/>
      <c r="J75" s="118"/>
      <c r="K75" s="23" t="s">
        <v>701</v>
      </c>
    </row>
    <row r="76" spans="1:11" ht="29.25" customHeight="1">
      <c r="A76" s="15">
        <v>70</v>
      </c>
      <c r="B76" s="15" t="s">
        <v>580</v>
      </c>
      <c r="C76" s="9" t="s">
        <v>770</v>
      </c>
      <c r="D76" s="9" t="s">
        <v>776</v>
      </c>
      <c r="E76" s="9" t="s">
        <v>808</v>
      </c>
      <c r="F76" s="15">
        <v>1</v>
      </c>
      <c r="G76" s="17" t="s">
        <v>0</v>
      </c>
      <c r="H76" s="17" t="s">
        <v>73</v>
      </c>
      <c r="I76" s="17">
        <v>9</v>
      </c>
      <c r="J76" s="17" t="s">
        <v>708</v>
      </c>
      <c r="K76" s="18"/>
    </row>
    <row r="77" spans="1:11" ht="29.25" customHeight="1">
      <c r="A77" s="5">
        <v>71</v>
      </c>
      <c r="B77" s="5" t="str">
        <f t="shared" ref="B77:B109" si="2">B76</f>
        <v>지가변동률정보</v>
      </c>
      <c r="C77" s="9" t="s">
        <v>770</v>
      </c>
      <c r="D77" s="9" t="s">
        <v>775</v>
      </c>
      <c r="E77" s="9" t="s">
        <v>809</v>
      </c>
      <c r="F77" s="5">
        <v>2</v>
      </c>
      <c r="G77" s="6" t="s">
        <v>2</v>
      </c>
      <c r="H77" s="6" t="s">
        <v>91</v>
      </c>
      <c r="I77" s="6">
        <v>254</v>
      </c>
      <c r="J77" s="6" t="s">
        <v>708</v>
      </c>
      <c r="K77" s="12"/>
    </row>
    <row r="78" spans="1:11" ht="29.25" customHeight="1">
      <c r="A78" s="5">
        <v>72</v>
      </c>
      <c r="B78" s="5" t="str">
        <f t="shared" si="2"/>
        <v>지가변동률정보</v>
      </c>
      <c r="C78" s="9" t="s">
        <v>770</v>
      </c>
      <c r="D78" s="9" t="s">
        <v>775</v>
      </c>
      <c r="E78" s="9" t="s">
        <v>808</v>
      </c>
      <c r="F78" s="5">
        <v>3</v>
      </c>
      <c r="G78" s="6" t="s">
        <v>3</v>
      </c>
      <c r="H78" s="6" t="s">
        <v>92</v>
      </c>
      <c r="I78" s="6">
        <v>254</v>
      </c>
      <c r="J78" s="6" t="s">
        <v>708</v>
      </c>
      <c r="K78" s="12"/>
    </row>
    <row r="79" spans="1:11" ht="29.25" customHeight="1">
      <c r="A79" s="5">
        <v>73</v>
      </c>
      <c r="B79" s="5" t="str">
        <f t="shared" si="2"/>
        <v>지가변동률정보</v>
      </c>
      <c r="C79" s="9" t="s">
        <v>770</v>
      </c>
      <c r="D79" s="9" t="s">
        <v>775</v>
      </c>
      <c r="E79" s="9" t="s">
        <v>808</v>
      </c>
      <c r="F79" s="5">
        <v>4</v>
      </c>
      <c r="G79" s="6" t="s">
        <v>4</v>
      </c>
      <c r="H79" s="6" t="s">
        <v>93</v>
      </c>
      <c r="I79" s="6">
        <v>254</v>
      </c>
      <c r="J79" s="6"/>
      <c r="K79" s="12" t="str">
        <f>시도코드</f>
        <v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v>
      </c>
    </row>
    <row r="80" spans="1:11" ht="29.25" customHeight="1">
      <c r="A80" s="5">
        <v>74</v>
      </c>
      <c r="B80" s="5" t="str">
        <f t="shared" si="2"/>
        <v>지가변동률정보</v>
      </c>
      <c r="C80" s="9" t="s">
        <v>770</v>
      </c>
      <c r="D80" s="9" t="s">
        <v>775</v>
      </c>
      <c r="E80" s="9" t="s">
        <v>808</v>
      </c>
      <c r="F80" s="5">
        <v>5</v>
      </c>
      <c r="G80" s="6" t="s">
        <v>5</v>
      </c>
      <c r="H80" s="6" t="s">
        <v>94</v>
      </c>
      <c r="I80" s="6">
        <v>254</v>
      </c>
      <c r="J80" s="6"/>
      <c r="K80" s="12"/>
    </row>
    <row r="81" spans="1:11" ht="29.25" customHeight="1">
      <c r="A81" s="5">
        <v>75</v>
      </c>
      <c r="B81" s="5" t="str">
        <f t="shared" si="2"/>
        <v>지가변동률정보</v>
      </c>
      <c r="C81" s="9" t="s">
        <v>770</v>
      </c>
      <c r="D81" s="9" t="s">
        <v>775</v>
      </c>
      <c r="E81" s="9" t="s">
        <v>808</v>
      </c>
      <c r="F81" s="5">
        <v>6</v>
      </c>
      <c r="G81" s="6" t="s">
        <v>6</v>
      </c>
      <c r="H81" s="6" t="s">
        <v>95</v>
      </c>
      <c r="I81" s="6">
        <v>254</v>
      </c>
      <c r="J81" s="6"/>
      <c r="K81" s="11" t="s">
        <v>701</v>
      </c>
    </row>
    <row r="82" spans="1:11" ht="29.25" customHeight="1">
      <c r="A82" s="5">
        <v>76</v>
      </c>
      <c r="B82" s="5" t="str">
        <f t="shared" si="2"/>
        <v>지가변동률정보</v>
      </c>
      <c r="C82" s="9" t="s">
        <v>770</v>
      </c>
      <c r="D82" s="9" t="s">
        <v>775</v>
      </c>
      <c r="E82" s="9" t="s">
        <v>808</v>
      </c>
      <c r="F82" s="5">
        <v>7</v>
      </c>
      <c r="G82" s="6" t="s">
        <v>7</v>
      </c>
      <c r="H82" s="6" t="s">
        <v>96</v>
      </c>
      <c r="I82" s="6">
        <v>254</v>
      </c>
      <c r="J82" s="6"/>
      <c r="K82" s="11" t="s">
        <v>702</v>
      </c>
    </row>
    <row r="83" spans="1:11" ht="29.25" customHeight="1">
      <c r="A83" s="5">
        <v>77</v>
      </c>
      <c r="B83" s="5" t="str">
        <f t="shared" si="2"/>
        <v>지가변동률정보</v>
      </c>
      <c r="C83" s="9" t="s">
        <v>770</v>
      </c>
      <c r="D83" s="9" t="s">
        <v>775</v>
      </c>
      <c r="E83" s="9" t="s">
        <v>807</v>
      </c>
      <c r="F83" s="5">
        <v>8</v>
      </c>
      <c r="G83" s="6" t="s">
        <v>8</v>
      </c>
      <c r="H83" s="6" t="s">
        <v>97</v>
      </c>
      <c r="I83" s="6">
        <v>254</v>
      </c>
      <c r="J83" s="6"/>
      <c r="K83" s="12"/>
    </row>
    <row r="84" spans="1:11" ht="29.25" customHeight="1">
      <c r="A84" s="5">
        <v>78</v>
      </c>
      <c r="B84" s="5" t="str">
        <f t="shared" si="2"/>
        <v>지가변동률정보</v>
      </c>
      <c r="C84" s="9" t="s">
        <v>770</v>
      </c>
      <c r="D84" s="9" t="s">
        <v>775</v>
      </c>
      <c r="E84" s="9" t="s">
        <v>807</v>
      </c>
      <c r="F84" s="5">
        <v>9</v>
      </c>
      <c r="G84" s="6" t="s">
        <v>9</v>
      </c>
      <c r="H84" s="189" t="s">
        <v>98</v>
      </c>
      <c r="I84" s="6">
        <v>254</v>
      </c>
      <c r="J84" s="6"/>
      <c r="K84" s="12"/>
    </row>
    <row r="85" spans="1:11" ht="29.25" customHeight="1">
      <c r="A85" s="5">
        <v>79</v>
      </c>
      <c r="B85" s="5" t="str">
        <f t="shared" si="2"/>
        <v>지가변동률정보</v>
      </c>
      <c r="C85" s="9" t="s">
        <v>770</v>
      </c>
      <c r="D85" s="9" t="s">
        <v>775</v>
      </c>
      <c r="E85" s="9" t="s">
        <v>808</v>
      </c>
      <c r="F85" s="5">
        <v>10</v>
      </c>
      <c r="G85" s="6" t="s">
        <v>10</v>
      </c>
      <c r="H85" s="6" t="s">
        <v>99</v>
      </c>
      <c r="I85" s="6">
        <v>254</v>
      </c>
      <c r="J85" s="6"/>
      <c r="K85" s="12"/>
    </row>
    <row r="86" spans="1:11" ht="29.25" customHeight="1">
      <c r="A86" s="5">
        <v>80</v>
      </c>
      <c r="B86" s="5" t="str">
        <f t="shared" si="2"/>
        <v>지가변동률정보</v>
      </c>
      <c r="C86" s="9" t="s">
        <v>770</v>
      </c>
      <c r="D86" s="9" t="s">
        <v>775</v>
      </c>
      <c r="E86" s="9" t="s">
        <v>808</v>
      </c>
      <c r="F86" s="5">
        <v>11</v>
      </c>
      <c r="G86" s="6" t="s">
        <v>11</v>
      </c>
      <c r="H86" s="6" t="s">
        <v>603</v>
      </c>
      <c r="I86" s="6">
        <v>31</v>
      </c>
      <c r="J86" s="6"/>
      <c r="K86" s="12"/>
    </row>
    <row r="87" spans="1:11" ht="29.25" customHeight="1">
      <c r="A87" s="5">
        <v>81</v>
      </c>
      <c r="B87" s="5" t="str">
        <f t="shared" si="2"/>
        <v>지가변동률정보</v>
      </c>
      <c r="C87" s="9" t="s">
        <v>770</v>
      </c>
      <c r="D87" s="9" t="s">
        <v>775</v>
      </c>
      <c r="E87" s="9" t="s">
        <v>808</v>
      </c>
      <c r="F87" s="5">
        <v>12</v>
      </c>
      <c r="G87" s="6" t="s">
        <v>12</v>
      </c>
      <c r="H87" s="6" t="s">
        <v>604</v>
      </c>
      <c r="I87" s="6">
        <v>254</v>
      </c>
      <c r="J87" s="6"/>
      <c r="K87" s="12"/>
    </row>
    <row r="88" spans="1:11" ht="29.25" customHeight="1" thickBot="1">
      <c r="A88" s="19">
        <v>82</v>
      </c>
      <c r="B88" s="19" t="str">
        <f t="shared" si="2"/>
        <v>지가변동률정보</v>
      </c>
      <c r="C88" s="20" t="s">
        <v>770</v>
      </c>
      <c r="D88" s="20" t="s">
        <v>778</v>
      </c>
      <c r="E88" s="20" t="s">
        <v>808</v>
      </c>
      <c r="F88" s="19">
        <v>13</v>
      </c>
      <c r="G88" s="21" t="s">
        <v>13</v>
      </c>
      <c r="H88" s="21" t="s">
        <v>62</v>
      </c>
      <c r="I88" s="21">
        <v>254</v>
      </c>
      <c r="J88" s="21"/>
      <c r="K88" s="22"/>
    </row>
    <row r="89" spans="1:11" ht="29.25" customHeight="1">
      <c r="A89" s="15">
        <v>83</v>
      </c>
      <c r="B89" s="15" t="str">
        <f t="shared" si="2"/>
        <v>지가변동률정보</v>
      </c>
      <c r="C89" s="9" t="s">
        <v>782</v>
      </c>
      <c r="D89" s="9" t="s">
        <v>780</v>
      </c>
      <c r="E89" s="9" t="s">
        <v>808</v>
      </c>
      <c r="F89" s="5">
        <v>1</v>
      </c>
      <c r="G89" s="17" t="s">
        <v>0</v>
      </c>
      <c r="H89" s="17" t="s">
        <v>73</v>
      </c>
      <c r="I89" s="17">
        <v>9</v>
      </c>
      <c r="J89" s="17" t="s">
        <v>708</v>
      </c>
      <c r="K89" s="57"/>
    </row>
    <row r="90" spans="1:11" ht="29.25" customHeight="1">
      <c r="A90" s="5">
        <v>84</v>
      </c>
      <c r="B90" s="5" t="str">
        <f t="shared" si="2"/>
        <v>지가변동률정보</v>
      </c>
      <c r="C90" s="9" t="str">
        <f>C89</f>
        <v>용도지역별지가변동률공간정보</v>
      </c>
      <c r="D90" s="9" t="s">
        <v>781</v>
      </c>
      <c r="E90" s="9" t="s">
        <v>808</v>
      </c>
      <c r="F90" s="5">
        <v>2</v>
      </c>
      <c r="G90" s="6" t="s">
        <v>2</v>
      </c>
      <c r="H90" s="6" t="s">
        <v>91</v>
      </c>
      <c r="I90" s="6">
        <v>254</v>
      </c>
      <c r="J90" s="6" t="s">
        <v>708</v>
      </c>
      <c r="K90" s="12"/>
    </row>
    <row r="91" spans="1:11" ht="29.25" customHeight="1">
      <c r="A91" s="5">
        <v>85</v>
      </c>
      <c r="B91" s="5" t="str">
        <f t="shared" si="2"/>
        <v>지가변동률정보</v>
      </c>
      <c r="C91" s="9" t="str">
        <f t="shared" ref="C91:C135" si="3">C90</f>
        <v>용도지역별지가변동률공간정보</v>
      </c>
      <c r="D91" s="9" t="s">
        <v>781</v>
      </c>
      <c r="E91" s="9" t="s">
        <v>808</v>
      </c>
      <c r="F91" s="5">
        <v>3</v>
      </c>
      <c r="G91" s="6" t="s">
        <v>3</v>
      </c>
      <c r="H91" s="6" t="s">
        <v>92</v>
      </c>
      <c r="I91" s="6">
        <v>254</v>
      </c>
      <c r="J91" s="6" t="s">
        <v>708</v>
      </c>
      <c r="K91" s="12"/>
    </row>
    <row r="92" spans="1:11" ht="29.25" customHeight="1">
      <c r="A92" s="5">
        <v>86</v>
      </c>
      <c r="B92" s="5" t="str">
        <f t="shared" si="2"/>
        <v>지가변동률정보</v>
      </c>
      <c r="C92" s="9" t="str">
        <f t="shared" si="3"/>
        <v>용도지역별지가변동률공간정보</v>
      </c>
      <c r="D92" s="9" t="s">
        <v>779</v>
      </c>
      <c r="E92" s="9" t="s">
        <v>807</v>
      </c>
      <c r="F92" s="5">
        <v>4</v>
      </c>
      <c r="G92" s="6" t="s">
        <v>4</v>
      </c>
      <c r="H92" s="6" t="s">
        <v>93</v>
      </c>
      <c r="I92" s="6">
        <v>254</v>
      </c>
      <c r="J92" s="6"/>
      <c r="K92" s="12" t="str">
        <f>시도코드</f>
        <v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v>
      </c>
    </row>
    <row r="93" spans="1:11" ht="29.25" customHeight="1">
      <c r="A93" s="5">
        <v>87</v>
      </c>
      <c r="B93" s="5" t="str">
        <f t="shared" si="2"/>
        <v>지가변동률정보</v>
      </c>
      <c r="C93" s="9" t="str">
        <f t="shared" si="3"/>
        <v>용도지역별지가변동률공간정보</v>
      </c>
      <c r="D93" s="9" t="s">
        <v>779</v>
      </c>
      <c r="E93" s="9" t="s">
        <v>808</v>
      </c>
      <c r="F93" s="5">
        <v>5</v>
      </c>
      <c r="G93" s="6" t="s">
        <v>5</v>
      </c>
      <c r="H93" s="6" t="s">
        <v>94</v>
      </c>
      <c r="I93" s="6">
        <v>254</v>
      </c>
      <c r="J93" s="6"/>
      <c r="K93" s="12"/>
    </row>
    <row r="94" spans="1:11" ht="29.25" customHeight="1">
      <c r="A94" s="5">
        <v>88</v>
      </c>
      <c r="B94" s="5" t="str">
        <f t="shared" si="2"/>
        <v>지가변동률정보</v>
      </c>
      <c r="C94" s="9" t="str">
        <f t="shared" si="3"/>
        <v>용도지역별지가변동률공간정보</v>
      </c>
      <c r="D94" s="9" t="s">
        <v>779</v>
      </c>
      <c r="E94" s="9" t="s">
        <v>808</v>
      </c>
      <c r="F94" s="5">
        <v>6</v>
      </c>
      <c r="G94" s="6" t="s">
        <v>6</v>
      </c>
      <c r="H94" s="6" t="s">
        <v>95</v>
      </c>
      <c r="I94" s="6">
        <v>254</v>
      </c>
      <c r="J94" s="6"/>
      <c r="K94" s="11" t="s">
        <v>701</v>
      </c>
    </row>
    <row r="95" spans="1:11" ht="29.25" customHeight="1">
      <c r="A95" s="5">
        <v>89</v>
      </c>
      <c r="B95" s="5" t="str">
        <f t="shared" si="2"/>
        <v>지가변동률정보</v>
      </c>
      <c r="C95" s="9" t="str">
        <f t="shared" si="3"/>
        <v>용도지역별지가변동률공간정보</v>
      </c>
      <c r="D95" s="9" t="s">
        <v>779</v>
      </c>
      <c r="E95" s="9" t="s">
        <v>808</v>
      </c>
      <c r="F95" s="5">
        <v>7</v>
      </c>
      <c r="G95" s="6" t="s">
        <v>7</v>
      </c>
      <c r="H95" s="6" t="s">
        <v>96</v>
      </c>
      <c r="I95" s="6">
        <v>254</v>
      </c>
      <c r="J95" s="6"/>
      <c r="K95" s="11"/>
    </row>
    <row r="96" spans="1:11" ht="29.25" customHeight="1">
      <c r="A96" s="5">
        <v>90</v>
      </c>
      <c r="B96" s="5" t="str">
        <f t="shared" si="2"/>
        <v>지가변동률정보</v>
      </c>
      <c r="C96" s="9" t="str">
        <f t="shared" si="3"/>
        <v>용도지역별지가변동률공간정보</v>
      </c>
      <c r="D96" s="9" t="s">
        <v>779</v>
      </c>
      <c r="E96" s="9" t="s">
        <v>809</v>
      </c>
      <c r="F96" s="5">
        <v>8</v>
      </c>
      <c r="G96" s="6" t="s">
        <v>8</v>
      </c>
      <c r="H96" s="6" t="s">
        <v>97</v>
      </c>
      <c r="I96" s="6">
        <v>254</v>
      </c>
      <c r="J96" s="6"/>
      <c r="K96" s="11" t="s">
        <v>701</v>
      </c>
    </row>
    <row r="97" spans="1:11" ht="29.25" customHeight="1">
      <c r="A97" s="5">
        <v>91</v>
      </c>
      <c r="B97" s="5" t="str">
        <f t="shared" si="2"/>
        <v>지가변동률정보</v>
      </c>
      <c r="C97" s="9" t="str">
        <f t="shared" si="3"/>
        <v>용도지역별지가변동률공간정보</v>
      </c>
      <c r="D97" s="9" t="s">
        <v>779</v>
      </c>
      <c r="E97" s="9" t="s">
        <v>808</v>
      </c>
      <c r="F97" s="5">
        <v>9</v>
      </c>
      <c r="G97" s="6" t="s">
        <v>9</v>
      </c>
      <c r="H97" s="6" t="s">
        <v>98</v>
      </c>
      <c r="I97" s="6">
        <v>254</v>
      </c>
      <c r="J97" s="6"/>
      <c r="K97" s="12"/>
    </row>
    <row r="98" spans="1:11" ht="29.25" customHeight="1">
      <c r="A98" s="5">
        <v>92</v>
      </c>
      <c r="B98" s="5" t="str">
        <f t="shared" si="2"/>
        <v>지가변동률정보</v>
      </c>
      <c r="C98" s="81"/>
      <c r="D98" s="82"/>
      <c r="E98" s="82"/>
      <c r="F98" s="82"/>
      <c r="G98" s="82"/>
      <c r="H98" s="82"/>
      <c r="I98" s="82"/>
      <c r="J98" s="119"/>
      <c r="K98" s="12"/>
    </row>
    <row r="99" spans="1:11" ht="29.25" customHeight="1">
      <c r="A99" s="5">
        <v>93</v>
      </c>
      <c r="B99" s="5" t="str">
        <f>B97</f>
        <v>지가변동률정보</v>
      </c>
      <c r="C99" s="9" t="str">
        <f>C97</f>
        <v>용도지역별지가변동률공간정보</v>
      </c>
      <c r="D99" s="9" t="s">
        <v>779</v>
      </c>
      <c r="E99" s="9" t="s">
        <v>808</v>
      </c>
      <c r="F99" s="5">
        <v>10</v>
      </c>
      <c r="G99" s="6" t="s">
        <v>10</v>
      </c>
      <c r="H99" s="6" t="s">
        <v>102</v>
      </c>
      <c r="I99" s="6">
        <v>254</v>
      </c>
      <c r="J99" s="6"/>
      <c r="K99" s="12"/>
    </row>
    <row r="100" spans="1:11" ht="29.25" customHeight="1">
      <c r="A100" s="5">
        <v>94</v>
      </c>
      <c r="B100" s="5" t="str">
        <f t="shared" si="2"/>
        <v>지가변동률정보</v>
      </c>
      <c r="C100" s="9" t="str">
        <f t="shared" si="3"/>
        <v>용도지역별지가변동률공간정보</v>
      </c>
      <c r="D100" s="9" t="s">
        <v>779</v>
      </c>
      <c r="E100" s="9" t="s">
        <v>808</v>
      </c>
      <c r="F100" s="5">
        <v>11</v>
      </c>
      <c r="G100" s="6" t="s">
        <v>11</v>
      </c>
      <c r="H100" s="6" t="s">
        <v>605</v>
      </c>
      <c r="I100" s="6" t="s">
        <v>578</v>
      </c>
      <c r="J100" s="6"/>
      <c r="K100" s="12"/>
    </row>
    <row r="101" spans="1:11" ht="29.25" customHeight="1">
      <c r="A101" s="5">
        <v>95</v>
      </c>
      <c r="B101" s="5" t="str">
        <f t="shared" si="2"/>
        <v>지가변동률정보</v>
      </c>
      <c r="C101" s="9" t="str">
        <f t="shared" si="3"/>
        <v>용도지역별지가변동률공간정보</v>
      </c>
      <c r="D101" s="9" t="s">
        <v>779</v>
      </c>
      <c r="E101" s="9" t="s">
        <v>808</v>
      </c>
      <c r="F101" s="5">
        <v>12</v>
      </c>
      <c r="G101" s="6" t="s">
        <v>12</v>
      </c>
      <c r="H101" s="6" t="s">
        <v>606</v>
      </c>
      <c r="I101" s="6">
        <v>254</v>
      </c>
      <c r="K101" s="12"/>
    </row>
    <row r="102" spans="1:11" ht="29.25" customHeight="1">
      <c r="A102" s="5">
        <v>96</v>
      </c>
      <c r="B102" s="5" t="str">
        <f t="shared" si="2"/>
        <v>지가변동률정보</v>
      </c>
      <c r="C102" s="9" t="str">
        <f t="shared" si="3"/>
        <v>용도지역별지가변동률공간정보</v>
      </c>
      <c r="D102" s="9" t="s">
        <v>779</v>
      </c>
      <c r="E102" s="9" t="s">
        <v>808</v>
      </c>
      <c r="F102" s="5">
        <v>13</v>
      </c>
      <c r="G102" s="6" t="s">
        <v>13</v>
      </c>
      <c r="H102" s="6" t="s">
        <v>103</v>
      </c>
      <c r="I102" s="6">
        <v>254</v>
      </c>
      <c r="J102" s="6"/>
      <c r="K102" s="12"/>
    </row>
    <row r="103" spans="1:11" ht="29.25" customHeight="1">
      <c r="A103" s="5">
        <v>97</v>
      </c>
      <c r="B103" s="5" t="str">
        <f t="shared" si="2"/>
        <v>지가변동률정보</v>
      </c>
      <c r="C103" s="9" t="str">
        <f t="shared" si="3"/>
        <v>용도지역별지가변동률공간정보</v>
      </c>
      <c r="D103" s="9" t="s">
        <v>779</v>
      </c>
      <c r="E103" s="9" t="s">
        <v>808</v>
      </c>
      <c r="F103" s="5">
        <v>14</v>
      </c>
      <c r="G103" s="6" t="s">
        <v>14</v>
      </c>
      <c r="H103" s="6" t="s">
        <v>607</v>
      </c>
      <c r="I103" s="6" t="s">
        <v>578</v>
      </c>
      <c r="J103" s="6"/>
      <c r="K103" s="12"/>
    </row>
    <row r="104" spans="1:11" ht="29.25" customHeight="1">
      <c r="A104" s="5">
        <v>98</v>
      </c>
      <c r="B104" s="5" t="str">
        <f t="shared" si="2"/>
        <v>지가변동률정보</v>
      </c>
      <c r="C104" s="9" t="str">
        <f t="shared" si="3"/>
        <v>용도지역별지가변동률공간정보</v>
      </c>
      <c r="D104" s="9" t="s">
        <v>779</v>
      </c>
      <c r="E104" s="9" t="s">
        <v>809</v>
      </c>
      <c r="F104" s="5">
        <v>15</v>
      </c>
      <c r="G104" s="6" t="s">
        <v>15</v>
      </c>
      <c r="H104" s="6" t="s">
        <v>608</v>
      </c>
      <c r="I104" s="6">
        <v>254</v>
      </c>
      <c r="J104" s="6"/>
      <c r="K104" s="12"/>
    </row>
    <row r="105" spans="1:11" ht="29.25" customHeight="1">
      <c r="A105" s="5">
        <v>99</v>
      </c>
      <c r="B105" s="5" t="str">
        <f t="shared" si="2"/>
        <v>지가변동률정보</v>
      </c>
      <c r="C105" s="9" t="str">
        <f t="shared" si="3"/>
        <v>용도지역별지가변동률공간정보</v>
      </c>
      <c r="D105" s="9" t="s">
        <v>779</v>
      </c>
      <c r="E105" s="9" t="s">
        <v>808</v>
      </c>
      <c r="F105" s="5">
        <v>16</v>
      </c>
      <c r="G105" s="6" t="s">
        <v>16</v>
      </c>
      <c r="H105" s="6" t="s">
        <v>104</v>
      </c>
      <c r="I105" s="6">
        <v>254</v>
      </c>
      <c r="J105" s="6"/>
      <c r="K105" s="12"/>
    </row>
    <row r="106" spans="1:11" ht="29.25" customHeight="1">
      <c r="A106" s="5">
        <v>100</v>
      </c>
      <c r="B106" s="5" t="str">
        <f t="shared" si="2"/>
        <v>지가변동률정보</v>
      </c>
      <c r="C106" s="9" t="str">
        <f t="shared" si="3"/>
        <v>용도지역별지가변동률공간정보</v>
      </c>
      <c r="D106" s="9" t="s">
        <v>779</v>
      </c>
      <c r="E106" s="9" t="s">
        <v>808</v>
      </c>
      <c r="F106" s="5">
        <v>17</v>
      </c>
      <c r="G106" s="6" t="s">
        <v>17</v>
      </c>
      <c r="H106" s="6" t="s">
        <v>609</v>
      </c>
      <c r="I106" s="6" t="s">
        <v>578</v>
      </c>
      <c r="J106" s="6"/>
      <c r="K106" s="12"/>
    </row>
    <row r="107" spans="1:11" ht="29.25" customHeight="1">
      <c r="A107" s="5">
        <v>101</v>
      </c>
      <c r="B107" s="5" t="str">
        <f t="shared" si="2"/>
        <v>지가변동률정보</v>
      </c>
      <c r="C107" s="9" t="str">
        <f t="shared" si="3"/>
        <v>용도지역별지가변동률공간정보</v>
      </c>
      <c r="D107" s="9" t="s">
        <v>779</v>
      </c>
      <c r="E107" s="9" t="s">
        <v>808</v>
      </c>
      <c r="F107" s="5">
        <v>18</v>
      </c>
      <c r="G107" s="6" t="s">
        <v>18</v>
      </c>
      <c r="H107" s="6" t="s">
        <v>610</v>
      </c>
      <c r="I107" s="6">
        <v>254</v>
      </c>
      <c r="J107" s="6"/>
      <c r="K107" s="12"/>
    </row>
    <row r="108" spans="1:11" ht="29.25" customHeight="1">
      <c r="A108" s="5">
        <v>102</v>
      </c>
      <c r="B108" s="5" t="str">
        <f t="shared" si="2"/>
        <v>지가변동률정보</v>
      </c>
      <c r="C108" s="9" t="str">
        <f t="shared" si="3"/>
        <v>용도지역별지가변동률공간정보</v>
      </c>
      <c r="D108" s="9" t="s">
        <v>779</v>
      </c>
      <c r="E108" s="9" t="s">
        <v>808</v>
      </c>
      <c r="F108" s="5">
        <v>19</v>
      </c>
      <c r="G108" s="6" t="s">
        <v>19</v>
      </c>
      <c r="H108" s="6" t="s">
        <v>105</v>
      </c>
      <c r="I108" s="6">
        <v>254</v>
      </c>
      <c r="J108" s="6"/>
      <c r="K108" s="12"/>
    </row>
    <row r="109" spans="1:11" ht="29.25" customHeight="1">
      <c r="A109" s="5">
        <v>103</v>
      </c>
      <c r="B109" s="5" t="str">
        <f t="shared" si="2"/>
        <v>지가변동률정보</v>
      </c>
      <c r="C109" s="9" t="str">
        <f t="shared" si="3"/>
        <v>용도지역별지가변동률공간정보</v>
      </c>
      <c r="D109" s="9" t="s">
        <v>779</v>
      </c>
      <c r="E109" s="9" t="s">
        <v>808</v>
      </c>
      <c r="F109" s="5">
        <v>20</v>
      </c>
      <c r="G109" s="6" t="s">
        <v>20</v>
      </c>
      <c r="H109" s="6" t="s">
        <v>611</v>
      </c>
      <c r="I109" s="6" t="s">
        <v>578</v>
      </c>
      <c r="J109" s="6"/>
      <c r="K109" s="12"/>
    </row>
    <row r="110" spans="1:11" ht="29.25" customHeight="1">
      <c r="A110" s="5">
        <v>104</v>
      </c>
      <c r="B110" s="5" t="str">
        <f t="shared" ref="B110:B141" si="4">B109</f>
        <v>지가변동률정보</v>
      </c>
      <c r="C110" s="9" t="str">
        <f t="shared" si="3"/>
        <v>용도지역별지가변동률공간정보</v>
      </c>
      <c r="D110" s="9" t="s">
        <v>779</v>
      </c>
      <c r="E110" s="9" t="s">
        <v>808</v>
      </c>
      <c r="F110" s="5">
        <v>21</v>
      </c>
      <c r="G110" s="6" t="s">
        <v>21</v>
      </c>
      <c r="H110" s="6" t="s">
        <v>612</v>
      </c>
      <c r="I110" s="6">
        <v>254</v>
      </c>
      <c r="J110" s="6"/>
      <c r="K110" s="12"/>
    </row>
    <row r="111" spans="1:11" ht="29.25" customHeight="1">
      <c r="A111" s="5">
        <v>105</v>
      </c>
      <c r="B111" s="5" t="str">
        <f t="shared" si="4"/>
        <v>지가변동률정보</v>
      </c>
      <c r="C111" s="9" t="str">
        <f t="shared" si="3"/>
        <v>용도지역별지가변동률공간정보</v>
      </c>
      <c r="D111" s="9" t="s">
        <v>779</v>
      </c>
      <c r="E111" s="9" t="s">
        <v>809</v>
      </c>
      <c r="F111" s="5">
        <v>22</v>
      </c>
      <c r="G111" s="6" t="s">
        <v>22</v>
      </c>
      <c r="H111" s="6" t="s">
        <v>106</v>
      </c>
      <c r="I111" s="6">
        <v>254</v>
      </c>
      <c r="J111" s="6"/>
      <c r="K111" s="12"/>
    </row>
    <row r="112" spans="1:11" ht="29.25" customHeight="1">
      <c r="A112" s="5">
        <v>106</v>
      </c>
      <c r="B112" s="5" t="str">
        <f t="shared" si="4"/>
        <v>지가변동률정보</v>
      </c>
      <c r="C112" s="9" t="str">
        <f t="shared" si="3"/>
        <v>용도지역별지가변동률공간정보</v>
      </c>
      <c r="D112" s="9" t="s">
        <v>779</v>
      </c>
      <c r="E112" s="9" t="s">
        <v>808</v>
      </c>
      <c r="F112" s="5">
        <v>23</v>
      </c>
      <c r="G112" s="6" t="s">
        <v>23</v>
      </c>
      <c r="H112" s="6" t="s">
        <v>613</v>
      </c>
      <c r="I112" s="6" t="s">
        <v>578</v>
      </c>
      <c r="J112" s="6"/>
      <c r="K112" s="12"/>
    </row>
    <row r="113" spans="1:11" ht="29.25" customHeight="1">
      <c r="A113" s="5">
        <v>107</v>
      </c>
      <c r="B113" s="5" t="str">
        <f t="shared" si="4"/>
        <v>지가변동률정보</v>
      </c>
      <c r="C113" s="9" t="str">
        <f t="shared" si="3"/>
        <v>용도지역별지가변동률공간정보</v>
      </c>
      <c r="D113" s="9" t="s">
        <v>779</v>
      </c>
      <c r="E113" s="9" t="s">
        <v>808</v>
      </c>
      <c r="F113" s="5">
        <v>24</v>
      </c>
      <c r="G113" s="6" t="s">
        <v>24</v>
      </c>
      <c r="H113" s="6" t="s">
        <v>614</v>
      </c>
      <c r="I113" s="6">
        <v>254</v>
      </c>
      <c r="J113" s="6"/>
      <c r="K113" s="12"/>
    </row>
    <row r="114" spans="1:11" ht="29.25" customHeight="1">
      <c r="A114" s="5">
        <v>108</v>
      </c>
      <c r="B114" s="5" t="str">
        <f t="shared" si="4"/>
        <v>지가변동률정보</v>
      </c>
      <c r="C114" s="9" t="str">
        <f t="shared" si="3"/>
        <v>용도지역별지가변동률공간정보</v>
      </c>
      <c r="D114" s="9" t="s">
        <v>779</v>
      </c>
      <c r="E114" s="9" t="s">
        <v>808</v>
      </c>
      <c r="F114" s="5">
        <v>25</v>
      </c>
      <c r="G114" s="6" t="s">
        <v>25</v>
      </c>
      <c r="H114" s="6" t="s">
        <v>107</v>
      </c>
      <c r="I114" s="6">
        <v>254</v>
      </c>
      <c r="J114" s="6"/>
      <c r="K114" s="12"/>
    </row>
    <row r="115" spans="1:11" ht="29.25" customHeight="1">
      <c r="A115" s="5">
        <v>109</v>
      </c>
      <c r="B115" s="5" t="str">
        <f t="shared" si="4"/>
        <v>지가변동률정보</v>
      </c>
      <c r="C115" s="9" t="str">
        <f t="shared" si="3"/>
        <v>용도지역별지가변동률공간정보</v>
      </c>
      <c r="D115" s="9" t="s">
        <v>779</v>
      </c>
      <c r="E115" s="9" t="s">
        <v>808</v>
      </c>
      <c r="F115" s="5">
        <v>26</v>
      </c>
      <c r="G115" s="6" t="s">
        <v>26</v>
      </c>
      <c r="H115" s="6" t="s">
        <v>615</v>
      </c>
      <c r="I115" s="6" t="s">
        <v>578</v>
      </c>
      <c r="J115" s="6"/>
      <c r="K115" s="12"/>
    </row>
    <row r="116" spans="1:11" ht="29.25" customHeight="1">
      <c r="A116" s="5">
        <v>110</v>
      </c>
      <c r="B116" s="5" t="str">
        <f t="shared" si="4"/>
        <v>지가변동률정보</v>
      </c>
      <c r="C116" s="9" t="str">
        <f t="shared" si="3"/>
        <v>용도지역별지가변동률공간정보</v>
      </c>
      <c r="D116" s="9" t="s">
        <v>779</v>
      </c>
      <c r="E116" s="9" t="s">
        <v>807</v>
      </c>
      <c r="F116" s="5">
        <v>27</v>
      </c>
      <c r="G116" s="6" t="s">
        <v>27</v>
      </c>
      <c r="H116" s="6" t="s">
        <v>616</v>
      </c>
      <c r="I116" s="6">
        <v>254</v>
      </c>
      <c r="J116" s="6"/>
      <c r="K116" s="12"/>
    </row>
    <row r="117" spans="1:11" ht="29.25" customHeight="1">
      <c r="A117" s="5">
        <v>111</v>
      </c>
      <c r="B117" s="5" t="str">
        <f t="shared" si="4"/>
        <v>지가변동률정보</v>
      </c>
      <c r="C117" s="9" t="str">
        <f t="shared" si="3"/>
        <v>용도지역별지가변동률공간정보</v>
      </c>
      <c r="D117" s="9" t="s">
        <v>779</v>
      </c>
      <c r="E117" s="9" t="s">
        <v>808</v>
      </c>
      <c r="F117" s="5">
        <v>28</v>
      </c>
      <c r="G117" s="6" t="s">
        <v>28</v>
      </c>
      <c r="H117" s="6" t="s">
        <v>108</v>
      </c>
      <c r="I117" s="6">
        <v>254</v>
      </c>
      <c r="J117" s="6"/>
      <c r="K117" s="12"/>
    </row>
    <row r="118" spans="1:11" ht="29.25" customHeight="1">
      <c r="A118" s="5">
        <v>112</v>
      </c>
      <c r="B118" s="5" t="str">
        <f t="shared" si="4"/>
        <v>지가변동률정보</v>
      </c>
      <c r="C118" s="9" t="str">
        <f t="shared" si="3"/>
        <v>용도지역별지가변동률공간정보</v>
      </c>
      <c r="D118" s="9" t="s">
        <v>779</v>
      </c>
      <c r="E118" s="9" t="s">
        <v>808</v>
      </c>
      <c r="F118" s="5">
        <v>29</v>
      </c>
      <c r="G118" s="6" t="s">
        <v>29</v>
      </c>
      <c r="H118" s="6" t="s">
        <v>617</v>
      </c>
      <c r="I118" s="6" t="s">
        <v>578</v>
      </c>
      <c r="J118" s="6"/>
      <c r="K118" s="12"/>
    </row>
    <row r="119" spans="1:11" ht="29.25" customHeight="1">
      <c r="A119" s="5">
        <v>113</v>
      </c>
      <c r="B119" s="5" t="str">
        <f t="shared" si="4"/>
        <v>지가변동률정보</v>
      </c>
      <c r="C119" s="9" t="str">
        <f t="shared" si="3"/>
        <v>용도지역별지가변동률공간정보</v>
      </c>
      <c r="D119" s="9" t="s">
        <v>779</v>
      </c>
      <c r="E119" s="9" t="s">
        <v>808</v>
      </c>
      <c r="F119" s="5">
        <v>30</v>
      </c>
      <c r="G119" s="6" t="s">
        <v>30</v>
      </c>
      <c r="H119" s="6" t="s">
        <v>618</v>
      </c>
      <c r="I119" s="6">
        <v>254</v>
      </c>
      <c r="J119" s="6"/>
      <c r="K119" s="12"/>
    </row>
    <row r="120" spans="1:11" ht="29.25" customHeight="1">
      <c r="A120" s="5">
        <v>114</v>
      </c>
      <c r="B120" s="5" t="str">
        <f t="shared" si="4"/>
        <v>지가변동률정보</v>
      </c>
      <c r="C120" s="9" t="str">
        <f t="shared" si="3"/>
        <v>용도지역별지가변동률공간정보</v>
      </c>
      <c r="D120" s="9" t="s">
        <v>779</v>
      </c>
      <c r="E120" s="9" t="s">
        <v>807</v>
      </c>
      <c r="F120" s="5">
        <v>31</v>
      </c>
      <c r="G120" s="6" t="s">
        <v>31</v>
      </c>
      <c r="H120" s="6" t="s">
        <v>109</v>
      </c>
      <c r="I120" s="6">
        <v>254</v>
      </c>
      <c r="J120" s="6"/>
      <c r="K120" s="12"/>
    </row>
    <row r="121" spans="1:11" ht="29.25" customHeight="1">
      <c r="A121" s="5">
        <v>115</v>
      </c>
      <c r="B121" s="5" t="str">
        <f t="shared" si="4"/>
        <v>지가변동률정보</v>
      </c>
      <c r="C121" s="9" t="str">
        <f t="shared" si="3"/>
        <v>용도지역별지가변동률공간정보</v>
      </c>
      <c r="D121" s="9" t="s">
        <v>779</v>
      </c>
      <c r="E121" s="9" t="s">
        <v>808</v>
      </c>
      <c r="F121" s="5">
        <v>32</v>
      </c>
      <c r="G121" s="6" t="s">
        <v>68</v>
      </c>
      <c r="H121" s="6" t="s">
        <v>619</v>
      </c>
      <c r="I121" s="6" t="s">
        <v>578</v>
      </c>
      <c r="J121" s="6"/>
      <c r="K121" s="12"/>
    </row>
    <row r="122" spans="1:11" ht="29.25" customHeight="1">
      <c r="A122" s="5">
        <v>116</v>
      </c>
      <c r="B122" s="5" t="str">
        <f t="shared" si="4"/>
        <v>지가변동률정보</v>
      </c>
      <c r="C122" s="9" t="str">
        <f t="shared" si="3"/>
        <v>용도지역별지가변동률공간정보</v>
      </c>
      <c r="D122" s="9" t="s">
        <v>779</v>
      </c>
      <c r="E122" s="9" t="s">
        <v>808</v>
      </c>
      <c r="F122" s="5">
        <v>33</v>
      </c>
      <c r="G122" s="6" t="s">
        <v>69</v>
      </c>
      <c r="H122" s="6" t="s">
        <v>620</v>
      </c>
      <c r="I122" s="6">
        <v>254</v>
      </c>
      <c r="J122" s="6"/>
      <c r="K122" s="12"/>
    </row>
    <row r="123" spans="1:11" ht="29.25" customHeight="1">
      <c r="A123" s="5">
        <v>117</v>
      </c>
      <c r="B123" s="5" t="str">
        <f t="shared" si="4"/>
        <v>지가변동률정보</v>
      </c>
      <c r="C123" s="9" t="str">
        <f t="shared" si="3"/>
        <v>용도지역별지가변동률공간정보</v>
      </c>
      <c r="D123" s="9" t="s">
        <v>779</v>
      </c>
      <c r="E123" s="9" t="s">
        <v>808</v>
      </c>
      <c r="F123" s="5">
        <v>34</v>
      </c>
      <c r="G123" s="6" t="s">
        <v>70</v>
      </c>
      <c r="H123" s="6" t="s">
        <v>110</v>
      </c>
      <c r="I123" s="6">
        <v>254</v>
      </c>
      <c r="J123" s="6"/>
      <c r="K123" s="12"/>
    </row>
    <row r="124" spans="1:11" ht="29.25" customHeight="1">
      <c r="A124" s="5">
        <v>118</v>
      </c>
      <c r="B124" s="5" t="str">
        <f t="shared" si="4"/>
        <v>지가변동률정보</v>
      </c>
      <c r="C124" s="9" t="str">
        <f t="shared" si="3"/>
        <v>용도지역별지가변동률공간정보</v>
      </c>
      <c r="D124" s="9" t="s">
        <v>779</v>
      </c>
      <c r="E124" s="9" t="s">
        <v>808</v>
      </c>
      <c r="F124" s="5">
        <v>35</v>
      </c>
      <c r="G124" s="6" t="s">
        <v>71</v>
      </c>
      <c r="H124" s="6" t="s">
        <v>621</v>
      </c>
      <c r="I124" s="6" t="s">
        <v>578</v>
      </c>
      <c r="J124" s="6"/>
      <c r="K124" s="12"/>
    </row>
    <row r="125" spans="1:11" ht="29.25" customHeight="1">
      <c r="A125" s="5">
        <v>119</v>
      </c>
      <c r="B125" s="5" t="str">
        <f t="shared" si="4"/>
        <v>지가변동률정보</v>
      </c>
      <c r="C125" s="9" t="str">
        <f t="shared" si="3"/>
        <v>용도지역별지가변동률공간정보</v>
      </c>
      <c r="D125" s="9" t="s">
        <v>779</v>
      </c>
      <c r="E125" s="9" t="s">
        <v>807</v>
      </c>
      <c r="F125" s="5">
        <v>36</v>
      </c>
      <c r="G125" s="6" t="s">
        <v>72</v>
      </c>
      <c r="H125" s="6" t="s">
        <v>622</v>
      </c>
      <c r="I125" s="6">
        <v>254</v>
      </c>
      <c r="J125" s="6"/>
      <c r="K125" s="12"/>
    </row>
    <row r="126" spans="1:11" ht="29.25" customHeight="1">
      <c r="A126" s="5">
        <v>120</v>
      </c>
      <c r="B126" s="5" t="str">
        <f t="shared" si="4"/>
        <v>지가변동률정보</v>
      </c>
      <c r="C126" s="9" t="str">
        <f t="shared" si="3"/>
        <v>용도지역별지가변동률공간정보</v>
      </c>
      <c r="D126" s="9" t="s">
        <v>779</v>
      </c>
      <c r="E126" s="9" t="s">
        <v>808</v>
      </c>
      <c r="F126" s="5">
        <v>37</v>
      </c>
      <c r="G126" s="6" t="s">
        <v>111</v>
      </c>
      <c r="H126" s="6" t="s">
        <v>112</v>
      </c>
      <c r="I126" s="6">
        <v>254</v>
      </c>
      <c r="J126" s="6"/>
      <c r="K126" s="12"/>
    </row>
    <row r="127" spans="1:11" ht="29.25" customHeight="1">
      <c r="A127" s="5">
        <v>121</v>
      </c>
      <c r="B127" s="5" t="str">
        <f t="shared" si="4"/>
        <v>지가변동률정보</v>
      </c>
      <c r="C127" s="9" t="str">
        <f t="shared" si="3"/>
        <v>용도지역별지가변동률공간정보</v>
      </c>
      <c r="D127" s="9" t="s">
        <v>779</v>
      </c>
      <c r="E127" s="9" t="s">
        <v>808</v>
      </c>
      <c r="F127" s="5">
        <v>38</v>
      </c>
      <c r="G127" s="6" t="s">
        <v>113</v>
      </c>
      <c r="H127" s="6" t="s">
        <v>623</v>
      </c>
      <c r="I127" s="6" t="s">
        <v>578</v>
      </c>
      <c r="J127" s="6"/>
      <c r="K127" s="12"/>
    </row>
    <row r="128" spans="1:11" ht="29.25" customHeight="1">
      <c r="A128" s="5">
        <v>122</v>
      </c>
      <c r="B128" s="5" t="str">
        <f t="shared" si="4"/>
        <v>지가변동률정보</v>
      </c>
      <c r="C128" s="9" t="str">
        <f t="shared" si="3"/>
        <v>용도지역별지가변동률공간정보</v>
      </c>
      <c r="D128" s="9" t="s">
        <v>779</v>
      </c>
      <c r="E128" s="9" t="s">
        <v>808</v>
      </c>
      <c r="F128" s="5">
        <v>39</v>
      </c>
      <c r="G128" s="6" t="s">
        <v>114</v>
      </c>
      <c r="H128" s="6" t="s">
        <v>624</v>
      </c>
      <c r="I128" s="6">
        <v>254</v>
      </c>
      <c r="J128" s="6"/>
      <c r="K128" s="12"/>
    </row>
    <row r="129" spans="1:11" ht="29.25" customHeight="1">
      <c r="A129" s="5">
        <v>123</v>
      </c>
      <c r="B129" s="5" t="str">
        <f t="shared" si="4"/>
        <v>지가변동률정보</v>
      </c>
      <c r="C129" s="9" t="str">
        <f t="shared" si="3"/>
        <v>용도지역별지가변동률공간정보</v>
      </c>
      <c r="D129" s="9" t="s">
        <v>779</v>
      </c>
      <c r="E129" s="9" t="s">
        <v>808</v>
      </c>
      <c r="F129" s="5">
        <v>40</v>
      </c>
      <c r="G129" s="6" t="s">
        <v>115</v>
      </c>
      <c r="H129" s="6" t="s">
        <v>116</v>
      </c>
      <c r="I129" s="6">
        <v>254</v>
      </c>
      <c r="J129" s="6"/>
      <c r="K129" s="12"/>
    </row>
    <row r="130" spans="1:11" ht="29.25" customHeight="1">
      <c r="A130" s="5">
        <v>124</v>
      </c>
      <c r="B130" s="5" t="str">
        <f t="shared" si="4"/>
        <v>지가변동률정보</v>
      </c>
      <c r="C130" s="9" t="str">
        <f t="shared" si="3"/>
        <v>용도지역별지가변동률공간정보</v>
      </c>
      <c r="D130" s="9" t="s">
        <v>779</v>
      </c>
      <c r="E130" s="9" t="s">
        <v>809</v>
      </c>
      <c r="F130" s="5">
        <v>41</v>
      </c>
      <c r="G130" s="6" t="s">
        <v>117</v>
      </c>
      <c r="H130" s="6" t="s">
        <v>625</v>
      </c>
      <c r="I130" s="6" t="s">
        <v>578</v>
      </c>
      <c r="J130" s="6"/>
      <c r="K130" s="12"/>
    </row>
    <row r="131" spans="1:11" ht="29.25" customHeight="1">
      <c r="A131" s="5">
        <v>125</v>
      </c>
      <c r="B131" s="5" t="str">
        <f t="shared" si="4"/>
        <v>지가변동률정보</v>
      </c>
      <c r="C131" s="9" t="str">
        <f t="shared" si="3"/>
        <v>용도지역별지가변동률공간정보</v>
      </c>
      <c r="D131" s="9" t="s">
        <v>779</v>
      </c>
      <c r="E131" s="9" t="s">
        <v>808</v>
      </c>
      <c r="F131" s="5">
        <v>42</v>
      </c>
      <c r="G131" s="6" t="s">
        <v>118</v>
      </c>
      <c r="H131" s="6" t="s">
        <v>626</v>
      </c>
      <c r="I131" s="6">
        <v>254</v>
      </c>
      <c r="J131" s="6"/>
      <c r="K131" s="12"/>
    </row>
    <row r="132" spans="1:11" ht="29.25" customHeight="1">
      <c r="A132" s="5">
        <v>126</v>
      </c>
      <c r="B132" s="5" t="str">
        <f t="shared" si="4"/>
        <v>지가변동률정보</v>
      </c>
      <c r="C132" s="9" t="str">
        <f t="shared" si="3"/>
        <v>용도지역별지가변동률공간정보</v>
      </c>
      <c r="D132" s="9" t="s">
        <v>779</v>
      </c>
      <c r="E132" s="9" t="s">
        <v>808</v>
      </c>
      <c r="F132" s="5">
        <v>43</v>
      </c>
      <c r="G132" s="6" t="s">
        <v>119</v>
      </c>
      <c r="H132" s="6" t="s">
        <v>120</v>
      </c>
      <c r="I132" s="6">
        <v>254</v>
      </c>
      <c r="J132" s="6"/>
      <c r="K132" s="12"/>
    </row>
    <row r="133" spans="1:11" ht="29.25" customHeight="1">
      <c r="A133" s="5">
        <v>127</v>
      </c>
      <c r="B133" s="5" t="str">
        <f t="shared" si="4"/>
        <v>지가변동률정보</v>
      </c>
      <c r="C133" s="9" t="str">
        <f t="shared" si="3"/>
        <v>용도지역별지가변동률공간정보</v>
      </c>
      <c r="D133" s="9" t="s">
        <v>779</v>
      </c>
      <c r="E133" s="9" t="s">
        <v>807</v>
      </c>
      <c r="F133" s="5">
        <v>44</v>
      </c>
      <c r="G133" s="6" t="s">
        <v>121</v>
      </c>
      <c r="H133" s="6" t="s">
        <v>627</v>
      </c>
      <c r="I133" s="6" t="s">
        <v>578</v>
      </c>
      <c r="J133" s="6"/>
      <c r="K133" s="12"/>
    </row>
    <row r="134" spans="1:11" ht="29.25" customHeight="1">
      <c r="A134" s="5">
        <v>128</v>
      </c>
      <c r="B134" s="5" t="str">
        <f t="shared" si="4"/>
        <v>지가변동률정보</v>
      </c>
      <c r="C134" s="9" t="str">
        <f t="shared" si="3"/>
        <v>용도지역별지가변동률공간정보</v>
      </c>
      <c r="D134" s="9" t="s">
        <v>779</v>
      </c>
      <c r="E134" s="9" t="s">
        <v>807</v>
      </c>
      <c r="F134" s="5">
        <v>45</v>
      </c>
      <c r="G134" s="6" t="s">
        <v>122</v>
      </c>
      <c r="H134" s="6" t="s">
        <v>628</v>
      </c>
      <c r="I134" s="6">
        <v>254</v>
      </c>
      <c r="J134" s="6"/>
      <c r="K134" s="12"/>
    </row>
    <row r="135" spans="1:11" ht="29.25" customHeight="1" thickBot="1">
      <c r="A135" s="19">
        <v>129</v>
      </c>
      <c r="B135" s="27" t="str">
        <f t="shared" si="4"/>
        <v>지가변동률정보</v>
      </c>
      <c r="C135" s="29" t="str">
        <f t="shared" si="3"/>
        <v>용도지역별지가변동률공간정보</v>
      </c>
      <c r="D135" s="29" t="s">
        <v>780</v>
      </c>
      <c r="E135" s="29" t="s">
        <v>807</v>
      </c>
      <c r="F135" s="27">
        <v>46</v>
      </c>
      <c r="G135" s="28" t="s">
        <v>123</v>
      </c>
      <c r="H135" s="28" t="s">
        <v>62</v>
      </c>
      <c r="I135" s="28">
        <v>254</v>
      </c>
      <c r="J135" s="28"/>
      <c r="K135" s="38"/>
    </row>
    <row r="136" spans="1:11" ht="29.25" customHeight="1">
      <c r="A136" s="15">
        <v>130</v>
      </c>
      <c r="B136" s="47" t="str">
        <f>B135</f>
        <v>지가변동률정보</v>
      </c>
      <c r="C136" s="89" t="s">
        <v>785</v>
      </c>
      <c r="D136" s="89" t="s">
        <v>784</v>
      </c>
      <c r="E136" s="89" t="s">
        <v>808</v>
      </c>
      <c r="F136" s="47">
        <v>1</v>
      </c>
      <c r="G136" s="48" t="s">
        <v>0</v>
      </c>
      <c r="H136" s="48" t="s">
        <v>73</v>
      </c>
      <c r="I136" s="48">
        <v>9</v>
      </c>
      <c r="J136" s="48" t="s">
        <v>708</v>
      </c>
      <c r="K136" s="57"/>
    </row>
    <row r="137" spans="1:11" ht="29.25" customHeight="1">
      <c r="A137" s="5">
        <v>131</v>
      </c>
      <c r="B137" s="5" t="str">
        <f t="shared" si="4"/>
        <v>지가변동률정보</v>
      </c>
      <c r="C137" s="9" t="str">
        <f t="shared" ref="C137:C167" si="5">C136</f>
        <v>이용상황별지가변동률공간정보</v>
      </c>
      <c r="D137" s="9" t="s">
        <v>784</v>
      </c>
      <c r="E137" s="9" t="s">
        <v>808</v>
      </c>
      <c r="F137" s="5">
        <v>2</v>
      </c>
      <c r="G137" s="6" t="s">
        <v>2</v>
      </c>
      <c r="H137" s="6" t="s">
        <v>91</v>
      </c>
      <c r="I137" s="6">
        <v>254</v>
      </c>
      <c r="J137" s="6" t="s">
        <v>708</v>
      </c>
      <c r="K137" s="12"/>
    </row>
    <row r="138" spans="1:11" ht="29.25" customHeight="1">
      <c r="A138" s="5">
        <v>132</v>
      </c>
      <c r="B138" s="5" t="str">
        <f t="shared" si="4"/>
        <v>지가변동률정보</v>
      </c>
      <c r="C138" s="9" t="str">
        <f t="shared" si="5"/>
        <v>이용상황별지가변동률공간정보</v>
      </c>
      <c r="D138" s="9" t="s">
        <v>784</v>
      </c>
      <c r="E138" s="9" t="s">
        <v>808</v>
      </c>
      <c r="F138" s="5">
        <v>3</v>
      </c>
      <c r="G138" s="6" t="s">
        <v>3</v>
      </c>
      <c r="H138" s="6" t="s">
        <v>92</v>
      </c>
      <c r="I138" s="6">
        <v>254</v>
      </c>
      <c r="J138" s="6" t="s">
        <v>708</v>
      </c>
      <c r="K138" s="12"/>
    </row>
    <row r="139" spans="1:11" ht="29.25" customHeight="1">
      <c r="A139" s="5">
        <v>133</v>
      </c>
      <c r="B139" s="5" t="str">
        <f t="shared" si="4"/>
        <v>지가변동률정보</v>
      </c>
      <c r="C139" s="9" t="str">
        <f t="shared" si="5"/>
        <v>이용상황별지가변동률공간정보</v>
      </c>
      <c r="D139" s="9" t="s">
        <v>783</v>
      </c>
      <c r="E139" s="9" t="s">
        <v>807</v>
      </c>
      <c r="F139" s="5">
        <v>4</v>
      </c>
      <c r="G139" s="6" t="s">
        <v>4</v>
      </c>
      <c r="H139" s="6" t="s">
        <v>93</v>
      </c>
      <c r="I139" s="6">
        <v>254</v>
      </c>
      <c r="J139" s="6"/>
      <c r="K139" s="12" t="str">
        <f>시도코드</f>
        <v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v>
      </c>
    </row>
    <row r="140" spans="1:11" ht="29.25" customHeight="1">
      <c r="A140" s="5">
        <v>134</v>
      </c>
      <c r="B140" s="5" t="str">
        <f t="shared" si="4"/>
        <v>지가변동률정보</v>
      </c>
      <c r="C140" s="9" t="str">
        <f t="shared" si="5"/>
        <v>이용상황별지가변동률공간정보</v>
      </c>
      <c r="D140" s="9" t="s">
        <v>783</v>
      </c>
      <c r="E140" s="9" t="s">
        <v>809</v>
      </c>
      <c r="F140" s="5">
        <v>5</v>
      </c>
      <c r="G140" s="6" t="s">
        <v>5</v>
      </c>
      <c r="H140" s="6" t="s">
        <v>94</v>
      </c>
      <c r="I140" s="6">
        <v>254</v>
      </c>
      <c r="J140" s="6"/>
      <c r="K140" s="12"/>
    </row>
    <row r="141" spans="1:11" ht="29.25" customHeight="1">
      <c r="A141" s="5">
        <v>135</v>
      </c>
      <c r="B141" s="5" t="str">
        <f t="shared" si="4"/>
        <v>지가변동률정보</v>
      </c>
      <c r="C141" s="9" t="str">
        <f t="shared" si="5"/>
        <v>이용상황별지가변동률공간정보</v>
      </c>
      <c r="D141" s="9" t="s">
        <v>783</v>
      </c>
      <c r="E141" s="9" t="s">
        <v>808</v>
      </c>
      <c r="F141" s="5">
        <v>6</v>
      </c>
      <c r="G141" s="6" t="s">
        <v>6</v>
      </c>
      <c r="H141" s="6" t="s">
        <v>95</v>
      </c>
      <c r="I141" s="6">
        <v>254</v>
      </c>
      <c r="J141" s="6"/>
      <c r="K141" s="11" t="s">
        <v>702</v>
      </c>
    </row>
    <row r="142" spans="1:11" ht="29.25" customHeight="1">
      <c r="A142" s="5">
        <v>136</v>
      </c>
      <c r="B142" s="5" t="str">
        <f t="shared" ref="B142:B167" si="6">B141</f>
        <v>지가변동률정보</v>
      </c>
      <c r="C142" s="9" t="str">
        <f t="shared" si="5"/>
        <v>이용상황별지가변동률공간정보</v>
      </c>
      <c r="D142" s="9" t="s">
        <v>783</v>
      </c>
      <c r="E142" s="9" t="s">
        <v>808</v>
      </c>
      <c r="F142" s="5">
        <v>7</v>
      </c>
      <c r="G142" s="6" t="s">
        <v>7</v>
      </c>
      <c r="H142" s="6" t="s">
        <v>96</v>
      </c>
      <c r="I142" s="6">
        <v>254</v>
      </c>
      <c r="J142" s="6"/>
      <c r="K142" s="11" t="s">
        <v>702</v>
      </c>
    </row>
    <row r="143" spans="1:11" ht="29.25" customHeight="1">
      <c r="A143" s="5">
        <v>137</v>
      </c>
      <c r="B143" s="5" t="str">
        <f t="shared" si="6"/>
        <v>지가변동률정보</v>
      </c>
      <c r="C143" s="9" t="str">
        <f t="shared" si="5"/>
        <v>이용상황별지가변동률공간정보</v>
      </c>
      <c r="D143" s="9" t="s">
        <v>783</v>
      </c>
      <c r="E143" s="9" t="s">
        <v>808</v>
      </c>
      <c r="F143" s="5">
        <v>8</v>
      </c>
      <c r="G143" s="6" t="s">
        <v>8</v>
      </c>
      <c r="H143" s="6" t="s">
        <v>97</v>
      </c>
      <c r="I143" s="6">
        <v>254</v>
      </c>
      <c r="J143" s="6"/>
      <c r="K143" s="12"/>
    </row>
    <row r="144" spans="1:11" ht="29.25" customHeight="1">
      <c r="A144" s="5">
        <v>138</v>
      </c>
      <c r="B144" s="5" t="str">
        <f t="shared" si="6"/>
        <v>지가변동률정보</v>
      </c>
      <c r="C144" s="9" t="str">
        <f t="shared" si="5"/>
        <v>이용상황별지가변동률공간정보</v>
      </c>
      <c r="D144" s="9" t="s">
        <v>783</v>
      </c>
      <c r="E144" s="9" t="s">
        <v>808</v>
      </c>
      <c r="F144" s="5">
        <v>9</v>
      </c>
      <c r="G144" s="6" t="s">
        <v>9</v>
      </c>
      <c r="H144" s="6" t="s">
        <v>98</v>
      </c>
      <c r="I144" s="6">
        <v>254</v>
      </c>
      <c r="J144" s="6"/>
      <c r="K144" s="12"/>
    </row>
    <row r="145" spans="1:11" ht="29.25" customHeight="1">
      <c r="A145" s="5">
        <v>139</v>
      </c>
      <c r="B145" s="5" t="str">
        <f t="shared" si="6"/>
        <v>지가변동률정보</v>
      </c>
      <c r="C145" s="81"/>
      <c r="D145" s="82"/>
      <c r="E145" s="82"/>
      <c r="F145" s="82"/>
      <c r="G145" s="82"/>
      <c r="H145" s="82"/>
      <c r="I145" s="82"/>
      <c r="J145" s="119"/>
      <c r="K145" s="12"/>
    </row>
    <row r="146" spans="1:11" ht="29.25" customHeight="1">
      <c r="A146" s="5">
        <v>140</v>
      </c>
      <c r="B146" s="5" t="str">
        <f>B144</f>
        <v>지가변동률정보</v>
      </c>
      <c r="C146" s="9" t="str">
        <f>C144</f>
        <v>이용상황별지가변동률공간정보</v>
      </c>
      <c r="D146" s="9" t="s">
        <v>783</v>
      </c>
      <c r="E146" s="9" t="s">
        <v>808</v>
      </c>
      <c r="F146" s="5">
        <v>10</v>
      </c>
      <c r="G146" s="6" t="s">
        <v>10</v>
      </c>
      <c r="H146" s="6" t="s">
        <v>124</v>
      </c>
      <c r="I146" s="6">
        <v>254</v>
      </c>
      <c r="J146" s="6"/>
      <c r="K146" s="12"/>
    </row>
    <row r="147" spans="1:11" ht="29.25" customHeight="1">
      <c r="A147" s="5">
        <v>141</v>
      </c>
      <c r="B147" s="5" t="str">
        <f t="shared" si="6"/>
        <v>지가변동률정보</v>
      </c>
      <c r="C147" s="9" t="str">
        <f t="shared" si="5"/>
        <v>이용상황별지가변동률공간정보</v>
      </c>
      <c r="D147" s="9" t="s">
        <v>783</v>
      </c>
      <c r="E147" s="9" t="s">
        <v>809</v>
      </c>
      <c r="F147" s="5">
        <v>11</v>
      </c>
      <c r="G147" s="6" t="s">
        <v>11</v>
      </c>
      <c r="H147" s="6" t="s">
        <v>629</v>
      </c>
      <c r="I147" s="6" t="s">
        <v>578</v>
      </c>
      <c r="J147" s="6"/>
      <c r="K147" s="12"/>
    </row>
    <row r="148" spans="1:11" ht="29.25" customHeight="1">
      <c r="A148" s="5">
        <v>142</v>
      </c>
      <c r="B148" s="5" t="str">
        <f t="shared" si="6"/>
        <v>지가변동률정보</v>
      </c>
      <c r="C148" s="9" t="str">
        <f t="shared" si="5"/>
        <v>이용상황별지가변동률공간정보</v>
      </c>
      <c r="D148" s="9" t="s">
        <v>783</v>
      </c>
      <c r="E148" s="9" t="s">
        <v>807</v>
      </c>
      <c r="F148" s="5">
        <v>12</v>
      </c>
      <c r="G148" s="6" t="s">
        <v>12</v>
      </c>
      <c r="H148" s="6" t="s">
        <v>630</v>
      </c>
      <c r="I148" s="6">
        <v>254</v>
      </c>
      <c r="J148" s="6"/>
      <c r="K148" s="12"/>
    </row>
    <row r="149" spans="1:11" ht="29.25" customHeight="1">
      <c r="A149" s="5">
        <v>143</v>
      </c>
      <c r="B149" s="5" t="str">
        <f t="shared" si="6"/>
        <v>지가변동률정보</v>
      </c>
      <c r="C149" s="9" t="str">
        <f t="shared" si="5"/>
        <v>이용상황별지가변동률공간정보</v>
      </c>
      <c r="D149" s="9" t="s">
        <v>783</v>
      </c>
      <c r="E149" s="9" t="s">
        <v>808</v>
      </c>
      <c r="F149" s="5">
        <v>13</v>
      </c>
      <c r="G149" s="6" t="s">
        <v>13</v>
      </c>
      <c r="H149" s="6" t="s">
        <v>125</v>
      </c>
      <c r="I149" s="6">
        <v>254</v>
      </c>
      <c r="J149" s="6"/>
      <c r="K149" s="12"/>
    </row>
    <row r="150" spans="1:11" ht="29.25" customHeight="1">
      <c r="A150" s="5">
        <v>144</v>
      </c>
      <c r="B150" s="5" t="str">
        <f t="shared" si="6"/>
        <v>지가변동률정보</v>
      </c>
      <c r="C150" s="9" t="str">
        <f t="shared" si="5"/>
        <v>이용상황별지가변동률공간정보</v>
      </c>
      <c r="D150" s="9" t="s">
        <v>783</v>
      </c>
      <c r="E150" s="9" t="s">
        <v>808</v>
      </c>
      <c r="F150" s="5">
        <v>14</v>
      </c>
      <c r="G150" s="6" t="s">
        <v>14</v>
      </c>
      <c r="H150" s="6" t="s">
        <v>631</v>
      </c>
      <c r="I150" s="6" t="s">
        <v>578</v>
      </c>
      <c r="J150" s="6"/>
      <c r="K150" s="12"/>
    </row>
    <row r="151" spans="1:11" ht="29.25" customHeight="1">
      <c r="A151" s="5">
        <v>145</v>
      </c>
      <c r="B151" s="5" t="str">
        <f t="shared" si="6"/>
        <v>지가변동률정보</v>
      </c>
      <c r="C151" s="9" t="str">
        <f t="shared" si="5"/>
        <v>이용상황별지가변동률공간정보</v>
      </c>
      <c r="D151" s="9" t="s">
        <v>783</v>
      </c>
      <c r="E151" s="9" t="s">
        <v>807</v>
      </c>
      <c r="F151" s="5">
        <v>15</v>
      </c>
      <c r="G151" s="6" t="s">
        <v>15</v>
      </c>
      <c r="H151" s="6" t="s">
        <v>632</v>
      </c>
      <c r="I151" s="6">
        <v>254</v>
      </c>
      <c r="J151" s="6"/>
      <c r="K151" s="12"/>
    </row>
    <row r="152" spans="1:11" ht="29.25" customHeight="1">
      <c r="A152" s="5">
        <v>146</v>
      </c>
      <c r="B152" s="5" t="str">
        <f t="shared" si="6"/>
        <v>지가변동률정보</v>
      </c>
      <c r="C152" s="9" t="str">
        <f t="shared" si="5"/>
        <v>이용상황별지가변동률공간정보</v>
      </c>
      <c r="D152" s="9" t="s">
        <v>783</v>
      </c>
      <c r="E152" s="9" t="s">
        <v>808</v>
      </c>
      <c r="F152" s="5">
        <v>16</v>
      </c>
      <c r="G152" s="6" t="s">
        <v>16</v>
      </c>
      <c r="H152" s="6" t="s">
        <v>126</v>
      </c>
      <c r="I152" s="6">
        <v>254</v>
      </c>
      <c r="J152" s="6"/>
      <c r="K152" s="12"/>
    </row>
    <row r="153" spans="1:11" ht="29.25" customHeight="1">
      <c r="A153" s="5">
        <v>147</v>
      </c>
      <c r="B153" s="5" t="str">
        <f t="shared" si="6"/>
        <v>지가변동률정보</v>
      </c>
      <c r="C153" s="9" t="str">
        <f t="shared" si="5"/>
        <v>이용상황별지가변동률공간정보</v>
      </c>
      <c r="D153" s="9" t="s">
        <v>783</v>
      </c>
      <c r="E153" s="9" t="s">
        <v>808</v>
      </c>
      <c r="F153" s="5">
        <v>17</v>
      </c>
      <c r="G153" s="6" t="s">
        <v>17</v>
      </c>
      <c r="H153" s="6" t="s">
        <v>633</v>
      </c>
      <c r="I153" s="6" t="s">
        <v>578</v>
      </c>
      <c r="J153" s="6"/>
      <c r="K153" s="12"/>
    </row>
    <row r="154" spans="1:11" ht="29.25" customHeight="1">
      <c r="A154" s="5">
        <v>148</v>
      </c>
      <c r="B154" s="5" t="str">
        <f t="shared" si="6"/>
        <v>지가변동률정보</v>
      </c>
      <c r="C154" s="9" t="str">
        <f t="shared" si="5"/>
        <v>이용상황별지가변동률공간정보</v>
      </c>
      <c r="D154" s="9" t="s">
        <v>783</v>
      </c>
      <c r="E154" s="9" t="s">
        <v>808</v>
      </c>
      <c r="F154" s="5">
        <v>18</v>
      </c>
      <c r="G154" s="6" t="s">
        <v>18</v>
      </c>
      <c r="H154" s="6" t="s">
        <v>634</v>
      </c>
      <c r="I154" s="6">
        <v>254</v>
      </c>
      <c r="J154" s="6"/>
      <c r="K154" s="12"/>
    </row>
    <row r="155" spans="1:11" ht="29.25" customHeight="1">
      <c r="A155" s="5">
        <v>149</v>
      </c>
      <c r="B155" s="5" t="str">
        <f t="shared" si="6"/>
        <v>지가변동률정보</v>
      </c>
      <c r="C155" s="9" t="str">
        <f t="shared" si="5"/>
        <v>이용상황별지가변동률공간정보</v>
      </c>
      <c r="D155" s="9" t="s">
        <v>783</v>
      </c>
      <c r="E155" s="9" t="s">
        <v>808</v>
      </c>
      <c r="F155" s="5">
        <v>19</v>
      </c>
      <c r="G155" s="6" t="s">
        <v>19</v>
      </c>
      <c r="H155" s="6" t="s">
        <v>127</v>
      </c>
      <c r="I155" s="6">
        <v>254</v>
      </c>
      <c r="J155" s="6"/>
      <c r="K155" s="12"/>
    </row>
    <row r="156" spans="1:11" ht="29.25" customHeight="1">
      <c r="A156" s="5">
        <v>150</v>
      </c>
      <c r="B156" s="5" t="str">
        <f t="shared" si="6"/>
        <v>지가변동률정보</v>
      </c>
      <c r="C156" s="9" t="str">
        <f t="shared" si="5"/>
        <v>이용상황별지가변동률공간정보</v>
      </c>
      <c r="D156" s="9" t="s">
        <v>783</v>
      </c>
      <c r="E156" s="9" t="s">
        <v>808</v>
      </c>
      <c r="F156" s="5">
        <v>20</v>
      </c>
      <c r="G156" s="6" t="s">
        <v>20</v>
      </c>
      <c r="H156" s="6" t="s">
        <v>635</v>
      </c>
      <c r="I156" s="6" t="s">
        <v>578</v>
      </c>
      <c r="J156" s="6"/>
      <c r="K156" s="12"/>
    </row>
    <row r="157" spans="1:11" ht="29.25" customHeight="1">
      <c r="A157" s="5">
        <v>151</v>
      </c>
      <c r="B157" s="5" t="str">
        <f t="shared" si="6"/>
        <v>지가변동률정보</v>
      </c>
      <c r="C157" s="9" t="str">
        <f t="shared" si="5"/>
        <v>이용상황별지가변동률공간정보</v>
      </c>
      <c r="D157" s="9" t="s">
        <v>783</v>
      </c>
      <c r="E157" s="9" t="s">
        <v>808</v>
      </c>
      <c r="F157" s="5">
        <v>21</v>
      </c>
      <c r="G157" s="6" t="s">
        <v>21</v>
      </c>
      <c r="H157" s="6" t="s">
        <v>636</v>
      </c>
      <c r="I157" s="6">
        <v>254</v>
      </c>
      <c r="J157" s="6"/>
      <c r="K157" s="12"/>
    </row>
    <row r="158" spans="1:11" ht="29.25" customHeight="1">
      <c r="A158" s="5">
        <v>152</v>
      </c>
      <c r="B158" s="5" t="str">
        <f t="shared" si="6"/>
        <v>지가변동률정보</v>
      </c>
      <c r="C158" s="9" t="str">
        <f t="shared" si="5"/>
        <v>이용상황별지가변동률공간정보</v>
      </c>
      <c r="D158" s="9" t="s">
        <v>783</v>
      </c>
      <c r="E158" s="9" t="s">
        <v>808</v>
      </c>
      <c r="F158" s="5">
        <v>22</v>
      </c>
      <c r="G158" s="6" t="s">
        <v>22</v>
      </c>
      <c r="H158" s="6" t="s">
        <v>128</v>
      </c>
      <c r="I158" s="6">
        <v>254</v>
      </c>
      <c r="J158" s="6"/>
      <c r="K158" s="12"/>
    </row>
    <row r="159" spans="1:11" ht="29.25" customHeight="1">
      <c r="A159" s="5">
        <v>153</v>
      </c>
      <c r="B159" s="5" t="str">
        <f t="shared" si="6"/>
        <v>지가변동률정보</v>
      </c>
      <c r="C159" s="9" t="str">
        <f t="shared" si="5"/>
        <v>이용상황별지가변동률공간정보</v>
      </c>
      <c r="D159" s="9" t="s">
        <v>783</v>
      </c>
      <c r="E159" s="9" t="s">
        <v>808</v>
      </c>
      <c r="F159" s="5">
        <v>23</v>
      </c>
      <c r="G159" s="6" t="s">
        <v>23</v>
      </c>
      <c r="H159" s="6" t="s">
        <v>637</v>
      </c>
      <c r="I159" s="6" t="s">
        <v>578</v>
      </c>
      <c r="J159" s="6"/>
      <c r="K159" s="12"/>
    </row>
    <row r="160" spans="1:11" ht="29.25" customHeight="1">
      <c r="A160" s="5">
        <v>154</v>
      </c>
      <c r="B160" s="5" t="str">
        <f t="shared" si="6"/>
        <v>지가변동률정보</v>
      </c>
      <c r="C160" s="9" t="str">
        <f t="shared" si="5"/>
        <v>이용상황별지가변동률공간정보</v>
      </c>
      <c r="D160" s="9" t="s">
        <v>783</v>
      </c>
      <c r="E160" s="9" t="s">
        <v>808</v>
      </c>
      <c r="F160" s="5">
        <v>24</v>
      </c>
      <c r="G160" s="6" t="s">
        <v>24</v>
      </c>
      <c r="H160" s="6" t="s">
        <v>638</v>
      </c>
      <c r="I160" s="6">
        <v>254</v>
      </c>
      <c r="J160" s="6"/>
      <c r="K160" s="12"/>
    </row>
    <row r="161" spans="1:11" ht="29.25" customHeight="1">
      <c r="A161" s="5">
        <v>155</v>
      </c>
      <c r="B161" s="5" t="str">
        <f t="shared" si="6"/>
        <v>지가변동률정보</v>
      </c>
      <c r="C161" s="9" t="str">
        <f t="shared" si="5"/>
        <v>이용상황별지가변동률공간정보</v>
      </c>
      <c r="D161" s="9" t="s">
        <v>783</v>
      </c>
      <c r="E161" s="9" t="s">
        <v>809</v>
      </c>
      <c r="F161" s="5">
        <v>25</v>
      </c>
      <c r="G161" s="6" t="s">
        <v>25</v>
      </c>
      <c r="H161" s="6" t="s">
        <v>129</v>
      </c>
      <c r="I161" s="6">
        <v>254</v>
      </c>
      <c r="J161" s="6"/>
      <c r="K161" s="12"/>
    </row>
    <row r="162" spans="1:11" ht="29.25" customHeight="1">
      <c r="A162" s="5">
        <v>156</v>
      </c>
      <c r="B162" s="5" t="str">
        <f t="shared" si="6"/>
        <v>지가변동률정보</v>
      </c>
      <c r="C162" s="9" t="str">
        <f t="shared" si="5"/>
        <v>이용상황별지가변동률공간정보</v>
      </c>
      <c r="D162" s="9" t="s">
        <v>783</v>
      </c>
      <c r="E162" s="9" t="s">
        <v>808</v>
      </c>
      <c r="F162" s="5">
        <v>26</v>
      </c>
      <c r="G162" s="6" t="s">
        <v>26</v>
      </c>
      <c r="H162" s="6" t="s">
        <v>639</v>
      </c>
      <c r="I162" s="6" t="s">
        <v>578</v>
      </c>
      <c r="J162" s="6"/>
      <c r="K162" s="12"/>
    </row>
    <row r="163" spans="1:11" ht="29.25" customHeight="1">
      <c r="A163" s="5">
        <v>157</v>
      </c>
      <c r="B163" s="5" t="str">
        <f t="shared" si="6"/>
        <v>지가변동률정보</v>
      </c>
      <c r="C163" s="9" t="str">
        <f t="shared" si="5"/>
        <v>이용상황별지가변동률공간정보</v>
      </c>
      <c r="D163" s="9" t="s">
        <v>783</v>
      </c>
      <c r="E163" s="9" t="s">
        <v>807</v>
      </c>
      <c r="F163" s="5">
        <v>27</v>
      </c>
      <c r="G163" s="6" t="s">
        <v>27</v>
      </c>
      <c r="H163" s="6" t="s">
        <v>640</v>
      </c>
      <c r="I163" s="6">
        <v>254</v>
      </c>
      <c r="J163" s="6"/>
      <c r="K163" s="12"/>
    </row>
    <row r="164" spans="1:11" ht="29.25" customHeight="1">
      <c r="A164" s="5">
        <v>158</v>
      </c>
      <c r="B164" s="5" t="str">
        <f t="shared" si="6"/>
        <v>지가변동률정보</v>
      </c>
      <c r="C164" s="9" t="str">
        <f t="shared" si="5"/>
        <v>이용상황별지가변동률공간정보</v>
      </c>
      <c r="D164" s="9" t="s">
        <v>783</v>
      </c>
      <c r="E164" s="9" t="s">
        <v>808</v>
      </c>
      <c r="F164" s="5">
        <v>28</v>
      </c>
      <c r="G164" s="6" t="s">
        <v>28</v>
      </c>
      <c r="H164" s="6" t="s">
        <v>130</v>
      </c>
      <c r="I164" s="6">
        <v>254</v>
      </c>
      <c r="J164" s="6"/>
      <c r="K164" s="12"/>
    </row>
    <row r="165" spans="1:11" ht="29.25" customHeight="1">
      <c r="A165" s="5">
        <v>159</v>
      </c>
      <c r="B165" s="5" t="str">
        <f t="shared" si="6"/>
        <v>지가변동률정보</v>
      </c>
      <c r="C165" s="9" t="str">
        <f t="shared" si="5"/>
        <v>이용상황별지가변동률공간정보</v>
      </c>
      <c r="D165" s="9" t="s">
        <v>783</v>
      </c>
      <c r="E165" s="9" t="s">
        <v>808</v>
      </c>
      <c r="F165" s="5">
        <v>29</v>
      </c>
      <c r="G165" s="6" t="s">
        <v>29</v>
      </c>
      <c r="H165" s="6" t="s">
        <v>641</v>
      </c>
      <c r="I165" s="6" t="s">
        <v>578</v>
      </c>
      <c r="J165" s="6"/>
      <c r="K165" s="12"/>
    </row>
    <row r="166" spans="1:11" ht="29.25" customHeight="1">
      <c r="A166" s="5">
        <v>160</v>
      </c>
      <c r="B166" s="5" t="str">
        <f t="shared" si="6"/>
        <v>지가변동률정보</v>
      </c>
      <c r="C166" s="9" t="str">
        <f t="shared" si="5"/>
        <v>이용상황별지가변동률공간정보</v>
      </c>
      <c r="D166" s="9" t="s">
        <v>783</v>
      </c>
      <c r="E166" s="9" t="s">
        <v>808</v>
      </c>
      <c r="F166" s="5">
        <v>30</v>
      </c>
      <c r="G166" s="6" t="s">
        <v>30</v>
      </c>
      <c r="H166" s="6" t="s">
        <v>642</v>
      </c>
      <c r="I166" s="6">
        <v>254</v>
      </c>
      <c r="J166" s="6"/>
      <c r="K166" s="12"/>
    </row>
    <row r="167" spans="1:11" ht="29.25" customHeight="1" thickBot="1">
      <c r="A167" s="19">
        <v>161</v>
      </c>
      <c r="B167" s="27" t="str">
        <f t="shared" si="6"/>
        <v>지가변동률정보</v>
      </c>
      <c r="C167" s="29" t="str">
        <f t="shared" si="5"/>
        <v>이용상황별지가변동률공간정보</v>
      </c>
      <c r="D167" s="29" t="s">
        <v>783</v>
      </c>
      <c r="E167" s="29" t="s">
        <v>808</v>
      </c>
      <c r="F167" s="27">
        <v>31</v>
      </c>
      <c r="G167" s="28" t="s">
        <v>31</v>
      </c>
      <c r="H167" s="28" t="s">
        <v>62</v>
      </c>
      <c r="I167" s="28">
        <v>254</v>
      </c>
      <c r="J167" s="28"/>
      <c r="K167" s="38"/>
    </row>
    <row r="168" spans="1:11" ht="29.25" customHeight="1">
      <c r="A168" s="15">
        <v>162</v>
      </c>
      <c r="B168" s="47" t="s">
        <v>131</v>
      </c>
      <c r="C168" s="89" t="s">
        <v>788</v>
      </c>
      <c r="D168" s="89" t="s">
        <v>787</v>
      </c>
      <c r="E168" s="89" t="s">
        <v>808</v>
      </c>
      <c r="F168" s="47">
        <v>1</v>
      </c>
      <c r="G168" s="48" t="s">
        <v>0</v>
      </c>
      <c r="H168" s="48" t="s">
        <v>73</v>
      </c>
      <c r="I168" s="48">
        <v>9</v>
      </c>
      <c r="J168" s="48" t="s">
        <v>708</v>
      </c>
      <c r="K168" s="56"/>
    </row>
    <row r="169" spans="1:11" ht="29.25" customHeight="1">
      <c r="A169" s="5">
        <v>163</v>
      </c>
      <c r="B169" s="5" t="str">
        <f t="shared" ref="B169:B194" si="7">B168</f>
        <v>토지특성정보</v>
      </c>
      <c r="C169" s="9" t="str">
        <f t="shared" ref="C169:C194" si="8">C168</f>
        <v>토지특성공간정보</v>
      </c>
      <c r="D169" s="9" t="s">
        <v>786</v>
      </c>
      <c r="E169" s="9" t="s">
        <v>808</v>
      </c>
      <c r="F169" s="5">
        <v>2</v>
      </c>
      <c r="G169" s="6" t="s">
        <v>2</v>
      </c>
      <c r="H169" s="6" t="s">
        <v>34</v>
      </c>
      <c r="I169" s="6">
        <v>254</v>
      </c>
      <c r="J169" s="6"/>
      <c r="K169" s="12"/>
    </row>
    <row r="170" spans="1:11" ht="29.25" customHeight="1">
      <c r="A170" s="5">
        <v>164</v>
      </c>
      <c r="B170" s="5" t="str">
        <f t="shared" si="7"/>
        <v>토지특성정보</v>
      </c>
      <c r="C170" s="9" t="str">
        <f t="shared" si="8"/>
        <v>토지특성공간정보</v>
      </c>
      <c r="D170" s="9" t="s">
        <v>786</v>
      </c>
      <c r="E170" s="9" t="s">
        <v>808</v>
      </c>
      <c r="F170" s="5">
        <v>3</v>
      </c>
      <c r="G170" s="6" t="s">
        <v>3</v>
      </c>
      <c r="H170" s="6" t="s">
        <v>35</v>
      </c>
      <c r="I170" s="6">
        <v>254</v>
      </c>
      <c r="J170" s="6"/>
      <c r="K170" s="12"/>
    </row>
    <row r="171" spans="1:11" ht="29.25" customHeight="1">
      <c r="A171" s="5">
        <v>165</v>
      </c>
      <c r="B171" s="5" t="str">
        <f t="shared" si="7"/>
        <v>토지특성정보</v>
      </c>
      <c r="C171" s="9" t="str">
        <f t="shared" si="8"/>
        <v>토지특성공간정보</v>
      </c>
      <c r="D171" s="9" t="s">
        <v>786</v>
      </c>
      <c r="E171" s="9" t="s">
        <v>808</v>
      </c>
      <c r="F171" s="5">
        <v>4</v>
      </c>
      <c r="G171" s="6" t="s">
        <v>4</v>
      </c>
      <c r="H171" s="6" t="s">
        <v>36</v>
      </c>
      <c r="I171" s="6">
        <v>254</v>
      </c>
      <c r="J171" s="6"/>
      <c r="K171" s="12"/>
    </row>
    <row r="172" spans="1:11" ht="29.25" customHeight="1">
      <c r="A172" s="5">
        <v>166</v>
      </c>
      <c r="B172" s="5" t="str">
        <f t="shared" si="7"/>
        <v>토지특성정보</v>
      </c>
      <c r="C172" s="9" t="str">
        <f t="shared" si="8"/>
        <v>토지특성공간정보</v>
      </c>
      <c r="D172" s="9" t="s">
        <v>786</v>
      </c>
      <c r="E172" s="9" t="s">
        <v>808</v>
      </c>
      <c r="F172" s="5">
        <v>5</v>
      </c>
      <c r="G172" s="6" t="s">
        <v>5</v>
      </c>
      <c r="H172" s="6" t="s">
        <v>132</v>
      </c>
      <c r="I172" s="6">
        <v>254</v>
      </c>
      <c r="J172" s="6"/>
      <c r="K172" s="12" t="str">
        <f>대장구분코드</f>
        <v>1:일반번지,2:산번지,3:가번지,4:구번지,5:구획정리,6:하천번지,7:무번지</v>
      </c>
    </row>
    <row r="173" spans="1:11" ht="29.25" customHeight="1">
      <c r="A173" s="5">
        <v>167</v>
      </c>
      <c r="B173" s="5" t="str">
        <f t="shared" si="7"/>
        <v>토지특성정보</v>
      </c>
      <c r="C173" s="9" t="str">
        <f t="shared" si="8"/>
        <v>토지특성공간정보</v>
      </c>
      <c r="D173" s="9" t="s">
        <v>786</v>
      </c>
      <c r="E173" s="9" t="s">
        <v>808</v>
      </c>
      <c r="F173" s="5">
        <v>6</v>
      </c>
      <c r="G173" s="6" t="s">
        <v>6</v>
      </c>
      <c r="H173" s="6" t="s">
        <v>133</v>
      </c>
      <c r="I173" s="6">
        <v>254</v>
      </c>
      <c r="J173" s="6"/>
      <c r="K173" s="12"/>
    </row>
    <row r="174" spans="1:11" ht="29.25" customHeight="1">
      <c r="A174" s="5">
        <v>168</v>
      </c>
      <c r="B174" s="5" t="str">
        <f t="shared" si="7"/>
        <v>토지특성정보</v>
      </c>
      <c r="C174" s="9" t="str">
        <f t="shared" si="8"/>
        <v>토지특성공간정보</v>
      </c>
      <c r="D174" s="9" t="s">
        <v>786</v>
      </c>
      <c r="E174" s="9" t="s">
        <v>807</v>
      </c>
      <c r="F174" s="5">
        <v>7</v>
      </c>
      <c r="G174" s="6" t="s">
        <v>7</v>
      </c>
      <c r="H174" s="6" t="s">
        <v>40</v>
      </c>
      <c r="I174" s="6">
        <v>254</v>
      </c>
      <c r="J174" s="6"/>
      <c r="K174" s="12"/>
    </row>
    <row r="175" spans="1:11" ht="29.25" customHeight="1">
      <c r="A175" s="5">
        <v>169</v>
      </c>
      <c r="B175" s="5" t="str">
        <f t="shared" si="7"/>
        <v>토지특성정보</v>
      </c>
      <c r="C175" s="9" t="str">
        <f t="shared" si="8"/>
        <v>토지특성공간정보</v>
      </c>
      <c r="D175" s="9" t="s">
        <v>786</v>
      </c>
      <c r="E175" s="9" t="s">
        <v>807</v>
      </c>
      <c r="F175" s="5">
        <v>8</v>
      </c>
      <c r="G175" s="6" t="s">
        <v>8</v>
      </c>
      <c r="H175" s="6" t="s">
        <v>134</v>
      </c>
      <c r="I175" s="6">
        <v>254</v>
      </c>
      <c r="J175" s="6"/>
      <c r="K175" s="12"/>
    </row>
    <row r="176" spans="1:11" ht="29.25" customHeight="1">
      <c r="A176" s="5">
        <v>170</v>
      </c>
      <c r="B176" s="5" t="str">
        <f t="shared" si="7"/>
        <v>토지특성정보</v>
      </c>
      <c r="C176" s="9" t="str">
        <f t="shared" si="8"/>
        <v>토지특성공간정보</v>
      </c>
      <c r="D176" s="9" t="s">
        <v>786</v>
      </c>
      <c r="E176" s="9" t="s">
        <v>807</v>
      </c>
      <c r="F176" s="5">
        <v>9</v>
      </c>
      <c r="G176" s="6" t="s">
        <v>9</v>
      </c>
      <c r="H176" s="6" t="s">
        <v>91</v>
      </c>
      <c r="I176" s="6">
        <v>254</v>
      </c>
      <c r="J176" s="6"/>
      <c r="K176" s="12"/>
    </row>
    <row r="177" spans="1:11" ht="29.25" customHeight="1">
      <c r="A177" s="5">
        <v>171</v>
      </c>
      <c r="B177" s="5" t="str">
        <f t="shared" si="7"/>
        <v>토지특성정보</v>
      </c>
      <c r="C177" s="9" t="str">
        <f t="shared" si="8"/>
        <v>토지특성공간정보</v>
      </c>
      <c r="D177" s="9" t="s">
        <v>786</v>
      </c>
      <c r="E177" s="9" t="s">
        <v>808</v>
      </c>
      <c r="F177" s="5">
        <v>10</v>
      </c>
      <c r="G177" s="6" t="s">
        <v>10</v>
      </c>
      <c r="H177" s="6" t="s">
        <v>92</v>
      </c>
      <c r="I177" s="6">
        <v>254</v>
      </c>
      <c r="J177" s="6"/>
      <c r="K177" s="12"/>
    </row>
    <row r="178" spans="1:11" ht="29.25" customHeight="1">
      <c r="A178" s="5">
        <v>172</v>
      </c>
      <c r="B178" s="5" t="str">
        <f t="shared" si="7"/>
        <v>토지특성정보</v>
      </c>
      <c r="C178" s="9" t="str">
        <f t="shared" si="8"/>
        <v>토지특성공간정보</v>
      </c>
      <c r="D178" s="9" t="s">
        <v>786</v>
      </c>
      <c r="E178" s="9" t="s">
        <v>808</v>
      </c>
      <c r="F178" s="5">
        <v>11</v>
      </c>
      <c r="G178" s="6" t="s">
        <v>11</v>
      </c>
      <c r="H178" s="189" t="s">
        <v>135</v>
      </c>
      <c r="I178" s="6">
        <v>254</v>
      </c>
      <c r="J178" s="6"/>
      <c r="K178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179" spans="1:11" ht="29.25" customHeight="1">
      <c r="A179" s="5">
        <v>173</v>
      </c>
      <c r="B179" s="5" t="str">
        <f t="shared" si="7"/>
        <v>토지특성정보</v>
      </c>
      <c r="C179" s="9" t="str">
        <f t="shared" si="8"/>
        <v>토지특성공간정보</v>
      </c>
      <c r="D179" s="9" t="s">
        <v>786</v>
      </c>
      <c r="E179" s="9" t="s">
        <v>808</v>
      </c>
      <c r="F179" s="5">
        <v>12</v>
      </c>
      <c r="G179" s="6" t="s">
        <v>12</v>
      </c>
      <c r="H179" s="189" t="s">
        <v>136</v>
      </c>
      <c r="I179" s="6">
        <v>254</v>
      </c>
      <c r="J179" s="6"/>
      <c r="K179" s="12"/>
    </row>
    <row r="180" spans="1:11" ht="29.25" customHeight="1">
      <c r="A180" s="5">
        <v>174</v>
      </c>
      <c r="B180" s="5" t="str">
        <f t="shared" si="7"/>
        <v>토지특성정보</v>
      </c>
      <c r="C180" s="9" t="str">
        <f t="shared" si="8"/>
        <v>토지특성공간정보</v>
      </c>
      <c r="D180" s="9" t="s">
        <v>786</v>
      </c>
      <c r="E180" s="9" t="s">
        <v>808</v>
      </c>
      <c r="F180" s="5">
        <v>13</v>
      </c>
      <c r="G180" s="6" t="s">
        <v>13</v>
      </c>
      <c r="H180" s="189" t="s">
        <v>285</v>
      </c>
      <c r="I180" s="6" t="s">
        <v>578</v>
      </c>
      <c r="J180" s="6"/>
      <c r="K180" s="12"/>
    </row>
    <row r="181" spans="1:11" ht="29.25" customHeight="1">
      <c r="A181" s="5">
        <v>175</v>
      </c>
      <c r="B181" s="5" t="str">
        <f t="shared" si="7"/>
        <v>토지특성정보</v>
      </c>
      <c r="C181" s="9" t="str">
        <f t="shared" si="8"/>
        <v>토지특성공간정보</v>
      </c>
      <c r="D181" s="9" t="s">
        <v>786</v>
      </c>
      <c r="E181" s="9" t="s">
        <v>808</v>
      </c>
      <c r="F181" s="5">
        <v>14</v>
      </c>
      <c r="G181" s="6" t="s">
        <v>14</v>
      </c>
      <c r="H181" s="189" t="s">
        <v>148</v>
      </c>
      <c r="I181" s="6">
        <v>254</v>
      </c>
      <c r="J181" s="6"/>
      <c r="K181" s="12" t="str">
        <f>용도지역코드1</f>
        <v>0:지정되지않음, 11:제1종전용주거지역, 12:제2종전용주거지역, 13:제1종일반주거지역, 14:제2종일반주거지역, 15:제3종일반주거지역, 16:준주거지역, 17:일반주거지역, 21:중심상업지역, 22:일반상업지역, 23:근린상업지역, 24:유통상업지역, 31:전용공업지역, 32:일반공업지역, 33:준공업지역, 41:보전녹지지역, 42:생산녹지지역, 43:자연녹지지역, 44:개발제한구역, 51:용도미지정지역, 61:관리지역, 62:보전관리지역, 63:생산관리지역, 64:계획관리지역, 71:농림지역, 81:자연환경보전지역</v>
      </c>
    </row>
    <row r="182" spans="1:11" ht="29.25" customHeight="1">
      <c r="A182" s="5">
        <v>176</v>
      </c>
      <c r="B182" s="5" t="str">
        <f t="shared" si="7"/>
        <v>토지특성정보</v>
      </c>
      <c r="C182" s="9" t="str">
        <f t="shared" si="8"/>
        <v>토지특성공간정보</v>
      </c>
      <c r="D182" s="9" t="s">
        <v>786</v>
      </c>
      <c r="E182" s="9" t="s">
        <v>808</v>
      </c>
      <c r="F182" s="5">
        <v>15</v>
      </c>
      <c r="G182" s="6" t="s">
        <v>15</v>
      </c>
      <c r="H182" s="189" t="s">
        <v>643</v>
      </c>
      <c r="I182" s="6">
        <v>254</v>
      </c>
      <c r="J182" s="6"/>
      <c r="K182" s="12"/>
    </row>
    <row r="183" spans="1:11" ht="29.25" customHeight="1">
      <c r="A183" s="5">
        <v>177</v>
      </c>
      <c r="B183" s="5" t="str">
        <f t="shared" si="7"/>
        <v>토지특성정보</v>
      </c>
      <c r="C183" s="9" t="str">
        <f t="shared" si="8"/>
        <v>토지특성공간정보</v>
      </c>
      <c r="D183" s="9" t="s">
        <v>786</v>
      </c>
      <c r="E183" s="9" t="s">
        <v>808</v>
      </c>
      <c r="F183" s="5">
        <v>16</v>
      </c>
      <c r="G183" s="6" t="s">
        <v>16</v>
      </c>
      <c r="H183" s="189" t="s">
        <v>644</v>
      </c>
      <c r="I183" s="6">
        <v>254</v>
      </c>
      <c r="J183" s="6"/>
      <c r="K183" s="12" t="str">
        <f>용도지역코드2</f>
        <v>0:지정되지않음, 11:제1종전용주거지역, 12:제2종전용주거지역, 13:제1종일반주거지역, 14:제2종일반주거지역, 15:제3종일반주거지역, 16:준주거지역, 17:일반주거지역, 21:중심상업지역, 22:일반상업지역, 23:근린상업지역, 24:유통상업지역, 31:전용공업지역, 32:일반공업지역, 33:준공업지역, 41:보전녹지지역, 42:생산녹지지역, 43:자연녹지지역, 44:개발제한구역, 51:용도미지정지역, 61:관리지역, 62:보전관리지역, 63:생산관리지역, 64:계획관리지역, 71:농림지역, 81:자연환경보전지역</v>
      </c>
    </row>
    <row r="184" spans="1:11" ht="29.25" customHeight="1">
      <c r="A184" s="5">
        <v>178</v>
      </c>
      <c r="B184" s="5" t="str">
        <f t="shared" si="7"/>
        <v>토지특성정보</v>
      </c>
      <c r="C184" s="9" t="str">
        <f t="shared" si="8"/>
        <v>토지특성공간정보</v>
      </c>
      <c r="D184" s="9" t="s">
        <v>786</v>
      </c>
      <c r="E184" s="9" t="s">
        <v>808</v>
      </c>
      <c r="F184" s="5">
        <v>17</v>
      </c>
      <c r="G184" s="6" t="s">
        <v>17</v>
      </c>
      <c r="H184" s="189" t="s">
        <v>645</v>
      </c>
      <c r="I184" s="6">
        <v>254</v>
      </c>
      <c r="J184" s="6"/>
      <c r="K184" s="12"/>
    </row>
    <row r="185" spans="1:11" ht="29.25" customHeight="1">
      <c r="A185" s="5">
        <v>179</v>
      </c>
      <c r="B185" s="5" t="str">
        <f t="shared" si="7"/>
        <v>토지특성정보</v>
      </c>
      <c r="C185" s="9" t="str">
        <f t="shared" si="8"/>
        <v>토지특성공간정보</v>
      </c>
      <c r="D185" s="9" t="s">
        <v>786</v>
      </c>
      <c r="E185" s="9" t="s">
        <v>808</v>
      </c>
      <c r="F185" s="5">
        <v>18</v>
      </c>
      <c r="G185" s="6" t="s">
        <v>18</v>
      </c>
      <c r="H185" s="189" t="s">
        <v>138</v>
      </c>
      <c r="I185" s="6">
        <v>254</v>
      </c>
      <c r="J185" s="6"/>
      <c r="K185" s="12" t="str">
        <f>토지이용상황코드</f>
        <v>110:단독, 120:연립, 130:다세대, 140:아파트, 150:주거나지, 160:주거기타, 210:상업용, 220:업무용, 230:상업나지, 240:상업기타:, 310:주상용, 320:주상나지, 330:주상기타, 410:공업용, 720:자연림, 730:토지임야, 750:임야기타, 896:물류터미널, 910:도로등, 920:하천등, 930:공원등, 940:운동장등, 950:주차장등, 960:위험시설, 990:기타</v>
      </c>
    </row>
    <row r="186" spans="1:11" ht="29.25" customHeight="1">
      <c r="A186" s="5">
        <v>180</v>
      </c>
      <c r="B186" s="5" t="str">
        <f t="shared" si="7"/>
        <v>토지특성정보</v>
      </c>
      <c r="C186" s="9" t="str">
        <f t="shared" si="8"/>
        <v>토지특성공간정보</v>
      </c>
      <c r="D186" s="9" t="s">
        <v>786</v>
      </c>
      <c r="E186" s="9" t="s">
        <v>807</v>
      </c>
      <c r="F186" s="5">
        <v>19</v>
      </c>
      <c r="G186" s="6" t="s">
        <v>19</v>
      </c>
      <c r="H186" s="189" t="s">
        <v>139</v>
      </c>
      <c r="I186" s="6">
        <v>254</v>
      </c>
      <c r="J186" s="6"/>
      <c r="K186" s="12"/>
    </row>
    <row r="187" spans="1:11" ht="29.25" customHeight="1">
      <c r="A187" s="5">
        <v>181</v>
      </c>
      <c r="B187" s="5" t="str">
        <f t="shared" si="7"/>
        <v>토지특성정보</v>
      </c>
      <c r="C187" s="9" t="str">
        <f t="shared" si="8"/>
        <v>토지특성공간정보</v>
      </c>
      <c r="D187" s="9" t="s">
        <v>786</v>
      </c>
      <c r="E187" s="9" t="s">
        <v>808</v>
      </c>
      <c r="F187" s="5">
        <v>20</v>
      </c>
      <c r="G187" s="6" t="s">
        <v>20</v>
      </c>
      <c r="H187" s="189" t="s">
        <v>140</v>
      </c>
      <c r="I187" s="6">
        <v>254</v>
      </c>
      <c r="J187" s="6"/>
      <c r="K187" s="12" t="str">
        <f>지형높이코드</f>
        <v>0:지정되지않음, 1:저지, 2:평지, 3:완경사, 4:급경사, 5:고지</v>
      </c>
    </row>
    <row r="188" spans="1:11" ht="29.25" customHeight="1">
      <c r="A188" s="5">
        <v>182</v>
      </c>
      <c r="B188" s="5" t="str">
        <f t="shared" si="7"/>
        <v>토지특성정보</v>
      </c>
      <c r="C188" s="9" t="str">
        <f t="shared" si="8"/>
        <v>토지특성공간정보</v>
      </c>
      <c r="D188" s="9" t="s">
        <v>786</v>
      </c>
      <c r="E188" s="9" t="s">
        <v>808</v>
      </c>
      <c r="F188" s="5">
        <v>21</v>
      </c>
      <c r="G188" s="6" t="s">
        <v>21</v>
      </c>
      <c r="H188" s="189" t="s">
        <v>141</v>
      </c>
      <c r="I188" s="6">
        <v>254</v>
      </c>
      <c r="J188" s="6"/>
      <c r="K188" s="12"/>
    </row>
    <row r="189" spans="1:11" ht="29.25" customHeight="1">
      <c r="A189" s="5">
        <v>183</v>
      </c>
      <c r="B189" s="5" t="str">
        <f t="shared" si="7"/>
        <v>토지특성정보</v>
      </c>
      <c r="C189" s="9" t="str">
        <f t="shared" si="8"/>
        <v>토지특성공간정보</v>
      </c>
      <c r="D189" s="9" t="s">
        <v>786</v>
      </c>
      <c r="E189" s="9" t="s">
        <v>808</v>
      </c>
      <c r="F189" s="5">
        <v>22</v>
      </c>
      <c r="G189" s="6" t="s">
        <v>22</v>
      </c>
      <c r="H189" s="6" t="s">
        <v>142</v>
      </c>
      <c r="I189" s="6">
        <v>254</v>
      </c>
      <c r="J189" s="6"/>
      <c r="K189" s="12" t="str">
        <f>지형형상코드</f>
        <v>0:지정되지않음, 1:정방형, 2:가로장방, 3:세로장방, 4:사다리형, 5:부정형, 6:자루형</v>
      </c>
    </row>
    <row r="190" spans="1:11" ht="29.25" customHeight="1">
      <c r="A190" s="5">
        <v>184</v>
      </c>
      <c r="B190" s="5" t="str">
        <f t="shared" si="7"/>
        <v>토지특성정보</v>
      </c>
      <c r="C190" s="9" t="str">
        <f t="shared" si="8"/>
        <v>토지특성공간정보</v>
      </c>
      <c r="D190" s="9" t="s">
        <v>786</v>
      </c>
      <c r="E190" s="9" t="s">
        <v>808</v>
      </c>
      <c r="F190" s="5">
        <v>23</v>
      </c>
      <c r="G190" s="6" t="s">
        <v>23</v>
      </c>
      <c r="H190" s="6" t="s">
        <v>143</v>
      </c>
      <c r="I190" s="6">
        <v>254</v>
      </c>
      <c r="J190" s="6"/>
      <c r="K190" s="12"/>
    </row>
    <row r="191" spans="1:11" ht="29.25" customHeight="1">
      <c r="A191" s="5">
        <v>185</v>
      </c>
      <c r="B191" s="5" t="str">
        <f t="shared" si="7"/>
        <v>토지특성정보</v>
      </c>
      <c r="C191" s="9" t="str">
        <f t="shared" si="8"/>
        <v>토지특성공간정보</v>
      </c>
      <c r="D191" s="9" t="s">
        <v>786</v>
      </c>
      <c r="E191" s="9" t="s">
        <v>808</v>
      </c>
      <c r="F191" s="5">
        <v>24</v>
      </c>
      <c r="G191" s="6" t="s">
        <v>24</v>
      </c>
      <c r="H191" s="6" t="s">
        <v>144</v>
      </c>
      <c r="I191" s="6">
        <v>254</v>
      </c>
      <c r="J191" s="6"/>
      <c r="K191" s="12" t="str">
        <f>도로측면코드</f>
        <v>0:지정되지않음, 1:광대로한면, 2:광대소각, 3:광대세각, 4:중로한면, 5:중로각지, 6:소로한면, 7:소로각지, 8:세로한면(가), 9:세로각지(가), 10:세로한면(불), 11:세로각지(불), 12:맹지</v>
      </c>
    </row>
    <row r="192" spans="1:11" ht="29.25" customHeight="1">
      <c r="A192" s="5">
        <v>186</v>
      </c>
      <c r="B192" s="5" t="str">
        <f t="shared" si="7"/>
        <v>토지특성정보</v>
      </c>
      <c r="C192" s="9" t="str">
        <f t="shared" si="8"/>
        <v>토지특성공간정보</v>
      </c>
      <c r="D192" s="9" t="s">
        <v>786</v>
      </c>
      <c r="E192" s="9" t="s">
        <v>807</v>
      </c>
      <c r="F192" s="5">
        <v>25</v>
      </c>
      <c r="G192" s="6" t="s">
        <v>25</v>
      </c>
      <c r="H192" s="6" t="s">
        <v>145</v>
      </c>
      <c r="I192" s="6">
        <v>254</v>
      </c>
      <c r="J192" s="6"/>
      <c r="K192" s="12"/>
    </row>
    <row r="193" spans="1:11" ht="29.25" customHeight="1">
      <c r="A193" s="5">
        <v>187</v>
      </c>
      <c r="B193" s="5" t="str">
        <f t="shared" si="7"/>
        <v>토지특성정보</v>
      </c>
      <c r="C193" s="9" t="str">
        <f t="shared" si="8"/>
        <v>토지특성공간정보</v>
      </c>
      <c r="D193" s="9" t="s">
        <v>786</v>
      </c>
      <c r="E193" s="9" t="s">
        <v>808</v>
      </c>
      <c r="F193" s="5">
        <v>26</v>
      </c>
      <c r="G193" s="6" t="s">
        <v>26</v>
      </c>
      <c r="H193" s="6" t="s">
        <v>448</v>
      </c>
      <c r="I193" s="6">
        <v>9</v>
      </c>
      <c r="J193" s="6"/>
      <c r="K193" s="12"/>
    </row>
    <row r="194" spans="1:11" ht="29.25" customHeight="1" thickBot="1">
      <c r="A194" s="19">
        <v>188</v>
      </c>
      <c r="B194" s="19" t="str">
        <f t="shared" si="7"/>
        <v>토지특성정보</v>
      </c>
      <c r="C194" s="29" t="str">
        <f t="shared" si="8"/>
        <v>토지특성공간정보</v>
      </c>
      <c r="D194" s="29" t="s">
        <v>786</v>
      </c>
      <c r="E194" s="29" t="s">
        <v>807</v>
      </c>
      <c r="F194" s="27">
        <v>27</v>
      </c>
      <c r="G194" s="21" t="s">
        <v>27</v>
      </c>
      <c r="H194" s="21" t="s">
        <v>62</v>
      </c>
      <c r="I194" s="21">
        <v>254</v>
      </c>
      <c r="J194" s="21"/>
      <c r="K194" s="22"/>
    </row>
    <row r="195" spans="1:11" ht="29.25" customHeight="1">
      <c r="A195" s="15">
        <v>189</v>
      </c>
      <c r="B195" s="15" t="s">
        <v>154</v>
      </c>
      <c r="C195" s="89" t="s">
        <v>155</v>
      </c>
      <c r="D195" s="89" t="s">
        <v>790</v>
      </c>
      <c r="E195" s="89" t="s">
        <v>807</v>
      </c>
      <c r="F195" s="47">
        <v>1</v>
      </c>
      <c r="G195" s="17" t="s">
        <v>0</v>
      </c>
      <c r="H195" s="17" t="s">
        <v>74</v>
      </c>
      <c r="I195" s="17">
        <v>28</v>
      </c>
      <c r="J195" s="17" t="s">
        <v>708</v>
      </c>
      <c r="K195" s="18"/>
    </row>
    <row r="196" spans="1:11" ht="29.25" customHeight="1">
      <c r="A196" s="5">
        <v>190</v>
      </c>
      <c r="B196" s="5" t="str">
        <f t="shared" ref="B196:B234" si="9">B195</f>
        <v>GIS건물일반집합정보</v>
      </c>
      <c r="C196" s="9" t="str">
        <f t="shared" ref="C196:C234" si="10">C195</f>
        <v>GIS건물일반정보</v>
      </c>
      <c r="D196" s="9" t="s">
        <v>789</v>
      </c>
      <c r="E196" s="9" t="s">
        <v>808</v>
      </c>
      <c r="F196" s="5">
        <v>2</v>
      </c>
      <c r="G196" s="6" t="s">
        <v>2</v>
      </c>
      <c r="H196" s="6" t="s">
        <v>34</v>
      </c>
      <c r="I196" s="6">
        <v>19</v>
      </c>
      <c r="J196" s="6" t="s">
        <v>708</v>
      </c>
      <c r="K196" s="12"/>
    </row>
    <row r="197" spans="1:11" ht="29.25" customHeight="1">
      <c r="A197" s="5">
        <v>191</v>
      </c>
      <c r="B197" s="5" t="str">
        <f t="shared" si="9"/>
        <v>GIS건물일반집합정보</v>
      </c>
      <c r="C197" s="9" t="str">
        <f t="shared" si="10"/>
        <v>GIS건물일반정보</v>
      </c>
      <c r="D197" s="9" t="s">
        <v>789</v>
      </c>
      <c r="E197" s="9" t="s">
        <v>808</v>
      </c>
      <c r="F197" s="5">
        <v>3</v>
      </c>
      <c r="G197" s="6" t="s">
        <v>3</v>
      </c>
      <c r="H197" s="6" t="s">
        <v>35</v>
      </c>
      <c r="I197" s="6">
        <v>10</v>
      </c>
      <c r="J197" s="6" t="s">
        <v>708</v>
      </c>
      <c r="K197" s="12"/>
    </row>
    <row r="198" spans="1:11" ht="29.25" customHeight="1">
      <c r="A198" s="5">
        <v>192</v>
      </c>
      <c r="B198" s="5" t="str">
        <f t="shared" si="9"/>
        <v>GIS건물일반집합정보</v>
      </c>
      <c r="C198" s="9" t="str">
        <f t="shared" si="10"/>
        <v>GIS건물일반정보</v>
      </c>
      <c r="D198" s="9" t="s">
        <v>789</v>
      </c>
      <c r="E198" s="9" t="s">
        <v>808</v>
      </c>
      <c r="F198" s="5">
        <v>4</v>
      </c>
      <c r="G198" s="6" t="s">
        <v>4</v>
      </c>
      <c r="H198" s="6" t="s">
        <v>36</v>
      </c>
      <c r="I198" s="6">
        <v>254</v>
      </c>
      <c r="J198" s="6" t="s">
        <v>708</v>
      </c>
      <c r="K198" s="12"/>
    </row>
    <row r="199" spans="1:11" ht="29.25" customHeight="1">
      <c r="A199" s="5">
        <v>193</v>
      </c>
      <c r="B199" s="5" t="str">
        <f t="shared" si="9"/>
        <v>GIS건물일반집합정보</v>
      </c>
      <c r="C199" s="9" t="str">
        <f t="shared" si="10"/>
        <v>GIS건물일반정보</v>
      </c>
      <c r="D199" s="9" t="s">
        <v>789</v>
      </c>
      <c r="E199" s="9" t="s">
        <v>808</v>
      </c>
      <c r="F199" s="5">
        <v>5</v>
      </c>
      <c r="G199" s="6" t="s">
        <v>5</v>
      </c>
      <c r="H199" s="6" t="s">
        <v>37</v>
      </c>
      <c r="I199" s="6">
        <v>1</v>
      </c>
      <c r="J199" s="6"/>
      <c r="K199" s="12" t="str">
        <f>특수지구분코드</f>
        <v>1:일반, 2:산</v>
      </c>
    </row>
    <row r="200" spans="1:11" ht="29.25" customHeight="1">
      <c r="A200" s="5">
        <v>194</v>
      </c>
      <c r="B200" s="5" t="str">
        <f t="shared" si="9"/>
        <v>GIS건물일반집합정보</v>
      </c>
      <c r="C200" s="9" t="str">
        <f t="shared" si="10"/>
        <v>GIS건물일반정보</v>
      </c>
      <c r="D200" s="9" t="s">
        <v>789</v>
      </c>
      <c r="E200" s="9" t="s">
        <v>808</v>
      </c>
      <c r="F200" s="5">
        <v>6</v>
      </c>
      <c r="G200" s="6" t="s">
        <v>6</v>
      </c>
      <c r="H200" s="6" t="s">
        <v>38</v>
      </c>
      <c r="I200" s="6">
        <v>20</v>
      </c>
      <c r="J200" s="6" t="s">
        <v>708</v>
      </c>
      <c r="K200" s="12"/>
    </row>
    <row r="201" spans="1:11" ht="29.25" customHeight="1">
      <c r="A201" s="5">
        <v>195</v>
      </c>
      <c r="B201" s="5" t="str">
        <f t="shared" si="9"/>
        <v>GIS건물일반집합정보</v>
      </c>
      <c r="C201" s="9" t="str">
        <f t="shared" si="10"/>
        <v>GIS건물일반정보</v>
      </c>
      <c r="D201" s="9" t="s">
        <v>789</v>
      </c>
      <c r="E201" s="9" t="s">
        <v>808</v>
      </c>
      <c r="F201" s="5">
        <v>7</v>
      </c>
      <c r="G201" s="6" t="s">
        <v>7</v>
      </c>
      <c r="H201" s="6" t="s">
        <v>40</v>
      </c>
      <c r="I201" s="6">
        <v>10</v>
      </c>
      <c r="J201" s="6" t="s">
        <v>708</v>
      </c>
      <c r="K201" s="12"/>
    </row>
    <row r="202" spans="1:11" ht="29.25" customHeight="1">
      <c r="A202" s="5">
        <v>196</v>
      </c>
      <c r="B202" s="5" t="str">
        <f t="shared" si="9"/>
        <v>GIS건물일반집합정보</v>
      </c>
      <c r="C202" s="9" t="str">
        <f t="shared" si="10"/>
        <v>GIS건물일반정보</v>
      </c>
      <c r="D202" s="9" t="s">
        <v>789</v>
      </c>
      <c r="E202" s="9" t="s">
        <v>809</v>
      </c>
      <c r="F202" s="5">
        <v>8</v>
      </c>
      <c r="G202" s="6" t="s">
        <v>8</v>
      </c>
      <c r="H202" s="6" t="s">
        <v>41</v>
      </c>
      <c r="I202" s="6">
        <v>14</v>
      </c>
      <c r="J202" s="6" t="s">
        <v>708</v>
      </c>
      <c r="K202" s="12"/>
    </row>
    <row r="203" spans="1:11" ht="29.25" customHeight="1">
      <c r="A203" s="5">
        <v>197</v>
      </c>
      <c r="B203" s="5" t="str">
        <f t="shared" si="9"/>
        <v>GIS건물일반집합정보</v>
      </c>
      <c r="C203" s="9" t="str">
        <f>C202</f>
        <v>GIS건물일반정보</v>
      </c>
      <c r="D203" s="9" t="s">
        <v>789</v>
      </c>
      <c r="E203" s="9" t="s">
        <v>808</v>
      </c>
      <c r="F203" s="5">
        <v>9</v>
      </c>
      <c r="G203" s="6" t="s">
        <v>9</v>
      </c>
      <c r="H203" s="6" t="s">
        <v>42</v>
      </c>
      <c r="I203" s="6">
        <v>5</v>
      </c>
      <c r="J203" s="6" t="s">
        <v>708</v>
      </c>
      <c r="K203" s="12" t="str">
        <f>집합건물구분코드</f>
        <v>1:일반건축물, 2:집합건축물</v>
      </c>
    </row>
    <row r="204" spans="1:11" ht="29.25" customHeight="1">
      <c r="A204" s="5">
        <v>198</v>
      </c>
      <c r="B204" s="5" t="str">
        <f t="shared" si="9"/>
        <v>GIS건물일반집합정보</v>
      </c>
      <c r="C204" s="9" t="str">
        <f>C203</f>
        <v>GIS건물일반정보</v>
      </c>
      <c r="D204" s="9" t="s">
        <v>789</v>
      </c>
      <c r="E204" s="9" t="s">
        <v>808</v>
      </c>
      <c r="F204" s="5">
        <v>10</v>
      </c>
      <c r="G204" s="6" t="s">
        <v>10</v>
      </c>
      <c r="H204" s="6" t="s">
        <v>43</v>
      </c>
      <c r="I204" s="6">
        <v>30</v>
      </c>
      <c r="J204" s="6" t="s">
        <v>708</v>
      </c>
      <c r="K204" s="12"/>
    </row>
    <row r="205" spans="1:11" ht="29.25" customHeight="1">
      <c r="A205" s="5">
        <v>199</v>
      </c>
      <c r="B205" s="5" t="str">
        <f t="shared" si="9"/>
        <v>GIS건물일반집합정보</v>
      </c>
      <c r="C205" s="9" t="str">
        <f t="shared" si="10"/>
        <v>GIS건물일반정보</v>
      </c>
      <c r="D205" s="9" t="s">
        <v>789</v>
      </c>
      <c r="E205" s="9" t="s">
        <v>807</v>
      </c>
      <c r="F205" s="5">
        <v>11</v>
      </c>
      <c r="G205" s="6" t="s">
        <v>11</v>
      </c>
      <c r="H205" s="6" t="s">
        <v>44</v>
      </c>
      <c r="I205" s="6">
        <v>5</v>
      </c>
      <c r="J205" s="6" t="s">
        <v>708</v>
      </c>
      <c r="K205" s="12" t="str">
        <f>대장종류코드</f>
        <v>2:일반건축물대장, 3:표제부</v>
      </c>
    </row>
    <row r="206" spans="1:11" ht="29.25" customHeight="1">
      <c r="A206" s="5">
        <v>200</v>
      </c>
      <c r="B206" s="5" t="str">
        <f t="shared" si="9"/>
        <v>GIS건물일반집합정보</v>
      </c>
      <c r="C206" s="9" t="str">
        <f t="shared" si="10"/>
        <v>GIS건물일반정보</v>
      </c>
      <c r="D206" s="9" t="s">
        <v>789</v>
      </c>
      <c r="E206" s="9" t="s">
        <v>809</v>
      </c>
      <c r="F206" s="5">
        <v>12</v>
      </c>
      <c r="G206" s="6" t="s">
        <v>12</v>
      </c>
      <c r="H206" s="6" t="s">
        <v>45</v>
      </c>
      <c r="I206" s="6">
        <v>30</v>
      </c>
      <c r="J206" s="6" t="s">
        <v>708</v>
      </c>
      <c r="K206" s="12"/>
    </row>
    <row r="207" spans="1:11" ht="29.25" customHeight="1">
      <c r="A207" s="5">
        <v>201</v>
      </c>
      <c r="B207" s="5" t="str">
        <f t="shared" si="9"/>
        <v>GIS건물일반집합정보</v>
      </c>
      <c r="C207" s="9" t="str">
        <f t="shared" si="10"/>
        <v>GIS건물일반정보</v>
      </c>
      <c r="D207" s="9" t="s">
        <v>789</v>
      </c>
      <c r="E207" s="9" t="s">
        <v>807</v>
      </c>
      <c r="F207" s="5">
        <v>13</v>
      </c>
      <c r="G207" s="6" t="s">
        <v>13</v>
      </c>
      <c r="H207" s="6" t="s">
        <v>63</v>
      </c>
      <c r="I207" s="6">
        <v>200</v>
      </c>
      <c r="J207" s="6" t="s">
        <v>708</v>
      </c>
      <c r="K207" s="12"/>
    </row>
    <row r="208" spans="1:11" ht="29.25" customHeight="1">
      <c r="A208" s="5">
        <v>202</v>
      </c>
      <c r="B208" s="5" t="str">
        <f t="shared" si="9"/>
        <v>GIS건물일반집합정보</v>
      </c>
      <c r="C208" s="9" t="str">
        <f t="shared" si="10"/>
        <v>GIS건물일반정보</v>
      </c>
      <c r="D208" s="9" t="s">
        <v>789</v>
      </c>
      <c r="E208" s="9" t="s">
        <v>808</v>
      </c>
      <c r="F208" s="5">
        <v>14</v>
      </c>
      <c r="G208" s="6" t="s">
        <v>14</v>
      </c>
      <c r="H208" s="6" t="s">
        <v>156</v>
      </c>
      <c r="I208" s="6">
        <v>14</v>
      </c>
      <c r="J208" s="6" t="s">
        <v>708</v>
      </c>
      <c r="K208" s="12"/>
    </row>
    <row r="209" spans="1:11" ht="29.25" customHeight="1">
      <c r="A209" s="5">
        <v>203</v>
      </c>
      <c r="B209" s="5" t="str">
        <f t="shared" si="9"/>
        <v>GIS건물일반집합정보</v>
      </c>
      <c r="C209" s="9" t="str">
        <f t="shared" si="10"/>
        <v>GIS건물일반정보</v>
      </c>
      <c r="D209" s="9" t="s">
        <v>789</v>
      </c>
      <c r="E209" s="9" t="s">
        <v>807</v>
      </c>
      <c r="F209" s="5">
        <v>15</v>
      </c>
      <c r="G209" s="6" t="s">
        <v>15</v>
      </c>
      <c r="H209" s="6" t="s">
        <v>157</v>
      </c>
      <c r="I209" s="6">
        <v>48</v>
      </c>
      <c r="J209" s="6" t="s">
        <v>708</v>
      </c>
      <c r="K209" s="12"/>
    </row>
    <row r="210" spans="1:11" ht="29.25" customHeight="1">
      <c r="A210" s="5">
        <v>204</v>
      </c>
      <c r="B210" s="5" t="str">
        <f t="shared" si="9"/>
        <v>GIS건물일반집합정보</v>
      </c>
      <c r="C210" s="9" t="str">
        <f t="shared" si="10"/>
        <v>GIS건물일반정보</v>
      </c>
      <c r="D210" s="9" t="s">
        <v>789</v>
      </c>
      <c r="E210" s="9" t="s">
        <v>808</v>
      </c>
      <c r="F210" s="5">
        <v>16</v>
      </c>
      <c r="G210" s="6" t="s">
        <v>16</v>
      </c>
      <c r="H210" s="6" t="s">
        <v>158</v>
      </c>
      <c r="I210" s="6">
        <v>5</v>
      </c>
      <c r="J210" s="6" t="s">
        <v>708</v>
      </c>
      <c r="K210" s="12"/>
    </row>
    <row r="211" spans="1:11" ht="29.25" customHeight="1">
      <c r="A211" s="5">
        <v>205</v>
      </c>
      <c r="B211" s="5" t="str">
        <f t="shared" si="9"/>
        <v>GIS건물일반집합정보</v>
      </c>
      <c r="C211" s="9" t="str">
        <f t="shared" si="10"/>
        <v>GIS건물일반정보</v>
      </c>
      <c r="D211" s="9" t="s">
        <v>789</v>
      </c>
      <c r="E211" s="9" t="s">
        <v>808</v>
      </c>
      <c r="F211" s="5">
        <v>17</v>
      </c>
      <c r="G211" s="6" t="s">
        <v>17</v>
      </c>
      <c r="H211" s="6" t="s">
        <v>167</v>
      </c>
      <c r="I211" s="6">
        <v>4</v>
      </c>
      <c r="J211" s="6" t="s">
        <v>708</v>
      </c>
      <c r="K211" s="12" t="str">
        <f>도로명주소지하코드</f>
        <v>0:지상, 1:지하</v>
      </c>
    </row>
    <row r="212" spans="1:11" ht="29.25" customHeight="1">
      <c r="A212" s="5">
        <v>206</v>
      </c>
      <c r="B212" s="5" t="str">
        <f t="shared" si="9"/>
        <v>GIS건물일반집합정보</v>
      </c>
      <c r="C212" s="9" t="str">
        <f t="shared" si="10"/>
        <v>GIS건물일반정보</v>
      </c>
      <c r="D212" s="9" t="s">
        <v>789</v>
      </c>
      <c r="E212" s="9" t="s">
        <v>808</v>
      </c>
      <c r="F212" s="5">
        <v>18</v>
      </c>
      <c r="G212" s="6" t="s">
        <v>18</v>
      </c>
      <c r="H212" s="6" t="s">
        <v>160</v>
      </c>
      <c r="I212" s="6">
        <v>5</v>
      </c>
      <c r="J212" s="6" t="s">
        <v>708</v>
      </c>
      <c r="K212" s="12"/>
    </row>
    <row r="213" spans="1:11" ht="29.25" customHeight="1">
      <c r="A213" s="5">
        <v>207</v>
      </c>
      <c r="B213" s="5" t="str">
        <f t="shared" si="9"/>
        <v>GIS건물일반집합정보</v>
      </c>
      <c r="C213" s="9" t="str">
        <f t="shared" si="10"/>
        <v>GIS건물일반정보</v>
      </c>
      <c r="D213" s="9" t="s">
        <v>789</v>
      </c>
      <c r="E213" s="9" t="s">
        <v>809</v>
      </c>
      <c r="F213" s="5">
        <v>19</v>
      </c>
      <c r="G213" s="6" t="s">
        <v>19</v>
      </c>
      <c r="H213" s="6" t="s">
        <v>161</v>
      </c>
      <c r="I213" s="6">
        <v>5</v>
      </c>
      <c r="J213" s="6" t="s">
        <v>708</v>
      </c>
      <c r="K213" s="12"/>
    </row>
    <row r="214" spans="1:11" ht="29.25" customHeight="1">
      <c r="A214" s="5">
        <v>208</v>
      </c>
      <c r="B214" s="5" t="str">
        <f t="shared" si="9"/>
        <v>GIS건물일반집합정보</v>
      </c>
      <c r="C214" s="9" t="str">
        <f t="shared" si="10"/>
        <v>GIS건물일반정보</v>
      </c>
      <c r="D214" s="9" t="s">
        <v>789</v>
      </c>
      <c r="E214" s="9" t="s">
        <v>808</v>
      </c>
      <c r="F214" s="5">
        <v>20</v>
      </c>
      <c r="G214" s="6" t="s">
        <v>20</v>
      </c>
      <c r="H214" s="6" t="s">
        <v>46</v>
      </c>
      <c r="I214" s="6">
        <v>150</v>
      </c>
      <c r="J214" s="6" t="s">
        <v>708</v>
      </c>
      <c r="K214" s="12"/>
    </row>
    <row r="215" spans="1:11" ht="29.25" customHeight="1">
      <c r="A215" s="5">
        <v>209</v>
      </c>
      <c r="B215" s="5" t="str">
        <f t="shared" si="9"/>
        <v>GIS건물일반집합정보</v>
      </c>
      <c r="C215" s="9" t="str">
        <f t="shared" si="10"/>
        <v>GIS건물일반정보</v>
      </c>
      <c r="D215" s="9" t="s">
        <v>789</v>
      </c>
      <c r="E215" s="9" t="s">
        <v>808</v>
      </c>
      <c r="F215" s="5">
        <v>21</v>
      </c>
      <c r="G215" s="6" t="s">
        <v>21</v>
      </c>
      <c r="H215" s="6" t="s">
        <v>75</v>
      </c>
      <c r="I215" s="6">
        <v>5</v>
      </c>
      <c r="J215" s="6" t="s">
        <v>708</v>
      </c>
      <c r="K215" s="12" t="str">
        <f>건물주부구분코드</f>
        <v>0:주건축물, 1:부속건축물</v>
      </c>
    </row>
    <row r="216" spans="1:11" ht="29.25" customHeight="1">
      <c r="A216" s="5">
        <v>210</v>
      </c>
      <c r="B216" s="5" t="str">
        <f t="shared" si="9"/>
        <v>GIS건물일반집합정보</v>
      </c>
      <c r="C216" s="9" t="str">
        <f t="shared" si="10"/>
        <v>GIS건물일반정보</v>
      </c>
      <c r="D216" s="9" t="s">
        <v>789</v>
      </c>
      <c r="E216" s="9" t="s">
        <v>808</v>
      </c>
      <c r="F216" s="5">
        <v>22</v>
      </c>
      <c r="G216" s="6" t="s">
        <v>22</v>
      </c>
      <c r="H216" s="6" t="s">
        <v>162</v>
      </c>
      <c r="I216" s="6">
        <v>30</v>
      </c>
      <c r="J216" s="6" t="s">
        <v>708</v>
      </c>
      <c r="K216" s="12"/>
    </row>
    <row r="217" spans="1:11" ht="29.25" customHeight="1">
      <c r="A217" s="5">
        <v>211</v>
      </c>
      <c r="B217" s="5" t="str">
        <f t="shared" si="9"/>
        <v>GIS건물일반집합정보</v>
      </c>
      <c r="C217" s="9" t="str">
        <f t="shared" si="10"/>
        <v>GIS건물일반정보</v>
      </c>
      <c r="D217" s="9" t="s">
        <v>789</v>
      </c>
      <c r="E217" s="9" t="s">
        <v>808</v>
      </c>
      <c r="F217" s="5">
        <v>23</v>
      </c>
      <c r="G217" s="6" t="s">
        <v>23</v>
      </c>
      <c r="H217" s="189" t="s">
        <v>450</v>
      </c>
      <c r="I217" s="6" t="s">
        <v>346</v>
      </c>
      <c r="J217" s="6" t="s">
        <v>708</v>
      </c>
      <c r="K217" s="12"/>
    </row>
    <row r="218" spans="1:11" ht="29.25" customHeight="1">
      <c r="A218" s="5">
        <v>212</v>
      </c>
      <c r="B218" s="5" t="str">
        <f t="shared" si="9"/>
        <v>GIS건물일반집합정보</v>
      </c>
      <c r="C218" s="9" t="str">
        <f t="shared" si="10"/>
        <v>GIS건물일반정보</v>
      </c>
      <c r="D218" s="9" t="s">
        <v>789</v>
      </c>
      <c r="E218" s="9" t="s">
        <v>808</v>
      </c>
      <c r="F218" s="5">
        <v>24</v>
      </c>
      <c r="G218" s="6" t="s">
        <v>24</v>
      </c>
      <c r="H218" s="189" t="s">
        <v>444</v>
      </c>
      <c r="I218" s="6" t="s">
        <v>346</v>
      </c>
      <c r="J218" s="6" t="s">
        <v>708</v>
      </c>
      <c r="K218" s="12"/>
    </row>
    <row r="219" spans="1:11" ht="29.25" customHeight="1">
      <c r="A219" s="5">
        <v>213</v>
      </c>
      <c r="B219" s="5" t="str">
        <f t="shared" si="9"/>
        <v>GIS건물일반집합정보</v>
      </c>
      <c r="C219" s="9" t="str">
        <f t="shared" si="10"/>
        <v>GIS건물일반정보</v>
      </c>
      <c r="D219" s="9" t="s">
        <v>789</v>
      </c>
      <c r="E219" s="9" t="s">
        <v>807</v>
      </c>
      <c r="F219" s="5">
        <v>25</v>
      </c>
      <c r="G219" s="6" t="s">
        <v>25</v>
      </c>
      <c r="H219" s="189" t="s">
        <v>445</v>
      </c>
      <c r="I219" s="6" t="s">
        <v>346</v>
      </c>
      <c r="J219" s="6" t="s">
        <v>708</v>
      </c>
      <c r="K219" s="12"/>
    </row>
    <row r="220" spans="1:11" ht="29.25" customHeight="1">
      <c r="A220" s="5">
        <v>214</v>
      </c>
      <c r="B220" s="5" t="str">
        <f t="shared" si="9"/>
        <v>GIS건물일반집합정보</v>
      </c>
      <c r="C220" s="9" t="str">
        <f t="shared" si="10"/>
        <v>GIS건물일반정보</v>
      </c>
      <c r="D220" s="9" t="s">
        <v>789</v>
      </c>
      <c r="E220" s="9" t="s">
        <v>807</v>
      </c>
      <c r="F220" s="5">
        <v>26</v>
      </c>
      <c r="G220" s="6" t="s">
        <v>26</v>
      </c>
      <c r="H220" s="189" t="s">
        <v>446</v>
      </c>
      <c r="I220" s="6" t="s">
        <v>346</v>
      </c>
      <c r="J220" s="6" t="s">
        <v>708</v>
      </c>
      <c r="K220" s="12"/>
    </row>
    <row r="221" spans="1:11" ht="29.25" customHeight="1">
      <c r="A221" s="5">
        <v>215</v>
      </c>
      <c r="B221" s="5" t="str">
        <f t="shared" si="9"/>
        <v>GIS건물일반집합정보</v>
      </c>
      <c r="C221" s="9" t="str">
        <f t="shared" si="10"/>
        <v>GIS건물일반정보</v>
      </c>
      <c r="D221" s="9" t="s">
        <v>789</v>
      </c>
      <c r="E221" s="9" t="s">
        <v>808</v>
      </c>
      <c r="F221" s="5">
        <v>27</v>
      </c>
      <c r="G221" s="6" t="s">
        <v>27</v>
      </c>
      <c r="H221" s="189" t="s">
        <v>447</v>
      </c>
      <c r="I221" s="6" t="s">
        <v>346</v>
      </c>
      <c r="J221" s="6" t="s">
        <v>708</v>
      </c>
      <c r="K221" s="12"/>
    </row>
    <row r="222" spans="1:11" ht="29.25" customHeight="1">
      <c r="A222" s="5">
        <v>216</v>
      </c>
      <c r="B222" s="5" t="str">
        <f t="shared" si="9"/>
        <v>GIS건물일반집합정보</v>
      </c>
      <c r="C222" s="9" t="str">
        <f t="shared" si="10"/>
        <v>GIS건물일반정보</v>
      </c>
      <c r="D222" s="9" t="s">
        <v>789</v>
      </c>
      <c r="E222" s="9" t="s">
        <v>808</v>
      </c>
      <c r="F222" s="5">
        <v>28</v>
      </c>
      <c r="G222" s="6" t="s">
        <v>28</v>
      </c>
      <c r="H222" s="189" t="s">
        <v>1323</v>
      </c>
      <c r="I222" s="6">
        <v>5</v>
      </c>
      <c r="J222" s="6" t="s">
        <v>708</v>
      </c>
      <c r="K222" s="12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223" spans="1:11" ht="29.25" customHeight="1">
      <c r="A223" s="5">
        <v>217</v>
      </c>
      <c r="B223" s="5" t="str">
        <f t="shared" si="9"/>
        <v>GIS건물일반집합정보</v>
      </c>
      <c r="C223" s="9" t="str">
        <f t="shared" si="10"/>
        <v>GIS건물일반정보</v>
      </c>
      <c r="D223" s="9" t="s">
        <v>789</v>
      </c>
      <c r="E223" s="9" t="s">
        <v>808</v>
      </c>
      <c r="F223" s="5">
        <v>29</v>
      </c>
      <c r="G223" s="6" t="s">
        <v>29</v>
      </c>
      <c r="H223" s="189" t="s">
        <v>49</v>
      </c>
      <c r="I223" s="6">
        <v>50</v>
      </c>
      <c r="J223" s="6" t="s">
        <v>708</v>
      </c>
      <c r="K223" s="12"/>
    </row>
    <row r="224" spans="1:11" ht="29.25" customHeight="1">
      <c r="A224" s="5">
        <v>218</v>
      </c>
      <c r="B224" s="5" t="str">
        <f t="shared" si="9"/>
        <v>GIS건물일반집합정보</v>
      </c>
      <c r="C224" s="9" t="str">
        <f t="shared" si="10"/>
        <v>GIS건물일반정보</v>
      </c>
      <c r="D224" s="9" t="s">
        <v>789</v>
      </c>
      <c r="E224" s="9" t="s">
        <v>808</v>
      </c>
      <c r="F224" s="5">
        <v>30</v>
      </c>
      <c r="G224" s="6" t="s">
        <v>30</v>
      </c>
      <c r="H224" s="189" t="s">
        <v>163</v>
      </c>
      <c r="I224" s="6">
        <v>5</v>
      </c>
      <c r="J224" s="6" t="s">
        <v>708</v>
      </c>
      <c r="K224" s="12" t="str">
        <f>건축물용도코드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225" spans="1:11" ht="29.25" customHeight="1">
      <c r="A225" s="5">
        <v>219</v>
      </c>
      <c r="B225" s="5" t="str">
        <f t="shared" si="9"/>
        <v>GIS건물일반집합정보</v>
      </c>
      <c r="C225" s="9" t="str">
        <f t="shared" si="10"/>
        <v>GIS건물일반정보</v>
      </c>
      <c r="D225" s="9" t="s">
        <v>789</v>
      </c>
      <c r="E225" s="9" t="s">
        <v>808</v>
      </c>
      <c r="F225" s="5">
        <v>31</v>
      </c>
      <c r="G225" s="6" t="s">
        <v>31</v>
      </c>
      <c r="H225" s="189" t="s">
        <v>164</v>
      </c>
      <c r="I225" s="6">
        <v>50</v>
      </c>
      <c r="J225" s="6" t="s">
        <v>708</v>
      </c>
      <c r="K225" s="12"/>
    </row>
    <row r="226" spans="1:11" ht="29.25" customHeight="1">
      <c r="A226" s="5">
        <v>220</v>
      </c>
      <c r="B226" s="5" t="str">
        <f t="shared" si="9"/>
        <v>GIS건물일반집합정보</v>
      </c>
      <c r="C226" s="9" t="str">
        <f t="shared" si="10"/>
        <v>GIS건물일반정보</v>
      </c>
      <c r="D226" s="9" t="s">
        <v>789</v>
      </c>
      <c r="E226" s="9" t="s">
        <v>808</v>
      </c>
      <c r="F226" s="5">
        <v>32</v>
      </c>
      <c r="G226" s="6" t="s">
        <v>68</v>
      </c>
      <c r="H226" s="189" t="s">
        <v>52</v>
      </c>
      <c r="I226" s="6" t="s">
        <v>346</v>
      </c>
      <c r="J226" s="6" t="s">
        <v>708</v>
      </c>
      <c r="K226" s="12"/>
    </row>
    <row r="227" spans="1:11" ht="29.25" customHeight="1">
      <c r="A227" s="5">
        <v>221</v>
      </c>
      <c r="B227" s="5" t="str">
        <f t="shared" si="9"/>
        <v>GIS건물일반집합정보</v>
      </c>
      <c r="C227" s="9" t="str">
        <f t="shared" si="10"/>
        <v>GIS건물일반정보</v>
      </c>
      <c r="D227" s="9" t="s">
        <v>789</v>
      </c>
      <c r="E227" s="9" t="s">
        <v>808</v>
      </c>
      <c r="F227" s="5">
        <v>33</v>
      </c>
      <c r="G227" s="6" t="s">
        <v>69</v>
      </c>
      <c r="H227" s="6" t="s">
        <v>53</v>
      </c>
      <c r="I227" s="6">
        <v>9</v>
      </c>
      <c r="J227" s="6" t="s">
        <v>708</v>
      </c>
      <c r="K227" s="12"/>
    </row>
    <row r="228" spans="1:11" ht="29.25" customHeight="1">
      <c r="A228" s="5">
        <v>222</v>
      </c>
      <c r="B228" s="5" t="str">
        <f t="shared" si="9"/>
        <v>GIS건물일반집합정보</v>
      </c>
      <c r="C228" s="9" t="str">
        <f t="shared" si="10"/>
        <v>GIS건물일반정보</v>
      </c>
      <c r="D228" s="9" t="s">
        <v>789</v>
      </c>
      <c r="E228" s="9" t="s">
        <v>807</v>
      </c>
      <c r="F228" s="5">
        <v>34</v>
      </c>
      <c r="G228" s="6" t="s">
        <v>70</v>
      </c>
      <c r="H228" s="6" t="s">
        <v>54</v>
      </c>
      <c r="I228" s="6">
        <v>9</v>
      </c>
      <c r="J228" s="6" t="s">
        <v>708</v>
      </c>
      <c r="K228" s="12"/>
    </row>
    <row r="229" spans="1:11" ht="29.25" customHeight="1">
      <c r="A229" s="5">
        <v>223</v>
      </c>
      <c r="B229" s="5" t="str">
        <f t="shared" si="9"/>
        <v>GIS건물일반집합정보</v>
      </c>
      <c r="C229" s="9" t="str">
        <f t="shared" si="10"/>
        <v>GIS건물일반정보</v>
      </c>
      <c r="D229" s="9" t="s">
        <v>789</v>
      </c>
      <c r="E229" s="9" t="s">
        <v>808</v>
      </c>
      <c r="F229" s="5">
        <v>35</v>
      </c>
      <c r="G229" s="6" t="s">
        <v>71</v>
      </c>
      <c r="H229" s="6" t="s">
        <v>55</v>
      </c>
      <c r="I229" s="6">
        <v>10</v>
      </c>
      <c r="J229" s="6" t="s">
        <v>708</v>
      </c>
      <c r="K229" s="12"/>
    </row>
    <row r="230" spans="1:11" ht="29.25" customHeight="1">
      <c r="A230" s="5">
        <v>224</v>
      </c>
      <c r="B230" s="5" t="str">
        <f t="shared" si="9"/>
        <v>GIS건물일반집합정보</v>
      </c>
      <c r="C230" s="9" t="str">
        <f t="shared" si="10"/>
        <v>GIS건물일반정보</v>
      </c>
      <c r="D230" s="9" t="s">
        <v>789</v>
      </c>
      <c r="E230" s="9" t="s">
        <v>807</v>
      </c>
      <c r="F230" s="5">
        <v>36</v>
      </c>
      <c r="G230" s="6" t="s">
        <v>72</v>
      </c>
      <c r="H230" s="6" t="s">
        <v>56</v>
      </c>
      <c r="I230" s="6">
        <v>10</v>
      </c>
      <c r="J230" s="6" t="s">
        <v>708</v>
      </c>
      <c r="K230" s="12"/>
    </row>
    <row r="231" spans="1:11" ht="29.25" customHeight="1">
      <c r="A231" s="5">
        <v>225</v>
      </c>
      <c r="B231" s="5" t="str">
        <f t="shared" si="9"/>
        <v>GIS건물일반집합정보</v>
      </c>
      <c r="C231" s="9" t="str">
        <f t="shared" si="10"/>
        <v>GIS건물일반정보</v>
      </c>
      <c r="D231" s="9" t="s">
        <v>789</v>
      </c>
      <c r="E231" s="9" t="s">
        <v>809</v>
      </c>
      <c r="F231" s="5">
        <v>37</v>
      </c>
      <c r="G231" s="6" t="s">
        <v>111</v>
      </c>
      <c r="H231" s="6" t="s">
        <v>165</v>
      </c>
      <c r="I231" s="6">
        <v>9</v>
      </c>
      <c r="J231" s="6" t="s">
        <v>708</v>
      </c>
      <c r="K231" s="12"/>
    </row>
    <row r="232" spans="1:11" ht="29.25" customHeight="1">
      <c r="A232" s="5">
        <v>226</v>
      </c>
      <c r="B232" s="5" t="str">
        <f t="shared" si="9"/>
        <v>GIS건물일반집합정보</v>
      </c>
      <c r="C232" s="9" t="str">
        <f t="shared" si="10"/>
        <v>GIS건물일반정보</v>
      </c>
      <c r="D232" s="9" t="s">
        <v>789</v>
      </c>
      <c r="E232" s="9" t="s">
        <v>807</v>
      </c>
      <c r="F232" s="5">
        <v>38</v>
      </c>
      <c r="G232" s="6" t="s">
        <v>113</v>
      </c>
      <c r="H232" s="6" t="s">
        <v>166</v>
      </c>
      <c r="I232" s="6">
        <v>17.149999999999999</v>
      </c>
      <c r="J232" s="6" t="s">
        <v>708</v>
      </c>
      <c r="K232" s="12"/>
    </row>
    <row r="233" spans="1:11" ht="29.25" customHeight="1">
      <c r="A233" s="5">
        <v>227</v>
      </c>
      <c r="B233" s="5" t="str">
        <f t="shared" si="9"/>
        <v>GIS건물일반집합정보</v>
      </c>
      <c r="C233" s="9" t="str">
        <f t="shared" si="10"/>
        <v>GIS건물일반정보</v>
      </c>
      <c r="D233" s="9" t="s">
        <v>789</v>
      </c>
      <c r="E233" s="9" t="s">
        <v>808</v>
      </c>
      <c r="F233" s="5">
        <v>39</v>
      </c>
      <c r="G233" s="6" t="s">
        <v>114</v>
      </c>
      <c r="H233" s="6" t="s">
        <v>62</v>
      </c>
      <c r="I233" s="6">
        <v>10</v>
      </c>
      <c r="J233" s="6"/>
      <c r="K233" s="12"/>
    </row>
    <row r="234" spans="1:11" ht="29.25" customHeight="1" thickBot="1">
      <c r="A234" s="19">
        <v>228</v>
      </c>
      <c r="B234" s="19" t="str">
        <f t="shared" si="9"/>
        <v>GIS건물일반집합정보</v>
      </c>
      <c r="C234" s="20" t="str">
        <f t="shared" si="10"/>
        <v>GIS건물일반정보</v>
      </c>
      <c r="D234" s="20" t="s">
        <v>791</v>
      </c>
      <c r="E234" s="20" t="s">
        <v>807</v>
      </c>
      <c r="F234" s="19">
        <v>40</v>
      </c>
      <c r="G234" s="21" t="s">
        <v>449</v>
      </c>
      <c r="H234" s="21" t="s">
        <v>95</v>
      </c>
      <c r="I234" s="21">
        <v>5</v>
      </c>
      <c r="J234" s="21"/>
      <c r="K234" s="23" t="s">
        <v>702</v>
      </c>
    </row>
    <row r="235" spans="1:11" ht="29.25" customHeight="1">
      <c r="A235" s="15">
        <v>229</v>
      </c>
      <c r="B235" s="15" t="str">
        <f t="shared" ref="B235:B274" si="11">B234</f>
        <v>GIS건물일반집합정보</v>
      </c>
      <c r="C235" s="9" t="s">
        <v>169</v>
      </c>
      <c r="D235" s="9" t="s">
        <v>793</v>
      </c>
      <c r="E235" s="9" t="s">
        <v>808</v>
      </c>
      <c r="F235" s="15">
        <v>1</v>
      </c>
      <c r="G235" s="17" t="s">
        <v>0</v>
      </c>
      <c r="H235" s="17" t="s">
        <v>74</v>
      </c>
      <c r="I235" s="17">
        <v>28</v>
      </c>
      <c r="J235" s="17" t="s">
        <v>708</v>
      </c>
      <c r="K235" s="18"/>
    </row>
    <row r="236" spans="1:11" ht="29.25" customHeight="1">
      <c r="A236" s="5">
        <v>230</v>
      </c>
      <c r="B236" s="5" t="str">
        <f t="shared" si="11"/>
        <v>GIS건물일반집합정보</v>
      </c>
      <c r="C236" s="9" t="str">
        <f t="shared" ref="C236:C274" si="12">C235</f>
        <v>GIS건물집합정보</v>
      </c>
      <c r="D236" s="9" t="s">
        <v>792</v>
      </c>
      <c r="E236" s="9" t="s">
        <v>808</v>
      </c>
      <c r="F236" s="5">
        <v>2</v>
      </c>
      <c r="G236" s="6" t="s">
        <v>2</v>
      </c>
      <c r="H236" s="6" t="s">
        <v>34</v>
      </c>
      <c r="I236" s="6">
        <v>19</v>
      </c>
      <c r="J236" s="6" t="s">
        <v>708</v>
      </c>
      <c r="K236" s="12"/>
    </row>
    <row r="237" spans="1:11" ht="29.25" customHeight="1">
      <c r="A237" s="5">
        <v>231</v>
      </c>
      <c r="B237" s="5" t="str">
        <f t="shared" si="11"/>
        <v>GIS건물일반집합정보</v>
      </c>
      <c r="C237" s="9" t="str">
        <f t="shared" si="12"/>
        <v>GIS건물집합정보</v>
      </c>
      <c r="D237" s="9" t="s">
        <v>792</v>
      </c>
      <c r="E237" s="9" t="s">
        <v>808</v>
      </c>
      <c r="F237" s="5">
        <v>3</v>
      </c>
      <c r="G237" s="6" t="s">
        <v>3</v>
      </c>
      <c r="H237" s="6" t="s">
        <v>35</v>
      </c>
      <c r="I237" s="6">
        <v>10</v>
      </c>
      <c r="J237" s="6" t="s">
        <v>708</v>
      </c>
      <c r="K237" s="12"/>
    </row>
    <row r="238" spans="1:11" ht="29.25" customHeight="1">
      <c r="A238" s="5">
        <v>232</v>
      </c>
      <c r="B238" s="5" t="str">
        <f t="shared" si="11"/>
        <v>GIS건물일반집합정보</v>
      </c>
      <c r="C238" s="9" t="str">
        <f t="shared" si="12"/>
        <v>GIS건물집합정보</v>
      </c>
      <c r="D238" s="9" t="s">
        <v>792</v>
      </c>
      <c r="E238" s="9" t="s">
        <v>809</v>
      </c>
      <c r="F238" s="5">
        <v>4</v>
      </c>
      <c r="G238" s="6" t="s">
        <v>4</v>
      </c>
      <c r="H238" s="6" t="s">
        <v>36</v>
      </c>
      <c r="I238" s="6">
        <v>254</v>
      </c>
      <c r="J238" s="6" t="s">
        <v>708</v>
      </c>
      <c r="K238" s="12"/>
    </row>
    <row r="239" spans="1:11" ht="29.25" customHeight="1">
      <c r="A239" s="5">
        <v>233</v>
      </c>
      <c r="B239" s="5" t="str">
        <f t="shared" si="11"/>
        <v>GIS건물일반집합정보</v>
      </c>
      <c r="C239" s="9" t="str">
        <f t="shared" si="12"/>
        <v>GIS건물집합정보</v>
      </c>
      <c r="D239" s="9" t="s">
        <v>792</v>
      </c>
      <c r="E239" s="9" t="s">
        <v>808</v>
      </c>
      <c r="F239" s="5">
        <v>5</v>
      </c>
      <c r="G239" s="6" t="s">
        <v>5</v>
      </c>
      <c r="H239" s="6" t="s">
        <v>37</v>
      </c>
      <c r="I239" s="6">
        <v>1</v>
      </c>
      <c r="J239" s="6"/>
      <c r="K239" s="12" t="str">
        <f>특수지구분코드</f>
        <v>1:일반, 2:산</v>
      </c>
    </row>
    <row r="240" spans="1:11" ht="29.25" customHeight="1">
      <c r="A240" s="5">
        <v>234</v>
      </c>
      <c r="B240" s="5" t="str">
        <f t="shared" si="11"/>
        <v>GIS건물일반집합정보</v>
      </c>
      <c r="C240" s="9" t="str">
        <f t="shared" si="12"/>
        <v>GIS건물집합정보</v>
      </c>
      <c r="D240" s="9" t="s">
        <v>792</v>
      </c>
      <c r="E240" s="9" t="s">
        <v>808</v>
      </c>
      <c r="F240" s="5">
        <v>6</v>
      </c>
      <c r="G240" s="6" t="s">
        <v>6</v>
      </c>
      <c r="H240" s="6" t="s">
        <v>38</v>
      </c>
      <c r="I240" s="6">
        <v>20</v>
      </c>
      <c r="J240" s="6" t="s">
        <v>708</v>
      </c>
      <c r="K240" s="12"/>
    </row>
    <row r="241" spans="1:11" ht="29.25" customHeight="1">
      <c r="A241" s="5">
        <v>235</v>
      </c>
      <c r="B241" s="5" t="str">
        <f t="shared" si="11"/>
        <v>GIS건물일반집합정보</v>
      </c>
      <c r="C241" s="9" t="str">
        <f t="shared" si="12"/>
        <v>GIS건물집합정보</v>
      </c>
      <c r="D241" s="9" t="s">
        <v>792</v>
      </c>
      <c r="E241" s="9" t="s">
        <v>808</v>
      </c>
      <c r="F241" s="5">
        <v>7</v>
      </c>
      <c r="G241" s="6" t="s">
        <v>7</v>
      </c>
      <c r="H241" s="6" t="s">
        <v>40</v>
      </c>
      <c r="I241" s="6">
        <v>10</v>
      </c>
      <c r="J241" s="6" t="s">
        <v>708</v>
      </c>
      <c r="K241" s="12"/>
    </row>
    <row r="242" spans="1:11" ht="29.25" customHeight="1">
      <c r="A242" s="5">
        <v>236</v>
      </c>
      <c r="B242" s="5" t="str">
        <f t="shared" si="11"/>
        <v>GIS건물일반집합정보</v>
      </c>
      <c r="C242" s="9" t="str">
        <f t="shared" si="12"/>
        <v>GIS건물집합정보</v>
      </c>
      <c r="D242" s="9" t="s">
        <v>792</v>
      </c>
      <c r="E242" s="9" t="s">
        <v>808</v>
      </c>
      <c r="F242" s="5">
        <v>8</v>
      </c>
      <c r="G242" s="6" t="s">
        <v>8</v>
      </c>
      <c r="H242" s="6" t="s">
        <v>41</v>
      </c>
      <c r="I242" s="6">
        <v>14</v>
      </c>
      <c r="J242" s="6" t="s">
        <v>708</v>
      </c>
      <c r="K242" s="12"/>
    </row>
    <row r="243" spans="1:11" ht="29.25" customHeight="1">
      <c r="A243" s="5">
        <v>237</v>
      </c>
      <c r="B243" s="5" t="str">
        <f t="shared" si="11"/>
        <v>GIS건물일반집합정보</v>
      </c>
      <c r="C243" s="9" t="str">
        <f t="shared" si="12"/>
        <v>GIS건물집합정보</v>
      </c>
      <c r="D243" s="9" t="s">
        <v>792</v>
      </c>
      <c r="E243" s="9" t="s">
        <v>808</v>
      </c>
      <c r="F243" s="5">
        <v>9</v>
      </c>
      <c r="G243" s="6" t="s">
        <v>9</v>
      </c>
      <c r="H243" s="6" t="s">
        <v>42</v>
      </c>
      <c r="I243" s="6">
        <v>5</v>
      </c>
      <c r="J243" s="6" t="s">
        <v>708</v>
      </c>
      <c r="K243" s="12" t="str">
        <f>집합건물구분코드</f>
        <v>1:일반건축물, 2:집합건축물</v>
      </c>
    </row>
    <row r="244" spans="1:11" ht="29.25" customHeight="1">
      <c r="A244" s="5">
        <v>238</v>
      </c>
      <c r="B244" s="5" t="str">
        <f t="shared" si="11"/>
        <v>GIS건물일반집합정보</v>
      </c>
      <c r="C244" s="9" t="str">
        <f t="shared" si="12"/>
        <v>GIS건물집합정보</v>
      </c>
      <c r="D244" s="9" t="s">
        <v>792</v>
      </c>
      <c r="E244" s="9" t="s">
        <v>807</v>
      </c>
      <c r="F244" s="5">
        <v>10</v>
      </c>
      <c r="G244" s="6" t="s">
        <v>10</v>
      </c>
      <c r="H244" s="6" t="s">
        <v>43</v>
      </c>
      <c r="I244" s="6">
        <v>30</v>
      </c>
      <c r="J244" s="6" t="s">
        <v>708</v>
      </c>
      <c r="K244" s="12"/>
    </row>
    <row r="245" spans="1:11" ht="29.25" customHeight="1">
      <c r="A245" s="5">
        <v>239</v>
      </c>
      <c r="B245" s="5" t="str">
        <f t="shared" si="11"/>
        <v>GIS건물일반집합정보</v>
      </c>
      <c r="C245" s="9" t="str">
        <f t="shared" si="12"/>
        <v>GIS건물집합정보</v>
      </c>
      <c r="D245" s="9" t="s">
        <v>792</v>
      </c>
      <c r="E245" s="9" t="s">
        <v>807</v>
      </c>
      <c r="F245" s="5">
        <v>11</v>
      </c>
      <c r="G245" s="6" t="s">
        <v>11</v>
      </c>
      <c r="H245" s="6" t="s">
        <v>44</v>
      </c>
      <c r="I245" s="6">
        <v>5</v>
      </c>
      <c r="J245" s="6" t="s">
        <v>708</v>
      </c>
      <c r="K245" s="12" t="str">
        <f>대장종류코드</f>
        <v>2:일반건축물대장, 3:표제부</v>
      </c>
    </row>
    <row r="246" spans="1:11" ht="29.25" customHeight="1">
      <c r="A246" s="5">
        <v>240</v>
      </c>
      <c r="B246" s="5" t="str">
        <f t="shared" si="11"/>
        <v>GIS건물일반집합정보</v>
      </c>
      <c r="C246" s="9" t="str">
        <f t="shared" si="12"/>
        <v>GIS건물집합정보</v>
      </c>
      <c r="D246" s="9" t="s">
        <v>792</v>
      </c>
      <c r="E246" s="9" t="s">
        <v>808</v>
      </c>
      <c r="F246" s="5">
        <v>12</v>
      </c>
      <c r="G246" s="6" t="s">
        <v>12</v>
      </c>
      <c r="H246" s="6" t="s">
        <v>45</v>
      </c>
      <c r="I246" s="6">
        <v>30</v>
      </c>
      <c r="J246" s="6" t="s">
        <v>708</v>
      </c>
      <c r="K246" s="12"/>
    </row>
    <row r="247" spans="1:11" ht="29.25" customHeight="1">
      <c r="A247" s="5">
        <v>241</v>
      </c>
      <c r="B247" s="5" t="str">
        <f t="shared" si="11"/>
        <v>GIS건물일반집합정보</v>
      </c>
      <c r="C247" s="9" t="str">
        <f t="shared" si="12"/>
        <v>GIS건물집합정보</v>
      </c>
      <c r="D247" s="9" t="s">
        <v>792</v>
      </c>
      <c r="E247" s="9" t="s">
        <v>808</v>
      </c>
      <c r="F247" s="5">
        <v>13</v>
      </c>
      <c r="G247" s="6" t="s">
        <v>13</v>
      </c>
      <c r="H247" s="6" t="s">
        <v>63</v>
      </c>
      <c r="I247" s="6">
        <v>200</v>
      </c>
      <c r="J247" s="6" t="s">
        <v>708</v>
      </c>
      <c r="K247" s="12"/>
    </row>
    <row r="248" spans="1:11" ht="29.25" customHeight="1">
      <c r="A248" s="5">
        <v>242</v>
      </c>
      <c r="B248" s="5" t="str">
        <f t="shared" si="11"/>
        <v>GIS건물일반집합정보</v>
      </c>
      <c r="C248" s="9" t="str">
        <f t="shared" si="12"/>
        <v>GIS건물집합정보</v>
      </c>
      <c r="D248" s="9" t="s">
        <v>792</v>
      </c>
      <c r="E248" s="9" t="s">
        <v>808</v>
      </c>
      <c r="F248" s="5">
        <v>14</v>
      </c>
      <c r="G248" s="6" t="s">
        <v>14</v>
      </c>
      <c r="H248" s="6" t="s">
        <v>156</v>
      </c>
      <c r="I248" s="6">
        <v>14</v>
      </c>
      <c r="J248" s="6" t="s">
        <v>708</v>
      </c>
      <c r="K248" s="12"/>
    </row>
    <row r="249" spans="1:11" ht="29.25" customHeight="1">
      <c r="A249" s="5">
        <v>243</v>
      </c>
      <c r="B249" s="5" t="str">
        <f t="shared" si="11"/>
        <v>GIS건물일반집합정보</v>
      </c>
      <c r="C249" s="9" t="str">
        <f t="shared" si="12"/>
        <v>GIS건물집합정보</v>
      </c>
      <c r="D249" s="9" t="s">
        <v>792</v>
      </c>
      <c r="E249" s="9" t="s">
        <v>808</v>
      </c>
      <c r="F249" s="5">
        <v>15</v>
      </c>
      <c r="G249" s="6" t="s">
        <v>15</v>
      </c>
      <c r="H249" s="6" t="s">
        <v>157</v>
      </c>
      <c r="I249" s="6">
        <v>48</v>
      </c>
      <c r="J249" s="6" t="s">
        <v>708</v>
      </c>
      <c r="K249" s="12"/>
    </row>
    <row r="250" spans="1:11" ht="29.25" customHeight="1">
      <c r="A250" s="5">
        <v>244</v>
      </c>
      <c r="B250" s="5" t="str">
        <f t="shared" si="11"/>
        <v>GIS건물일반집합정보</v>
      </c>
      <c r="C250" s="9" t="str">
        <f t="shared" si="12"/>
        <v>GIS건물집합정보</v>
      </c>
      <c r="D250" s="9" t="s">
        <v>792</v>
      </c>
      <c r="E250" s="9" t="s">
        <v>808</v>
      </c>
      <c r="F250" s="5">
        <v>16</v>
      </c>
      <c r="G250" s="6" t="s">
        <v>16</v>
      </c>
      <c r="H250" s="6" t="s">
        <v>158</v>
      </c>
      <c r="I250" s="6">
        <v>5</v>
      </c>
      <c r="J250" s="6" t="s">
        <v>708</v>
      </c>
      <c r="K250" s="12"/>
    </row>
    <row r="251" spans="1:11" ht="29.25" customHeight="1">
      <c r="A251" s="5">
        <v>245</v>
      </c>
      <c r="B251" s="5" t="str">
        <f t="shared" si="11"/>
        <v>GIS건물일반집합정보</v>
      </c>
      <c r="C251" s="9" t="str">
        <f t="shared" si="12"/>
        <v>GIS건물집합정보</v>
      </c>
      <c r="D251" s="9" t="s">
        <v>792</v>
      </c>
      <c r="E251" s="9" t="s">
        <v>808</v>
      </c>
      <c r="F251" s="5">
        <v>17</v>
      </c>
      <c r="G251" s="6" t="s">
        <v>17</v>
      </c>
      <c r="H251" s="6" t="s">
        <v>159</v>
      </c>
      <c r="I251" s="6">
        <v>4</v>
      </c>
      <c r="J251" s="6" t="s">
        <v>708</v>
      </c>
      <c r="K251" s="12" t="str">
        <f>도로명주소지하코드</f>
        <v>0:지상, 1:지하</v>
      </c>
    </row>
    <row r="252" spans="1:11" ht="29.25" customHeight="1">
      <c r="A252" s="5">
        <v>246</v>
      </c>
      <c r="B252" s="5" t="str">
        <f t="shared" si="11"/>
        <v>GIS건물일반집합정보</v>
      </c>
      <c r="C252" s="9" t="str">
        <f t="shared" si="12"/>
        <v>GIS건물집합정보</v>
      </c>
      <c r="D252" s="9" t="s">
        <v>792</v>
      </c>
      <c r="E252" s="9" t="s">
        <v>808</v>
      </c>
      <c r="F252" s="5">
        <v>18</v>
      </c>
      <c r="G252" s="6" t="s">
        <v>18</v>
      </c>
      <c r="H252" s="6" t="s">
        <v>160</v>
      </c>
      <c r="I252" s="6">
        <v>5</v>
      </c>
      <c r="J252" s="6" t="s">
        <v>708</v>
      </c>
      <c r="K252" s="12"/>
    </row>
    <row r="253" spans="1:11" ht="29.25" customHeight="1">
      <c r="A253" s="5">
        <v>247</v>
      </c>
      <c r="B253" s="5" t="str">
        <f t="shared" si="11"/>
        <v>GIS건물일반집합정보</v>
      </c>
      <c r="C253" s="9" t="str">
        <f t="shared" si="12"/>
        <v>GIS건물집합정보</v>
      </c>
      <c r="D253" s="9" t="s">
        <v>792</v>
      </c>
      <c r="E253" s="9" t="s">
        <v>807</v>
      </c>
      <c r="F253" s="5">
        <v>19</v>
      </c>
      <c r="G253" s="6" t="s">
        <v>19</v>
      </c>
      <c r="H253" s="6" t="s">
        <v>161</v>
      </c>
      <c r="I253" s="6">
        <v>5</v>
      </c>
      <c r="J253" s="6" t="s">
        <v>708</v>
      </c>
      <c r="K253" s="12"/>
    </row>
    <row r="254" spans="1:11" ht="29.25" customHeight="1">
      <c r="A254" s="5">
        <v>248</v>
      </c>
      <c r="B254" s="5" t="str">
        <f t="shared" si="11"/>
        <v>GIS건물일반집합정보</v>
      </c>
      <c r="C254" s="9" t="str">
        <f t="shared" si="12"/>
        <v>GIS건물집합정보</v>
      </c>
      <c r="D254" s="9" t="s">
        <v>792</v>
      </c>
      <c r="E254" s="9" t="s">
        <v>808</v>
      </c>
      <c r="F254" s="5">
        <v>20</v>
      </c>
      <c r="G254" s="6" t="s">
        <v>20</v>
      </c>
      <c r="H254" s="6" t="s">
        <v>46</v>
      </c>
      <c r="I254" s="6">
        <v>150</v>
      </c>
      <c r="J254" s="6" t="s">
        <v>708</v>
      </c>
      <c r="K254" s="12"/>
    </row>
    <row r="255" spans="1:11" ht="29.25" customHeight="1">
      <c r="A255" s="5">
        <v>249</v>
      </c>
      <c r="B255" s="5" t="str">
        <f t="shared" si="11"/>
        <v>GIS건물일반집합정보</v>
      </c>
      <c r="C255" s="9" t="str">
        <f t="shared" si="12"/>
        <v>GIS건물집합정보</v>
      </c>
      <c r="D255" s="9" t="s">
        <v>792</v>
      </c>
      <c r="E255" s="9" t="s">
        <v>808</v>
      </c>
      <c r="F255" s="5">
        <v>21</v>
      </c>
      <c r="G255" s="6" t="s">
        <v>21</v>
      </c>
      <c r="H255" s="6" t="s">
        <v>75</v>
      </c>
      <c r="I255" s="6">
        <v>5</v>
      </c>
      <c r="J255" s="6" t="s">
        <v>708</v>
      </c>
      <c r="K255" s="12" t="str">
        <f>건물주부구분코드</f>
        <v>0:주건축물, 1:부속건축물</v>
      </c>
    </row>
    <row r="256" spans="1:11" ht="29.25" customHeight="1">
      <c r="A256" s="5">
        <v>250</v>
      </c>
      <c r="B256" s="5" t="str">
        <f t="shared" si="11"/>
        <v>GIS건물일반집합정보</v>
      </c>
      <c r="C256" s="9" t="str">
        <f t="shared" si="12"/>
        <v>GIS건물집합정보</v>
      </c>
      <c r="D256" s="9" t="s">
        <v>792</v>
      </c>
      <c r="E256" s="9" t="s">
        <v>808</v>
      </c>
      <c r="F256" s="5">
        <v>22</v>
      </c>
      <c r="G256" s="6" t="s">
        <v>22</v>
      </c>
      <c r="H256" s="6" t="s">
        <v>162</v>
      </c>
      <c r="I256" s="6">
        <v>30</v>
      </c>
      <c r="J256" s="6" t="s">
        <v>708</v>
      </c>
      <c r="K256" s="12"/>
    </row>
    <row r="257" spans="1:11" ht="29.25" customHeight="1">
      <c r="A257" s="5">
        <v>251</v>
      </c>
      <c r="B257" s="5" t="str">
        <f t="shared" si="11"/>
        <v>GIS건물일반집합정보</v>
      </c>
      <c r="C257" s="9" t="str">
        <f t="shared" si="12"/>
        <v>GIS건물집합정보</v>
      </c>
      <c r="D257" s="9" t="s">
        <v>792</v>
      </c>
      <c r="E257" s="9" t="s">
        <v>809</v>
      </c>
      <c r="F257" s="5">
        <v>23</v>
      </c>
      <c r="G257" s="6" t="s">
        <v>23</v>
      </c>
      <c r="H257" s="6" t="s">
        <v>450</v>
      </c>
      <c r="I257" s="6" t="s">
        <v>346</v>
      </c>
      <c r="J257" s="6" t="s">
        <v>708</v>
      </c>
      <c r="K257" s="12"/>
    </row>
    <row r="258" spans="1:11" ht="29.25" customHeight="1">
      <c r="A258" s="5">
        <v>252</v>
      </c>
      <c r="B258" s="5" t="str">
        <f t="shared" si="11"/>
        <v>GIS건물일반집합정보</v>
      </c>
      <c r="C258" s="9" t="str">
        <f t="shared" si="12"/>
        <v>GIS건물집합정보</v>
      </c>
      <c r="D258" s="9" t="s">
        <v>792</v>
      </c>
      <c r="E258" s="9" t="s">
        <v>808</v>
      </c>
      <c r="F258" s="5">
        <v>24</v>
      </c>
      <c r="G258" s="6" t="s">
        <v>24</v>
      </c>
      <c r="H258" s="6" t="s">
        <v>444</v>
      </c>
      <c r="I258" s="6" t="s">
        <v>346</v>
      </c>
      <c r="J258" s="6" t="s">
        <v>708</v>
      </c>
      <c r="K258" s="12"/>
    </row>
    <row r="259" spans="1:11" ht="29.25" customHeight="1">
      <c r="A259" s="5">
        <v>253</v>
      </c>
      <c r="B259" s="5" t="str">
        <f t="shared" si="11"/>
        <v>GIS건물일반집합정보</v>
      </c>
      <c r="C259" s="9" t="str">
        <f t="shared" si="12"/>
        <v>GIS건물집합정보</v>
      </c>
      <c r="D259" s="9" t="s">
        <v>792</v>
      </c>
      <c r="E259" s="9" t="s">
        <v>808</v>
      </c>
      <c r="F259" s="5">
        <v>25</v>
      </c>
      <c r="G259" s="6" t="s">
        <v>25</v>
      </c>
      <c r="H259" s="6" t="s">
        <v>445</v>
      </c>
      <c r="I259" s="6" t="s">
        <v>345</v>
      </c>
      <c r="J259" s="6" t="s">
        <v>708</v>
      </c>
      <c r="K259" s="12"/>
    </row>
    <row r="260" spans="1:11" ht="29.25" customHeight="1">
      <c r="A260" s="5">
        <v>254</v>
      </c>
      <c r="B260" s="5" t="str">
        <f t="shared" si="11"/>
        <v>GIS건물일반집합정보</v>
      </c>
      <c r="C260" s="9" t="str">
        <f t="shared" si="12"/>
        <v>GIS건물집합정보</v>
      </c>
      <c r="D260" s="9" t="s">
        <v>792</v>
      </c>
      <c r="E260" s="9" t="s">
        <v>808</v>
      </c>
      <c r="F260" s="5">
        <v>26</v>
      </c>
      <c r="G260" s="6" t="s">
        <v>26</v>
      </c>
      <c r="H260" s="6" t="s">
        <v>446</v>
      </c>
      <c r="I260" s="6" t="s">
        <v>345</v>
      </c>
      <c r="J260" s="6" t="s">
        <v>708</v>
      </c>
      <c r="K260" s="12"/>
    </row>
    <row r="261" spans="1:11" ht="29.25" customHeight="1">
      <c r="A261" s="5">
        <v>255</v>
      </c>
      <c r="B261" s="5" t="str">
        <f t="shared" si="11"/>
        <v>GIS건물일반집합정보</v>
      </c>
      <c r="C261" s="9" t="str">
        <f t="shared" si="12"/>
        <v>GIS건물집합정보</v>
      </c>
      <c r="D261" s="9" t="s">
        <v>792</v>
      </c>
      <c r="E261" s="9" t="s">
        <v>808</v>
      </c>
      <c r="F261" s="5">
        <v>27</v>
      </c>
      <c r="G261" s="6" t="s">
        <v>27</v>
      </c>
      <c r="H261" s="6" t="s">
        <v>447</v>
      </c>
      <c r="I261" s="6" t="s">
        <v>345</v>
      </c>
      <c r="J261" s="6" t="s">
        <v>708</v>
      </c>
      <c r="K261" s="12"/>
    </row>
    <row r="262" spans="1:11" ht="29.25" customHeight="1">
      <c r="A262" s="5">
        <v>256</v>
      </c>
      <c r="B262" s="5" t="str">
        <f t="shared" si="11"/>
        <v>GIS건물일반집합정보</v>
      </c>
      <c r="C262" s="9" t="str">
        <f t="shared" si="12"/>
        <v>GIS건물집합정보</v>
      </c>
      <c r="D262" s="9" t="s">
        <v>792</v>
      </c>
      <c r="E262" s="9" t="s">
        <v>808</v>
      </c>
      <c r="F262" s="5">
        <v>28</v>
      </c>
      <c r="G262" s="6" t="s">
        <v>28</v>
      </c>
      <c r="H262" s="6" t="s">
        <v>48</v>
      </c>
      <c r="I262" s="6">
        <v>5</v>
      </c>
      <c r="J262" s="6" t="s">
        <v>708</v>
      </c>
      <c r="K262" s="12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263" spans="1:11" ht="29.25" customHeight="1">
      <c r="A263" s="5">
        <v>257</v>
      </c>
      <c r="B263" s="5" t="str">
        <f t="shared" si="11"/>
        <v>GIS건물일반집합정보</v>
      </c>
      <c r="C263" s="9" t="str">
        <f t="shared" si="12"/>
        <v>GIS건물집합정보</v>
      </c>
      <c r="D263" s="9" t="s">
        <v>792</v>
      </c>
      <c r="E263" s="9" t="s">
        <v>808</v>
      </c>
      <c r="F263" s="5">
        <v>29</v>
      </c>
      <c r="G263" s="6" t="s">
        <v>29</v>
      </c>
      <c r="H263" s="6" t="s">
        <v>49</v>
      </c>
      <c r="I263" s="6">
        <v>50</v>
      </c>
      <c r="J263" s="6" t="s">
        <v>708</v>
      </c>
      <c r="K263" s="12"/>
    </row>
    <row r="264" spans="1:11" ht="29.25" customHeight="1">
      <c r="A264" s="5">
        <v>258</v>
      </c>
      <c r="B264" s="5" t="str">
        <f t="shared" si="11"/>
        <v>GIS건물일반집합정보</v>
      </c>
      <c r="C264" s="9" t="str">
        <f t="shared" si="12"/>
        <v>GIS건물집합정보</v>
      </c>
      <c r="D264" s="9" t="s">
        <v>792</v>
      </c>
      <c r="E264" s="9" t="s">
        <v>809</v>
      </c>
      <c r="F264" s="5">
        <v>30</v>
      </c>
      <c r="G264" s="6" t="s">
        <v>30</v>
      </c>
      <c r="H264" s="6" t="s">
        <v>163</v>
      </c>
      <c r="I264" s="6">
        <v>5</v>
      </c>
      <c r="J264" s="6" t="s">
        <v>708</v>
      </c>
      <c r="K264" s="12" t="str">
        <f>건축물용도코드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265" spans="1:11" ht="29.25" customHeight="1">
      <c r="A265" s="5">
        <v>259</v>
      </c>
      <c r="B265" s="5" t="str">
        <f t="shared" si="11"/>
        <v>GIS건물일반집합정보</v>
      </c>
      <c r="C265" s="9" t="str">
        <f t="shared" si="12"/>
        <v>GIS건물집합정보</v>
      </c>
      <c r="D265" s="9" t="s">
        <v>792</v>
      </c>
      <c r="E265" s="9" t="s">
        <v>808</v>
      </c>
      <c r="F265" s="5">
        <v>31</v>
      </c>
      <c r="G265" s="6" t="s">
        <v>31</v>
      </c>
      <c r="H265" s="6" t="s">
        <v>164</v>
      </c>
      <c r="I265" s="6">
        <v>50</v>
      </c>
      <c r="J265" s="6" t="s">
        <v>708</v>
      </c>
      <c r="K265" s="12"/>
    </row>
    <row r="266" spans="1:11" ht="29.25" customHeight="1">
      <c r="A266" s="5">
        <v>260</v>
      </c>
      <c r="B266" s="5" t="str">
        <f t="shared" si="11"/>
        <v>GIS건물일반집합정보</v>
      </c>
      <c r="C266" s="9" t="str">
        <f t="shared" si="12"/>
        <v>GIS건물집합정보</v>
      </c>
      <c r="D266" s="9" t="s">
        <v>792</v>
      </c>
      <c r="E266" s="9" t="s">
        <v>808</v>
      </c>
      <c r="F266" s="5">
        <v>32</v>
      </c>
      <c r="G266" s="6" t="s">
        <v>68</v>
      </c>
      <c r="H266" s="6" t="s">
        <v>52</v>
      </c>
      <c r="I266" s="6" t="s">
        <v>346</v>
      </c>
      <c r="J266" s="6" t="s">
        <v>708</v>
      </c>
      <c r="K266" s="12"/>
    </row>
    <row r="267" spans="1:11" ht="29.25" customHeight="1">
      <c r="A267" s="5">
        <v>261</v>
      </c>
      <c r="B267" s="5" t="str">
        <f t="shared" si="11"/>
        <v>GIS건물일반집합정보</v>
      </c>
      <c r="C267" s="9" t="str">
        <f t="shared" si="12"/>
        <v>GIS건물집합정보</v>
      </c>
      <c r="D267" s="9" t="s">
        <v>792</v>
      </c>
      <c r="E267" s="9" t="s">
        <v>808</v>
      </c>
      <c r="F267" s="5">
        <v>33</v>
      </c>
      <c r="G267" s="6" t="s">
        <v>69</v>
      </c>
      <c r="H267" s="6" t="s">
        <v>53</v>
      </c>
      <c r="I267" s="6">
        <v>9</v>
      </c>
      <c r="J267" s="6" t="s">
        <v>708</v>
      </c>
      <c r="K267" s="12"/>
    </row>
    <row r="268" spans="1:11" ht="29.25" customHeight="1">
      <c r="A268" s="5">
        <v>262</v>
      </c>
      <c r="B268" s="5" t="str">
        <f t="shared" si="11"/>
        <v>GIS건물일반집합정보</v>
      </c>
      <c r="C268" s="9" t="str">
        <f t="shared" si="12"/>
        <v>GIS건물집합정보</v>
      </c>
      <c r="D268" s="9" t="s">
        <v>792</v>
      </c>
      <c r="E268" s="9" t="s">
        <v>808</v>
      </c>
      <c r="F268" s="5">
        <v>34</v>
      </c>
      <c r="G268" s="6" t="s">
        <v>70</v>
      </c>
      <c r="H268" s="6" t="s">
        <v>54</v>
      </c>
      <c r="I268" s="6">
        <v>9</v>
      </c>
      <c r="J268" s="6" t="s">
        <v>708</v>
      </c>
      <c r="K268" s="12"/>
    </row>
    <row r="269" spans="1:11" ht="29.25" customHeight="1">
      <c r="A269" s="5">
        <v>263</v>
      </c>
      <c r="B269" s="5" t="str">
        <f t="shared" si="11"/>
        <v>GIS건물일반집합정보</v>
      </c>
      <c r="C269" s="9" t="str">
        <f t="shared" si="12"/>
        <v>GIS건물집합정보</v>
      </c>
      <c r="D269" s="9" t="s">
        <v>792</v>
      </c>
      <c r="E269" s="9" t="s">
        <v>807</v>
      </c>
      <c r="F269" s="5">
        <v>35</v>
      </c>
      <c r="G269" s="6" t="s">
        <v>71</v>
      </c>
      <c r="H269" s="6" t="s">
        <v>55</v>
      </c>
      <c r="I269" s="6">
        <v>10</v>
      </c>
      <c r="J269" s="6" t="s">
        <v>708</v>
      </c>
      <c r="K269" s="12"/>
    </row>
    <row r="270" spans="1:11" ht="29.25" customHeight="1">
      <c r="A270" s="5">
        <v>264</v>
      </c>
      <c r="B270" s="5" t="str">
        <f t="shared" si="11"/>
        <v>GIS건물일반집합정보</v>
      </c>
      <c r="C270" s="9" t="str">
        <f t="shared" si="12"/>
        <v>GIS건물집합정보</v>
      </c>
      <c r="D270" s="9" t="s">
        <v>792</v>
      </c>
      <c r="E270" s="9" t="s">
        <v>808</v>
      </c>
      <c r="F270" s="5">
        <v>36</v>
      </c>
      <c r="G270" s="6" t="s">
        <v>72</v>
      </c>
      <c r="H270" s="6" t="s">
        <v>56</v>
      </c>
      <c r="I270" s="6">
        <v>10</v>
      </c>
      <c r="J270" s="6" t="s">
        <v>708</v>
      </c>
      <c r="K270" s="12"/>
    </row>
    <row r="271" spans="1:11" ht="29.25" customHeight="1">
      <c r="A271" s="5">
        <v>265</v>
      </c>
      <c r="B271" s="5" t="str">
        <f t="shared" si="11"/>
        <v>GIS건물일반집합정보</v>
      </c>
      <c r="C271" s="9" t="str">
        <f t="shared" si="12"/>
        <v>GIS건물집합정보</v>
      </c>
      <c r="D271" s="9" t="s">
        <v>792</v>
      </c>
      <c r="E271" s="9" t="s">
        <v>808</v>
      </c>
      <c r="F271" s="5">
        <v>37</v>
      </c>
      <c r="G271" s="6" t="s">
        <v>111</v>
      </c>
      <c r="H271" s="6" t="s">
        <v>165</v>
      </c>
      <c r="I271" s="6">
        <v>9</v>
      </c>
      <c r="J271" s="6" t="s">
        <v>708</v>
      </c>
      <c r="K271" s="12"/>
    </row>
    <row r="272" spans="1:11" ht="29.25" customHeight="1">
      <c r="A272" s="5">
        <v>266</v>
      </c>
      <c r="B272" s="5" t="str">
        <f t="shared" si="11"/>
        <v>GIS건물일반집합정보</v>
      </c>
      <c r="C272" s="9" t="str">
        <f t="shared" si="12"/>
        <v>GIS건물집합정보</v>
      </c>
      <c r="D272" s="9" t="s">
        <v>792</v>
      </c>
      <c r="E272" s="9" t="s">
        <v>808</v>
      </c>
      <c r="F272" s="5">
        <v>38</v>
      </c>
      <c r="G272" s="6" t="s">
        <v>113</v>
      </c>
      <c r="H272" s="6" t="s">
        <v>452</v>
      </c>
      <c r="I272" s="6" t="s">
        <v>346</v>
      </c>
      <c r="J272" s="6" t="s">
        <v>708</v>
      </c>
      <c r="K272" s="12"/>
    </row>
    <row r="273" spans="1:11" ht="29.25" customHeight="1">
      <c r="A273" s="5">
        <v>267</v>
      </c>
      <c r="B273" s="5" t="str">
        <f t="shared" si="11"/>
        <v>GIS건물일반집합정보</v>
      </c>
      <c r="C273" s="9" t="str">
        <f t="shared" si="12"/>
        <v>GIS건물집합정보</v>
      </c>
      <c r="D273" s="9" t="s">
        <v>792</v>
      </c>
      <c r="E273" s="9" t="s">
        <v>807</v>
      </c>
      <c r="F273" s="5">
        <v>39</v>
      </c>
      <c r="G273" s="6" t="s">
        <v>114</v>
      </c>
      <c r="H273" s="6" t="s">
        <v>62</v>
      </c>
      <c r="I273" s="6">
        <v>10</v>
      </c>
      <c r="J273" s="6"/>
      <c r="K273" s="12"/>
    </row>
    <row r="274" spans="1:11" ht="29.25" customHeight="1" thickBot="1">
      <c r="A274" s="19">
        <v>268</v>
      </c>
      <c r="B274" s="19" t="str">
        <f t="shared" si="11"/>
        <v>GIS건물일반집합정보</v>
      </c>
      <c r="C274" s="20" t="str">
        <f t="shared" si="12"/>
        <v>GIS건물집합정보</v>
      </c>
      <c r="D274" s="20" t="s">
        <v>792</v>
      </c>
      <c r="E274" s="20" t="s">
        <v>808</v>
      </c>
      <c r="F274" s="19">
        <v>40</v>
      </c>
      <c r="G274" s="21" t="s">
        <v>449</v>
      </c>
      <c r="H274" s="21" t="s">
        <v>95</v>
      </c>
      <c r="I274" s="21">
        <v>5</v>
      </c>
      <c r="J274" s="21"/>
      <c r="K274" s="23" t="s">
        <v>702</v>
      </c>
    </row>
    <row r="275" spans="1:11" ht="29.25" customHeight="1">
      <c r="A275" s="15">
        <v>269</v>
      </c>
      <c r="B275" s="15" t="s">
        <v>170</v>
      </c>
      <c r="C275" s="9" t="s">
        <v>797</v>
      </c>
      <c r="D275" s="9" t="s">
        <v>795</v>
      </c>
      <c r="E275" s="9" t="s">
        <v>808</v>
      </c>
      <c r="F275" s="15">
        <v>1</v>
      </c>
      <c r="G275" s="17" t="s">
        <v>0</v>
      </c>
      <c r="H275" s="17" t="s">
        <v>34</v>
      </c>
      <c r="I275" s="24">
        <v>19</v>
      </c>
      <c r="J275" s="17"/>
      <c r="K275" s="18"/>
    </row>
    <row r="276" spans="1:11" ht="29.25" customHeight="1">
      <c r="A276" s="5">
        <v>270</v>
      </c>
      <c r="B276" s="5" t="str">
        <f t="shared" ref="B276:B285" si="13">B275</f>
        <v>개별공시지가정보</v>
      </c>
      <c r="C276" s="9" t="s">
        <v>796</v>
      </c>
      <c r="D276" s="9" t="s">
        <v>794</v>
      </c>
      <c r="E276" s="9" t="s">
        <v>808</v>
      </c>
      <c r="F276" s="5">
        <v>2</v>
      </c>
      <c r="G276" s="6" t="s">
        <v>2</v>
      </c>
      <c r="H276" s="6" t="s">
        <v>35</v>
      </c>
      <c r="I276" s="6">
        <v>10</v>
      </c>
      <c r="J276" s="6"/>
      <c r="K276" s="12"/>
    </row>
    <row r="277" spans="1:11" ht="29.25" customHeight="1">
      <c r="A277" s="5">
        <v>271</v>
      </c>
      <c r="B277" s="5" t="str">
        <f t="shared" si="13"/>
        <v>개별공시지가정보</v>
      </c>
      <c r="C277" s="9" t="s">
        <v>796</v>
      </c>
      <c r="D277" s="9" t="s">
        <v>794</v>
      </c>
      <c r="E277" s="9" t="s">
        <v>808</v>
      </c>
      <c r="F277" s="5">
        <v>3</v>
      </c>
      <c r="G277" s="6" t="s">
        <v>3</v>
      </c>
      <c r="H277" s="6" t="s">
        <v>36</v>
      </c>
      <c r="I277" s="6">
        <v>254</v>
      </c>
      <c r="J277" s="6"/>
      <c r="K277" s="12"/>
    </row>
    <row r="278" spans="1:11" ht="29.25" customHeight="1">
      <c r="A278" s="5">
        <v>272</v>
      </c>
      <c r="B278" s="5" t="str">
        <f t="shared" si="13"/>
        <v>개별공시지가정보</v>
      </c>
      <c r="C278" s="9" t="s">
        <v>796</v>
      </c>
      <c r="D278" s="9" t="s">
        <v>794</v>
      </c>
      <c r="E278" s="9" t="s">
        <v>807</v>
      </c>
      <c r="F278" s="5">
        <v>4</v>
      </c>
      <c r="G278" s="6" t="s">
        <v>4</v>
      </c>
      <c r="H278" s="6" t="s">
        <v>132</v>
      </c>
      <c r="I278" s="6">
        <v>1</v>
      </c>
      <c r="J278" s="6"/>
      <c r="K278" s="12" t="str">
        <f>대장구분코드</f>
        <v>1:일반번지,2:산번지,3:가번지,4:구번지,5:구획정리,6:하천번지,7:무번지</v>
      </c>
    </row>
    <row r="279" spans="1:11" ht="29.25" customHeight="1">
      <c r="A279" s="5">
        <v>273</v>
      </c>
      <c r="B279" s="5" t="str">
        <f t="shared" si="13"/>
        <v>개별공시지가정보</v>
      </c>
      <c r="C279" s="9" t="s">
        <v>796</v>
      </c>
      <c r="D279" s="9" t="s">
        <v>794</v>
      </c>
      <c r="E279" s="9" t="s">
        <v>808</v>
      </c>
      <c r="F279" s="5">
        <v>5</v>
      </c>
      <c r="G279" s="6" t="s">
        <v>5</v>
      </c>
      <c r="H279" s="6" t="s">
        <v>133</v>
      </c>
      <c r="I279" s="6">
        <v>20</v>
      </c>
      <c r="J279" s="6"/>
      <c r="K279" s="12"/>
    </row>
    <row r="280" spans="1:11" ht="29.25" customHeight="1">
      <c r="A280" s="5">
        <v>274</v>
      </c>
      <c r="B280" s="5" t="str">
        <f t="shared" si="13"/>
        <v>개별공시지가정보</v>
      </c>
      <c r="C280" s="9" t="s">
        <v>796</v>
      </c>
      <c r="D280" s="9" t="s">
        <v>794</v>
      </c>
      <c r="E280" s="9" t="s">
        <v>808</v>
      </c>
      <c r="F280" s="5">
        <v>6</v>
      </c>
      <c r="G280" s="6" t="s">
        <v>6</v>
      </c>
      <c r="H280" s="6" t="s">
        <v>40</v>
      </c>
      <c r="I280" s="6">
        <v>10</v>
      </c>
      <c r="J280" s="6"/>
      <c r="K280" s="12"/>
    </row>
    <row r="281" spans="1:11" ht="29.25" customHeight="1">
      <c r="A281" s="5">
        <v>275</v>
      </c>
      <c r="B281" s="5" t="str">
        <f t="shared" si="13"/>
        <v>개별공시지가정보</v>
      </c>
      <c r="C281" s="9" t="s">
        <v>796</v>
      </c>
      <c r="D281" s="9" t="s">
        <v>794</v>
      </c>
      <c r="E281" s="9" t="s">
        <v>808</v>
      </c>
      <c r="F281" s="5">
        <v>7</v>
      </c>
      <c r="G281" s="6" t="s">
        <v>7</v>
      </c>
      <c r="H281" s="6" t="s">
        <v>134</v>
      </c>
      <c r="I281" s="6">
        <v>200</v>
      </c>
      <c r="J281" s="6"/>
      <c r="K281" s="12"/>
    </row>
    <row r="282" spans="1:11" ht="29.25" customHeight="1">
      <c r="A282" s="5">
        <v>276</v>
      </c>
      <c r="B282" s="5" t="str">
        <f t="shared" si="13"/>
        <v>개별공시지가정보</v>
      </c>
      <c r="C282" s="9" t="s">
        <v>796</v>
      </c>
      <c r="D282" s="9" t="s">
        <v>794</v>
      </c>
      <c r="E282" s="9" t="s">
        <v>808</v>
      </c>
      <c r="F282" s="5">
        <v>8</v>
      </c>
      <c r="G282" s="6" t="s">
        <v>8</v>
      </c>
      <c r="H282" s="6" t="s">
        <v>91</v>
      </c>
      <c r="I282" s="6">
        <v>4</v>
      </c>
      <c r="J282" s="6"/>
      <c r="K282" s="12"/>
    </row>
    <row r="283" spans="1:11" ht="29.25" customHeight="1">
      <c r="A283" s="5">
        <v>277</v>
      </c>
      <c r="B283" s="5" t="str">
        <f t="shared" si="13"/>
        <v>개별공시지가정보</v>
      </c>
      <c r="C283" s="9" t="s">
        <v>796</v>
      </c>
      <c r="D283" s="9" t="s">
        <v>794</v>
      </c>
      <c r="E283" s="9" t="s">
        <v>809</v>
      </c>
      <c r="F283" s="5">
        <v>9</v>
      </c>
      <c r="G283" s="6" t="s">
        <v>9</v>
      </c>
      <c r="H283" s="6" t="s">
        <v>92</v>
      </c>
      <c r="I283" s="6">
        <v>2</v>
      </c>
      <c r="J283" s="6"/>
      <c r="K283" s="12"/>
    </row>
    <row r="284" spans="1:11" ht="29.25" customHeight="1">
      <c r="A284" s="5">
        <v>278</v>
      </c>
      <c r="B284" s="5" t="str">
        <f t="shared" si="13"/>
        <v>개별공시지가정보</v>
      </c>
      <c r="C284" s="9" t="s">
        <v>796</v>
      </c>
      <c r="D284" s="9" t="s">
        <v>794</v>
      </c>
      <c r="E284" s="9" t="s">
        <v>808</v>
      </c>
      <c r="F284" s="5">
        <v>10</v>
      </c>
      <c r="G284" s="6" t="s">
        <v>10</v>
      </c>
      <c r="H284" s="6" t="s">
        <v>451</v>
      </c>
      <c r="I284" s="6">
        <v>9</v>
      </c>
      <c r="J284" s="6"/>
      <c r="K284" s="12"/>
    </row>
    <row r="285" spans="1:11" ht="29.25" customHeight="1">
      <c r="A285" s="5">
        <v>279</v>
      </c>
      <c r="B285" s="5" t="str">
        <f t="shared" si="13"/>
        <v>개별공시지가정보</v>
      </c>
      <c r="C285" s="120"/>
      <c r="D285" s="92"/>
      <c r="E285" s="92"/>
      <c r="F285" s="92"/>
      <c r="G285" s="121"/>
      <c r="H285" s="121"/>
      <c r="I285" s="121"/>
      <c r="J285" s="122"/>
      <c r="K285" s="12"/>
    </row>
    <row r="286" spans="1:11" ht="29.25" customHeight="1">
      <c r="A286" s="5">
        <v>280</v>
      </c>
      <c r="B286" s="15" t="s">
        <v>170</v>
      </c>
      <c r="C286" s="9" t="s">
        <v>796</v>
      </c>
      <c r="D286" s="9" t="s">
        <v>794</v>
      </c>
      <c r="E286" s="9" t="s">
        <v>807</v>
      </c>
      <c r="F286" s="5">
        <v>11</v>
      </c>
      <c r="G286" s="6" t="s">
        <v>11</v>
      </c>
      <c r="H286" s="6" t="s">
        <v>172</v>
      </c>
      <c r="I286" s="6">
        <v>1</v>
      </c>
      <c r="J286" s="6"/>
      <c r="K286" s="12"/>
    </row>
    <row r="287" spans="1:11" ht="29.25" customHeight="1">
      <c r="A287" s="5">
        <v>281</v>
      </c>
      <c r="B287" s="15" t="s">
        <v>170</v>
      </c>
      <c r="C287" s="9" t="s">
        <v>796</v>
      </c>
      <c r="D287" s="9" t="s">
        <v>794</v>
      </c>
      <c r="E287" s="9" t="s">
        <v>807</v>
      </c>
      <c r="F287" s="5">
        <v>12</v>
      </c>
      <c r="G287" s="6" t="s">
        <v>12</v>
      </c>
      <c r="H287" s="6" t="s">
        <v>135</v>
      </c>
      <c r="I287" s="6">
        <v>2</v>
      </c>
      <c r="J287" s="6"/>
      <c r="K287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288" spans="1:11" ht="29.25" customHeight="1">
      <c r="A288" s="5">
        <v>282</v>
      </c>
      <c r="B288" s="15" t="s">
        <v>170</v>
      </c>
      <c r="C288" s="9" t="s">
        <v>796</v>
      </c>
      <c r="D288" s="9" t="s">
        <v>794</v>
      </c>
      <c r="E288" s="9" t="s">
        <v>807</v>
      </c>
      <c r="F288" s="5">
        <v>13</v>
      </c>
      <c r="G288" s="6" t="s">
        <v>13</v>
      </c>
      <c r="H288" s="6" t="s">
        <v>173</v>
      </c>
      <c r="I288" s="6">
        <v>20</v>
      </c>
      <c r="J288" s="6"/>
      <c r="K288" s="12"/>
    </row>
    <row r="289" spans="1:11" ht="29.25" customHeight="1">
      <c r="A289" s="5">
        <v>283</v>
      </c>
      <c r="B289" s="15" t="s">
        <v>170</v>
      </c>
      <c r="C289" s="9" t="s">
        <v>796</v>
      </c>
      <c r="D289" s="9" t="s">
        <v>794</v>
      </c>
      <c r="E289" s="9" t="s">
        <v>808</v>
      </c>
      <c r="F289" s="5">
        <v>14</v>
      </c>
      <c r="G289" s="6" t="s">
        <v>14</v>
      </c>
      <c r="H289" s="189" t="s">
        <v>285</v>
      </c>
      <c r="I289" s="6">
        <v>17.149999999999999</v>
      </c>
      <c r="J289" s="6"/>
      <c r="K289" s="12"/>
    </row>
    <row r="290" spans="1:11" ht="29.25" customHeight="1">
      <c r="A290" s="5">
        <v>284</v>
      </c>
      <c r="B290" s="15" t="s">
        <v>170</v>
      </c>
      <c r="C290" s="9" t="s">
        <v>796</v>
      </c>
      <c r="D290" s="9" t="s">
        <v>794</v>
      </c>
      <c r="E290" s="9" t="s">
        <v>808</v>
      </c>
      <c r="F290" s="5">
        <v>15</v>
      </c>
      <c r="G290" s="6" t="s">
        <v>15</v>
      </c>
      <c r="H290" s="6" t="s">
        <v>62</v>
      </c>
      <c r="I290" s="6">
        <v>10</v>
      </c>
      <c r="J290" s="6"/>
      <c r="K290" s="12"/>
    </row>
    <row r="291" spans="1:11" ht="29.25" customHeight="1">
      <c r="A291" s="5">
        <v>285</v>
      </c>
      <c r="B291" s="15" t="s">
        <v>170</v>
      </c>
      <c r="C291" s="9" t="s">
        <v>796</v>
      </c>
      <c r="D291" s="9" t="s">
        <v>794</v>
      </c>
      <c r="E291" s="9" t="s">
        <v>808</v>
      </c>
      <c r="F291" s="5">
        <v>16</v>
      </c>
      <c r="G291" s="6" t="s">
        <v>176</v>
      </c>
      <c r="H291" s="6" t="s">
        <v>95</v>
      </c>
      <c r="I291" s="6">
        <v>5</v>
      </c>
      <c r="J291" s="6"/>
      <c r="K291" s="11" t="s">
        <v>701</v>
      </c>
    </row>
    <row r="292" spans="1:11" ht="29.25" customHeight="1">
      <c r="A292" s="5">
        <v>286</v>
      </c>
      <c r="B292" s="15" t="s">
        <v>170</v>
      </c>
      <c r="C292" s="9" t="s">
        <v>796</v>
      </c>
      <c r="D292" s="9" t="s">
        <v>794</v>
      </c>
      <c r="E292" s="9" t="s">
        <v>807</v>
      </c>
      <c r="F292" s="5">
        <v>17</v>
      </c>
      <c r="G292" s="6" t="s">
        <v>17</v>
      </c>
      <c r="H292" s="70" t="s">
        <v>177</v>
      </c>
      <c r="I292" s="6">
        <v>9</v>
      </c>
      <c r="J292" s="6"/>
      <c r="K292" s="12"/>
    </row>
    <row r="293" spans="1:11" ht="29.25" customHeight="1">
      <c r="A293" s="5">
        <v>287</v>
      </c>
      <c r="B293" s="15" t="s">
        <v>170</v>
      </c>
      <c r="C293" s="9" t="s">
        <v>796</v>
      </c>
      <c r="D293" s="9" t="s">
        <v>794</v>
      </c>
      <c r="E293" s="9" t="s">
        <v>809</v>
      </c>
      <c r="F293" s="5">
        <v>18</v>
      </c>
      <c r="G293" s="6" t="s">
        <v>18</v>
      </c>
      <c r="H293" s="70" t="s">
        <v>178</v>
      </c>
      <c r="I293" s="6">
        <v>9</v>
      </c>
      <c r="J293" s="6"/>
      <c r="K293" s="12"/>
    </row>
    <row r="294" spans="1:11" ht="29.25" customHeight="1">
      <c r="A294" s="5">
        <v>288</v>
      </c>
      <c r="B294" s="15" t="s">
        <v>170</v>
      </c>
      <c r="C294" s="9" t="s">
        <v>796</v>
      </c>
      <c r="D294" s="9" t="s">
        <v>794</v>
      </c>
      <c r="E294" s="9" t="s">
        <v>808</v>
      </c>
      <c r="F294" s="5">
        <v>19</v>
      </c>
      <c r="G294" s="6" t="s">
        <v>19</v>
      </c>
      <c r="H294" s="70" t="s">
        <v>179</v>
      </c>
      <c r="I294" s="6">
        <v>9</v>
      </c>
      <c r="J294" s="6"/>
      <c r="K294" s="12"/>
    </row>
    <row r="295" spans="1:11" ht="29.25" customHeight="1">
      <c r="A295" s="5">
        <v>289</v>
      </c>
      <c r="B295" s="15" t="s">
        <v>170</v>
      </c>
      <c r="C295" s="9" t="s">
        <v>796</v>
      </c>
      <c r="D295" s="9" t="s">
        <v>794</v>
      </c>
      <c r="E295" s="29" t="s">
        <v>808</v>
      </c>
      <c r="F295" s="27">
        <v>20</v>
      </c>
      <c r="G295" s="28" t="s">
        <v>20</v>
      </c>
      <c r="H295" s="71" t="s">
        <v>180</v>
      </c>
      <c r="I295" s="28">
        <v>9</v>
      </c>
      <c r="J295" s="28"/>
      <c r="K295" s="38"/>
    </row>
    <row r="296" spans="1:11" ht="29.25" customHeight="1" thickBot="1">
      <c r="A296" s="19">
        <v>290</v>
      </c>
      <c r="B296" s="15" t="s">
        <v>170</v>
      </c>
      <c r="C296" s="123"/>
      <c r="D296" s="77"/>
      <c r="E296" s="77"/>
      <c r="F296" s="77"/>
      <c r="G296" s="124"/>
      <c r="H296" s="125"/>
      <c r="I296" s="124"/>
      <c r="J296" s="126"/>
      <c r="K296" s="11" t="s">
        <v>701</v>
      </c>
    </row>
    <row r="297" spans="1:11" ht="29.25" customHeight="1">
      <c r="A297" s="15">
        <v>291</v>
      </c>
      <c r="B297" s="50" t="s">
        <v>174</v>
      </c>
      <c r="C297" s="89" t="s">
        <v>819</v>
      </c>
      <c r="D297" s="89" t="s">
        <v>816</v>
      </c>
      <c r="E297" s="89" t="s">
        <v>808</v>
      </c>
      <c r="F297" s="47">
        <v>1</v>
      </c>
      <c r="G297" s="51" t="s">
        <v>0</v>
      </c>
      <c r="H297" s="51" t="s">
        <v>34</v>
      </c>
      <c r="I297" s="51">
        <v>19</v>
      </c>
      <c r="J297" s="51" t="s">
        <v>708</v>
      </c>
      <c r="K297" s="52"/>
    </row>
    <row r="298" spans="1:11" ht="29.25" customHeight="1">
      <c r="A298" s="5">
        <v>292</v>
      </c>
      <c r="B298" s="5" t="str">
        <f t="shared" ref="B298:B305" si="14">B297</f>
        <v>개별주택가격정보</v>
      </c>
      <c r="C298" s="9" t="s">
        <v>818</v>
      </c>
      <c r="D298" s="9" t="s">
        <v>815</v>
      </c>
      <c r="E298" s="9" t="s">
        <v>808</v>
      </c>
      <c r="F298" s="5">
        <v>2</v>
      </c>
      <c r="G298" s="6" t="s">
        <v>2</v>
      </c>
      <c r="H298" s="6" t="s">
        <v>35</v>
      </c>
      <c r="I298" s="6">
        <v>10</v>
      </c>
      <c r="J298" s="6" t="s">
        <v>708</v>
      </c>
      <c r="K298" s="12"/>
    </row>
    <row r="299" spans="1:11" ht="29.25" customHeight="1">
      <c r="A299" s="5">
        <v>293</v>
      </c>
      <c r="B299" s="5" t="str">
        <f t="shared" si="14"/>
        <v>개별주택가격정보</v>
      </c>
      <c r="C299" s="9" t="s">
        <v>818</v>
      </c>
      <c r="D299" s="9" t="s">
        <v>815</v>
      </c>
      <c r="E299" s="9" t="s">
        <v>808</v>
      </c>
      <c r="F299" s="5">
        <v>3</v>
      </c>
      <c r="G299" s="6" t="s">
        <v>3</v>
      </c>
      <c r="H299" s="6" t="s">
        <v>36</v>
      </c>
      <c r="I299" s="6">
        <v>254</v>
      </c>
      <c r="J299" s="6" t="s">
        <v>708</v>
      </c>
      <c r="K299" s="12"/>
    </row>
    <row r="300" spans="1:11" ht="29.25" customHeight="1">
      <c r="A300" s="5">
        <v>294</v>
      </c>
      <c r="B300" s="5" t="str">
        <f t="shared" si="14"/>
        <v>개별주택가격정보</v>
      </c>
      <c r="C300" s="9" t="s">
        <v>818</v>
      </c>
      <c r="D300" s="9" t="s">
        <v>815</v>
      </c>
      <c r="E300" s="9" t="s">
        <v>809</v>
      </c>
      <c r="F300" s="5">
        <v>4</v>
      </c>
      <c r="G300" s="6" t="s">
        <v>4</v>
      </c>
      <c r="H300" s="6" t="s">
        <v>37</v>
      </c>
      <c r="I300" s="6">
        <v>1</v>
      </c>
      <c r="J300" s="6" t="s">
        <v>708</v>
      </c>
      <c r="K300" s="12" t="str">
        <f>특수지구분코드</f>
        <v>1:일반, 2:산</v>
      </c>
    </row>
    <row r="301" spans="1:11" ht="29.25" customHeight="1">
      <c r="A301" s="5">
        <v>295</v>
      </c>
      <c r="B301" s="5" t="str">
        <f t="shared" si="14"/>
        <v>개별주택가격정보</v>
      </c>
      <c r="C301" s="9" t="s">
        <v>818</v>
      </c>
      <c r="D301" s="9" t="s">
        <v>815</v>
      </c>
      <c r="E301" s="9" t="s">
        <v>807</v>
      </c>
      <c r="F301" s="5">
        <v>5</v>
      </c>
      <c r="G301" s="6" t="s">
        <v>5</v>
      </c>
      <c r="H301" s="6" t="s">
        <v>38</v>
      </c>
      <c r="I301" s="6">
        <v>20</v>
      </c>
      <c r="J301" s="6"/>
      <c r="K301" s="12"/>
    </row>
    <row r="302" spans="1:11" ht="29.25" customHeight="1">
      <c r="A302" s="5">
        <v>296</v>
      </c>
      <c r="B302" s="5" t="str">
        <f t="shared" si="14"/>
        <v>개별주택가격정보</v>
      </c>
      <c r="C302" s="9" t="s">
        <v>818</v>
      </c>
      <c r="D302" s="9" t="s">
        <v>815</v>
      </c>
      <c r="E302" s="9" t="s">
        <v>808</v>
      </c>
      <c r="F302" s="5">
        <v>6</v>
      </c>
      <c r="G302" s="6" t="s">
        <v>6</v>
      </c>
      <c r="H302" s="6" t="s">
        <v>40</v>
      </c>
      <c r="I302" s="6">
        <v>10</v>
      </c>
      <c r="J302" s="6" t="s">
        <v>708</v>
      </c>
      <c r="K302" s="12"/>
    </row>
    <row r="303" spans="1:11" ht="29.25" customHeight="1">
      <c r="A303" s="5">
        <v>297</v>
      </c>
      <c r="B303" s="5" t="str">
        <f t="shared" si="14"/>
        <v>개별주택가격정보</v>
      </c>
      <c r="C303" s="120"/>
      <c r="D303" s="92"/>
      <c r="E303" s="92"/>
      <c r="F303" s="92"/>
      <c r="G303" s="127"/>
      <c r="H303" s="121"/>
      <c r="I303" s="127"/>
      <c r="J303" s="93"/>
      <c r="K303" s="10"/>
    </row>
    <row r="304" spans="1:11" ht="29.25" customHeight="1">
      <c r="A304" s="5">
        <v>298</v>
      </c>
      <c r="B304" s="5" t="str">
        <f>B303</f>
        <v>개별주택가격정보</v>
      </c>
      <c r="C304" s="9" t="s">
        <v>818</v>
      </c>
      <c r="D304" s="9" t="s">
        <v>815</v>
      </c>
      <c r="E304" s="9" t="s">
        <v>807</v>
      </c>
      <c r="F304" s="5">
        <v>7</v>
      </c>
      <c r="G304" s="6" t="s">
        <v>7</v>
      </c>
      <c r="H304" s="6" t="s">
        <v>91</v>
      </c>
      <c r="I304" s="6">
        <v>4</v>
      </c>
      <c r="J304" s="6" t="s">
        <v>708</v>
      </c>
      <c r="K304" s="12"/>
    </row>
    <row r="305" spans="1:11" ht="29.25" customHeight="1">
      <c r="A305" s="5">
        <v>299</v>
      </c>
      <c r="B305" s="5" t="str">
        <f t="shared" si="14"/>
        <v>개별주택가격정보</v>
      </c>
      <c r="C305" s="9" t="s">
        <v>818</v>
      </c>
      <c r="D305" s="9" t="s">
        <v>815</v>
      </c>
      <c r="E305" s="9" t="s">
        <v>808</v>
      </c>
      <c r="F305" s="5">
        <v>8</v>
      </c>
      <c r="G305" s="6" t="s">
        <v>8</v>
      </c>
      <c r="H305" s="6" t="s">
        <v>92</v>
      </c>
      <c r="I305" s="6">
        <v>2</v>
      </c>
      <c r="J305" s="6" t="s">
        <v>708</v>
      </c>
      <c r="K305" s="12"/>
    </row>
    <row r="306" spans="1:11" ht="29.25" customHeight="1">
      <c r="A306" s="5">
        <v>300</v>
      </c>
      <c r="B306" s="5" t="str">
        <f t="shared" ref="B306:B313" si="15">B305</f>
        <v>개별주택가격정보</v>
      </c>
      <c r="C306" s="9" t="s">
        <v>818</v>
      </c>
      <c r="D306" s="9" t="s">
        <v>815</v>
      </c>
      <c r="E306" s="9" t="s">
        <v>808</v>
      </c>
      <c r="F306" s="5">
        <v>9</v>
      </c>
      <c r="G306" s="6" t="s">
        <v>9</v>
      </c>
      <c r="H306" s="6" t="s">
        <v>646</v>
      </c>
      <c r="I306" s="6" t="s">
        <v>346</v>
      </c>
      <c r="J306" s="6" t="s">
        <v>708</v>
      </c>
      <c r="K306" s="12"/>
    </row>
    <row r="307" spans="1:11" ht="29.25" customHeight="1">
      <c r="A307" s="5">
        <v>301</v>
      </c>
      <c r="B307" s="5" t="str">
        <f t="shared" si="15"/>
        <v>개별주택가격정보</v>
      </c>
      <c r="C307" s="9" t="s">
        <v>818</v>
      </c>
      <c r="D307" s="9" t="s">
        <v>815</v>
      </c>
      <c r="E307" s="9" t="s">
        <v>808</v>
      </c>
      <c r="F307" s="5">
        <v>10</v>
      </c>
      <c r="G307" s="6" t="s">
        <v>10</v>
      </c>
      <c r="H307" s="6" t="s">
        <v>647</v>
      </c>
      <c r="I307" s="6" t="s">
        <v>346</v>
      </c>
      <c r="J307" s="6" t="s">
        <v>708</v>
      </c>
      <c r="K307" s="12"/>
    </row>
    <row r="308" spans="1:11" ht="29.25" customHeight="1">
      <c r="A308" s="5">
        <v>302</v>
      </c>
      <c r="B308" s="5" t="str">
        <f t="shared" si="15"/>
        <v>개별주택가격정보</v>
      </c>
      <c r="C308" s="123"/>
      <c r="D308" s="77"/>
      <c r="E308" s="77"/>
      <c r="F308" s="77"/>
      <c r="G308" s="78"/>
      <c r="H308" s="112"/>
      <c r="I308" s="78"/>
      <c r="J308" s="128"/>
      <c r="K308" s="12"/>
    </row>
    <row r="309" spans="1:11" ht="29.25" customHeight="1">
      <c r="A309" s="5">
        <v>303</v>
      </c>
      <c r="B309" s="5" t="str">
        <f t="shared" si="15"/>
        <v>개별주택가격정보</v>
      </c>
      <c r="C309" s="129"/>
      <c r="D309" s="85"/>
      <c r="E309" s="85"/>
      <c r="F309" s="85"/>
      <c r="G309" s="108"/>
      <c r="H309" s="114"/>
      <c r="I309" s="108"/>
      <c r="J309" s="130"/>
      <c r="K309" s="12"/>
    </row>
    <row r="310" spans="1:11" ht="29.25" customHeight="1">
      <c r="A310" s="5">
        <v>304</v>
      </c>
      <c r="B310" s="5" t="str">
        <f t="shared" si="15"/>
        <v>개별주택가격정보</v>
      </c>
      <c r="C310" s="129"/>
      <c r="D310" s="85"/>
      <c r="E310" s="85"/>
      <c r="F310" s="85"/>
      <c r="G310" s="108"/>
      <c r="H310" s="114"/>
      <c r="I310" s="108"/>
      <c r="J310" s="130"/>
      <c r="K310" s="12"/>
    </row>
    <row r="311" spans="1:11" ht="29.25" customHeight="1">
      <c r="A311" s="5">
        <v>305</v>
      </c>
      <c r="B311" s="5" t="str">
        <f t="shared" si="15"/>
        <v>개별주택가격정보</v>
      </c>
      <c r="C311" s="131"/>
      <c r="D311" s="111"/>
      <c r="E311" s="111"/>
      <c r="F311" s="111"/>
      <c r="G311" s="132"/>
      <c r="H311" s="133"/>
      <c r="I311" s="132"/>
      <c r="J311" s="134"/>
      <c r="K311" s="12"/>
    </row>
    <row r="312" spans="1:11" ht="29.25" customHeight="1">
      <c r="A312" s="5">
        <v>306</v>
      </c>
      <c r="B312" s="5" t="str">
        <f t="shared" si="15"/>
        <v>개별주택가격정보</v>
      </c>
      <c r="C312" s="9" t="s">
        <v>818</v>
      </c>
      <c r="D312" s="9" t="s">
        <v>815</v>
      </c>
      <c r="E312" s="9" t="s">
        <v>808</v>
      </c>
      <c r="F312" s="5">
        <v>11</v>
      </c>
      <c r="G312" s="6" t="s">
        <v>11</v>
      </c>
      <c r="H312" s="6" t="s">
        <v>175</v>
      </c>
      <c r="I312" s="6" t="s">
        <v>345</v>
      </c>
      <c r="J312" s="6" t="s">
        <v>708</v>
      </c>
      <c r="K312" s="12"/>
    </row>
    <row r="313" spans="1:11" ht="29.25" customHeight="1">
      <c r="A313" s="5">
        <v>307</v>
      </c>
      <c r="B313" s="5" t="str">
        <f t="shared" si="15"/>
        <v>개별주택가격정보</v>
      </c>
      <c r="C313" s="120"/>
      <c r="D313" s="92"/>
      <c r="E313" s="92"/>
      <c r="F313" s="92"/>
      <c r="G313" s="127"/>
      <c r="H313" s="121"/>
      <c r="I313" s="127"/>
      <c r="J313" s="93"/>
      <c r="K313" s="12"/>
    </row>
    <row r="314" spans="1:11" ht="29.25" customHeight="1">
      <c r="A314" s="5">
        <v>308</v>
      </c>
      <c r="B314" s="5" t="str">
        <f t="shared" ref="B314:B318" si="16">B313</f>
        <v>개별주택가격정보</v>
      </c>
      <c r="C314" s="9" t="s">
        <v>818</v>
      </c>
      <c r="D314" s="9" t="s">
        <v>815</v>
      </c>
      <c r="E314" s="9" t="s">
        <v>809</v>
      </c>
      <c r="F314" s="5">
        <v>12</v>
      </c>
      <c r="G314" s="6" t="s">
        <v>12</v>
      </c>
      <c r="H314" s="6" t="s">
        <v>453</v>
      </c>
      <c r="I314" s="6" t="s">
        <v>345</v>
      </c>
      <c r="J314" s="6" t="s">
        <v>708</v>
      </c>
      <c r="K314" s="12"/>
    </row>
    <row r="315" spans="1:11" ht="29.25" customHeight="1">
      <c r="A315" s="5">
        <v>309</v>
      </c>
      <c r="B315" s="5" t="str">
        <f t="shared" si="16"/>
        <v>개별주택가격정보</v>
      </c>
      <c r="C315" s="9" t="s">
        <v>818</v>
      </c>
      <c r="D315" s="9" t="s">
        <v>815</v>
      </c>
      <c r="E315" s="9" t="s">
        <v>808</v>
      </c>
      <c r="F315" s="5">
        <v>13</v>
      </c>
      <c r="G315" s="6" t="s">
        <v>13</v>
      </c>
      <c r="H315" s="6" t="s">
        <v>648</v>
      </c>
      <c r="I315" s="6" t="s">
        <v>345</v>
      </c>
      <c r="J315" s="6"/>
      <c r="K315" s="12"/>
    </row>
    <row r="316" spans="1:11" ht="29.25" customHeight="1">
      <c r="A316" s="5">
        <v>310</v>
      </c>
      <c r="B316" s="5" t="str">
        <f t="shared" si="16"/>
        <v>개별주택가격정보</v>
      </c>
      <c r="C316" s="9" t="s">
        <v>818</v>
      </c>
      <c r="D316" s="9" t="s">
        <v>815</v>
      </c>
      <c r="E316" s="9" t="s">
        <v>807</v>
      </c>
      <c r="F316" s="5">
        <v>14</v>
      </c>
      <c r="G316" s="6" t="s">
        <v>14</v>
      </c>
      <c r="H316" s="6" t="s">
        <v>649</v>
      </c>
      <c r="I316" s="6" t="s">
        <v>345</v>
      </c>
      <c r="J316" s="6"/>
      <c r="K316" s="12"/>
    </row>
    <row r="317" spans="1:11" ht="29.25" customHeight="1">
      <c r="A317" s="5">
        <v>311</v>
      </c>
      <c r="B317" s="5" t="str">
        <f t="shared" si="16"/>
        <v>개별주택가격정보</v>
      </c>
      <c r="C317" s="9" t="s">
        <v>818</v>
      </c>
      <c r="D317" s="9" t="s">
        <v>815</v>
      </c>
      <c r="E317" s="9" t="s">
        <v>808</v>
      </c>
      <c r="F317" s="5">
        <v>15</v>
      </c>
      <c r="G317" s="6" t="s">
        <v>15</v>
      </c>
      <c r="H317" s="6" t="s">
        <v>650</v>
      </c>
      <c r="I317" s="6" t="s">
        <v>345</v>
      </c>
      <c r="J317" s="6"/>
      <c r="K317" s="12"/>
    </row>
    <row r="318" spans="1:11" ht="29.25" customHeight="1">
      <c r="A318" s="5">
        <v>312</v>
      </c>
      <c r="B318" s="5" t="str">
        <f t="shared" si="16"/>
        <v>개별주택가격정보</v>
      </c>
      <c r="C318" s="9" t="s">
        <v>818</v>
      </c>
      <c r="D318" s="9" t="s">
        <v>815</v>
      </c>
      <c r="E318" s="9" t="s">
        <v>808</v>
      </c>
      <c r="F318" s="5">
        <v>16</v>
      </c>
      <c r="G318" s="6" t="s">
        <v>16</v>
      </c>
      <c r="H318" s="6" t="s">
        <v>651</v>
      </c>
      <c r="I318" s="6" t="s">
        <v>345</v>
      </c>
      <c r="J318" s="6"/>
      <c r="K318" s="12"/>
    </row>
    <row r="319" spans="1:11" ht="29.25" customHeight="1">
      <c r="A319" s="5">
        <v>313</v>
      </c>
      <c r="B319" s="5" t="str">
        <f>B313</f>
        <v>개별주택가격정보</v>
      </c>
      <c r="C319" s="9" t="s">
        <v>818</v>
      </c>
      <c r="D319" s="9" t="s">
        <v>817</v>
      </c>
      <c r="E319" s="9" t="s">
        <v>808</v>
      </c>
      <c r="F319" s="5">
        <v>17</v>
      </c>
      <c r="G319" s="6" t="s">
        <v>17</v>
      </c>
      <c r="H319" s="6" t="s">
        <v>62</v>
      </c>
      <c r="I319" s="6">
        <v>10</v>
      </c>
      <c r="J319" s="6"/>
      <c r="K319" s="12"/>
    </row>
    <row r="320" spans="1:11" ht="29.25" customHeight="1" thickBot="1">
      <c r="A320" s="19">
        <v>314</v>
      </c>
      <c r="B320" s="34" t="str">
        <f>B319</f>
        <v>개별주택가격정보</v>
      </c>
      <c r="C320" s="20" t="s">
        <v>818</v>
      </c>
      <c r="D320" s="35" t="s">
        <v>815</v>
      </c>
      <c r="E320" s="35" t="s">
        <v>808</v>
      </c>
      <c r="F320" s="27">
        <v>18</v>
      </c>
      <c r="G320" s="36" t="s">
        <v>181</v>
      </c>
      <c r="H320" s="36" t="s">
        <v>95</v>
      </c>
      <c r="I320" s="36">
        <v>5</v>
      </c>
      <c r="J320" s="36"/>
      <c r="K320" s="37" t="s">
        <v>702</v>
      </c>
    </row>
    <row r="321" spans="1:11" ht="29.25" customHeight="1">
      <c r="A321" s="15">
        <v>315</v>
      </c>
      <c r="B321" s="15" t="s">
        <v>182</v>
      </c>
      <c r="C321" s="9" t="s">
        <v>825</v>
      </c>
      <c r="D321" s="9" t="s">
        <v>821</v>
      </c>
      <c r="E321" s="9" t="s">
        <v>807</v>
      </c>
      <c r="F321" s="48">
        <v>1</v>
      </c>
      <c r="G321" s="17" t="s">
        <v>0</v>
      </c>
      <c r="H321" s="17" t="s">
        <v>34</v>
      </c>
      <c r="I321" s="17">
        <v>19</v>
      </c>
      <c r="J321" s="17" t="s">
        <v>708</v>
      </c>
      <c r="K321" s="18"/>
    </row>
    <row r="322" spans="1:11" ht="29.25" customHeight="1">
      <c r="A322" s="5">
        <v>316</v>
      </c>
      <c r="B322" s="5" t="str">
        <f t="shared" ref="B322:B343" si="17">B321</f>
        <v>공동주택가격정보</v>
      </c>
      <c r="C322" s="9" t="s">
        <v>826</v>
      </c>
      <c r="D322" s="9" t="s">
        <v>820</v>
      </c>
      <c r="E322" s="9" t="s">
        <v>808</v>
      </c>
      <c r="F322" s="5">
        <v>2</v>
      </c>
      <c r="G322" s="6" t="s">
        <v>2</v>
      </c>
      <c r="H322" s="6" t="s">
        <v>35</v>
      </c>
      <c r="I322" s="6">
        <v>10</v>
      </c>
      <c r="J322" s="6" t="s">
        <v>708</v>
      </c>
      <c r="K322" s="12"/>
    </row>
    <row r="323" spans="1:11" ht="29.25" customHeight="1">
      <c r="A323" s="5">
        <v>317</v>
      </c>
      <c r="B323" s="5" t="str">
        <f t="shared" si="17"/>
        <v>공동주택가격정보</v>
      </c>
      <c r="C323" s="9" t="s">
        <v>826</v>
      </c>
      <c r="D323" s="9" t="s">
        <v>820</v>
      </c>
      <c r="E323" s="9" t="s">
        <v>808</v>
      </c>
      <c r="F323" s="5">
        <v>3</v>
      </c>
      <c r="G323" s="6" t="s">
        <v>3</v>
      </c>
      <c r="H323" s="6" t="s">
        <v>36</v>
      </c>
      <c r="I323" s="6">
        <v>254</v>
      </c>
      <c r="J323" s="6" t="s">
        <v>708</v>
      </c>
      <c r="K323" s="12"/>
    </row>
    <row r="324" spans="1:11" ht="29.25" customHeight="1">
      <c r="A324" s="5">
        <v>318</v>
      </c>
      <c r="B324" s="5" t="str">
        <f t="shared" si="17"/>
        <v>공동주택가격정보</v>
      </c>
      <c r="C324" s="9" t="s">
        <v>826</v>
      </c>
      <c r="D324" s="9" t="s">
        <v>820</v>
      </c>
      <c r="E324" s="9" t="s">
        <v>808</v>
      </c>
      <c r="F324" s="5">
        <v>4</v>
      </c>
      <c r="G324" s="6" t="s">
        <v>4</v>
      </c>
      <c r="H324" s="6" t="s">
        <v>37</v>
      </c>
      <c r="I324" s="6">
        <v>1</v>
      </c>
      <c r="J324" s="6" t="s">
        <v>708</v>
      </c>
      <c r="K324" s="12" t="str">
        <f>특수지구분코드</f>
        <v>1:일반, 2:산</v>
      </c>
    </row>
    <row r="325" spans="1:11" ht="29.25" customHeight="1">
      <c r="A325" s="5">
        <v>319</v>
      </c>
      <c r="B325" s="5" t="str">
        <f t="shared" si="17"/>
        <v>공동주택가격정보</v>
      </c>
      <c r="C325" s="9" t="s">
        <v>826</v>
      </c>
      <c r="D325" s="9" t="s">
        <v>820</v>
      </c>
      <c r="E325" s="9" t="s">
        <v>808</v>
      </c>
      <c r="F325" s="5">
        <v>5</v>
      </c>
      <c r="G325" s="6" t="s">
        <v>5</v>
      </c>
      <c r="H325" s="6" t="s">
        <v>38</v>
      </c>
      <c r="I325" s="6">
        <v>20</v>
      </c>
      <c r="J325" s="6"/>
      <c r="K325" s="12"/>
    </row>
    <row r="326" spans="1:11" ht="29.25" customHeight="1">
      <c r="A326" s="5">
        <v>320</v>
      </c>
      <c r="B326" s="5" t="str">
        <f t="shared" si="17"/>
        <v>공동주택가격정보</v>
      </c>
      <c r="C326" s="9" t="s">
        <v>826</v>
      </c>
      <c r="D326" s="9" t="s">
        <v>820</v>
      </c>
      <c r="E326" s="9" t="s">
        <v>808</v>
      </c>
      <c r="F326" s="5">
        <v>6</v>
      </c>
      <c r="G326" s="6" t="s">
        <v>6</v>
      </c>
      <c r="H326" s="6" t="s">
        <v>40</v>
      </c>
      <c r="I326" s="8">
        <v>10</v>
      </c>
      <c r="J326" s="6" t="s">
        <v>708</v>
      </c>
      <c r="K326" s="12"/>
    </row>
    <row r="327" spans="1:11" ht="29.25" customHeight="1">
      <c r="A327" s="5">
        <v>321</v>
      </c>
      <c r="B327" s="5" t="str">
        <f t="shared" si="17"/>
        <v>공동주택가격정보</v>
      </c>
      <c r="C327" s="9" t="s">
        <v>826</v>
      </c>
      <c r="D327" s="9" t="s">
        <v>820</v>
      </c>
      <c r="E327" s="9" t="s">
        <v>807</v>
      </c>
      <c r="F327" s="5">
        <v>7</v>
      </c>
      <c r="G327" s="6" t="s">
        <v>7</v>
      </c>
      <c r="H327" s="6" t="s">
        <v>91</v>
      </c>
      <c r="I327" s="6">
        <v>4</v>
      </c>
      <c r="J327" s="6" t="s">
        <v>708</v>
      </c>
      <c r="K327" s="12"/>
    </row>
    <row r="328" spans="1:11" ht="29.25" customHeight="1">
      <c r="A328" s="5">
        <v>322</v>
      </c>
      <c r="B328" s="5" t="str">
        <f t="shared" si="17"/>
        <v>공동주택가격정보</v>
      </c>
      <c r="C328" s="9" t="s">
        <v>826</v>
      </c>
      <c r="D328" s="9" t="s">
        <v>820</v>
      </c>
      <c r="E328" s="9" t="s">
        <v>807</v>
      </c>
      <c r="F328" s="5">
        <v>8</v>
      </c>
      <c r="G328" s="6" t="s">
        <v>8</v>
      </c>
      <c r="H328" s="6" t="s">
        <v>92</v>
      </c>
      <c r="I328" s="6">
        <v>2</v>
      </c>
      <c r="J328" s="6" t="s">
        <v>708</v>
      </c>
      <c r="K328" s="12"/>
    </row>
    <row r="329" spans="1:11" ht="29.25" customHeight="1">
      <c r="A329" s="5">
        <v>323</v>
      </c>
      <c r="B329" s="5" t="str">
        <f t="shared" si="17"/>
        <v>공동주택가격정보</v>
      </c>
      <c r="C329" s="120"/>
      <c r="D329" s="92"/>
      <c r="E329" s="92"/>
      <c r="F329" s="92"/>
      <c r="G329" s="127"/>
      <c r="H329" s="127"/>
      <c r="I329" s="127"/>
      <c r="J329" s="93"/>
      <c r="K329" s="12" t="str">
        <f>공동주택구분코드</f>
        <v>1:아파트, 3:빌라, 5:다세대</v>
      </c>
    </row>
    <row r="330" spans="1:11" ht="29.25" customHeight="1">
      <c r="A330" s="5">
        <v>324</v>
      </c>
      <c r="B330" s="5" t="str">
        <f t="shared" si="17"/>
        <v>공동주택가격정보</v>
      </c>
      <c r="C330" s="9" t="s">
        <v>826</v>
      </c>
      <c r="D330" s="9" t="s">
        <v>820</v>
      </c>
      <c r="E330" s="9" t="s">
        <v>808</v>
      </c>
      <c r="F330" s="5">
        <v>10</v>
      </c>
      <c r="G330" s="6" t="s">
        <v>9</v>
      </c>
      <c r="H330" s="6" t="s">
        <v>183</v>
      </c>
      <c r="I330" s="6">
        <v>1</v>
      </c>
      <c r="J330" s="6" t="s">
        <v>708</v>
      </c>
      <c r="K330" s="12"/>
    </row>
    <row r="331" spans="1:11" ht="29.25" customHeight="1">
      <c r="A331" s="5">
        <v>325</v>
      </c>
      <c r="B331" s="5" t="str">
        <f t="shared" si="17"/>
        <v>공동주택가격정보</v>
      </c>
      <c r="C331" s="9" t="s">
        <v>826</v>
      </c>
      <c r="D331" s="9" t="s">
        <v>820</v>
      </c>
      <c r="E331" s="9" t="s">
        <v>808</v>
      </c>
      <c r="F331" s="5">
        <v>11</v>
      </c>
      <c r="G331" s="6" t="s">
        <v>10</v>
      </c>
      <c r="H331" s="6" t="s">
        <v>184</v>
      </c>
      <c r="I331" s="6">
        <v>50</v>
      </c>
      <c r="J331" s="6" t="s">
        <v>708</v>
      </c>
      <c r="K331" s="12"/>
    </row>
    <row r="332" spans="1:11" ht="29.25" customHeight="1">
      <c r="A332" s="5">
        <v>326</v>
      </c>
      <c r="B332" s="5" t="str">
        <f t="shared" si="17"/>
        <v>공동주택가격정보</v>
      </c>
      <c r="C332" s="120"/>
      <c r="D332" s="92"/>
      <c r="E332" s="92"/>
      <c r="F332" s="92"/>
      <c r="G332" s="127"/>
      <c r="H332" s="127"/>
      <c r="I332" s="127"/>
      <c r="J332" s="93"/>
      <c r="K332" s="12"/>
    </row>
    <row r="333" spans="1:11" ht="29.25" customHeight="1">
      <c r="A333" s="5">
        <v>327</v>
      </c>
      <c r="B333" s="5" t="str">
        <f t="shared" si="17"/>
        <v>공동주택가격정보</v>
      </c>
      <c r="C333" s="9" t="s">
        <v>826</v>
      </c>
      <c r="D333" s="9" t="s">
        <v>820</v>
      </c>
      <c r="E333" s="9" t="s">
        <v>808</v>
      </c>
      <c r="F333" s="5">
        <v>13</v>
      </c>
      <c r="G333" s="6" t="s">
        <v>11</v>
      </c>
      <c r="H333" s="6" t="s">
        <v>185</v>
      </c>
      <c r="I333" s="6">
        <v>254</v>
      </c>
      <c r="J333" s="6" t="s">
        <v>708</v>
      </c>
      <c r="K333" s="12"/>
    </row>
    <row r="334" spans="1:11" ht="29.25" customHeight="1">
      <c r="A334" s="5">
        <v>328</v>
      </c>
      <c r="B334" s="5" t="str">
        <f t="shared" si="17"/>
        <v>공동주택가격정보</v>
      </c>
      <c r="C334" s="9" t="s">
        <v>826</v>
      </c>
      <c r="D334" s="9" t="s">
        <v>820</v>
      </c>
      <c r="E334" s="9" t="s">
        <v>808</v>
      </c>
      <c r="F334" s="5">
        <v>14</v>
      </c>
      <c r="G334" s="6" t="s">
        <v>12</v>
      </c>
      <c r="H334" s="6" t="s">
        <v>646</v>
      </c>
      <c r="I334" s="6" t="s">
        <v>346</v>
      </c>
      <c r="J334" s="6" t="s">
        <v>708</v>
      </c>
      <c r="K334" s="12"/>
    </row>
    <row r="335" spans="1:11" ht="29.25" customHeight="1">
      <c r="A335" s="5">
        <v>329</v>
      </c>
      <c r="B335" s="5" t="str">
        <f t="shared" si="17"/>
        <v>공동주택가격정보</v>
      </c>
      <c r="C335" s="9" t="s">
        <v>826</v>
      </c>
      <c r="D335" s="9" t="s">
        <v>820</v>
      </c>
      <c r="E335" s="9" t="s">
        <v>808</v>
      </c>
      <c r="F335" s="5">
        <v>15</v>
      </c>
      <c r="G335" s="6" t="s">
        <v>13</v>
      </c>
      <c r="H335" s="6" t="s">
        <v>647</v>
      </c>
      <c r="I335" s="6" t="s">
        <v>346</v>
      </c>
      <c r="J335" s="6" t="s">
        <v>708</v>
      </c>
      <c r="K335" s="12"/>
    </row>
    <row r="336" spans="1:11" ht="29.25" customHeight="1">
      <c r="A336" s="5">
        <v>330</v>
      </c>
      <c r="B336" s="5" t="str">
        <f t="shared" si="17"/>
        <v>공동주택가격정보</v>
      </c>
      <c r="C336" s="9" t="s">
        <v>826</v>
      </c>
      <c r="D336" s="9" t="s">
        <v>820</v>
      </c>
      <c r="E336" s="9" t="s">
        <v>808</v>
      </c>
      <c r="F336" s="5">
        <v>16</v>
      </c>
      <c r="G336" s="6" t="s">
        <v>14</v>
      </c>
      <c r="H336" s="6" t="s">
        <v>186</v>
      </c>
      <c r="I336" s="6" t="s">
        <v>345</v>
      </c>
      <c r="J336" s="6" t="s">
        <v>708</v>
      </c>
      <c r="K336" s="12"/>
    </row>
    <row r="337" spans="1:11" ht="29.25" customHeight="1">
      <c r="A337" s="5">
        <v>331</v>
      </c>
      <c r="B337" s="5" t="str">
        <f t="shared" si="17"/>
        <v>공동주택가격정보</v>
      </c>
      <c r="C337" s="9" t="s">
        <v>826</v>
      </c>
      <c r="D337" s="9" t="s">
        <v>820</v>
      </c>
      <c r="E337" s="9" t="s">
        <v>808</v>
      </c>
      <c r="F337" s="5">
        <v>17</v>
      </c>
      <c r="G337" s="6" t="s">
        <v>15</v>
      </c>
      <c r="H337" s="6" t="s">
        <v>187</v>
      </c>
      <c r="I337" s="6" t="s">
        <v>345</v>
      </c>
      <c r="J337" s="6" t="s">
        <v>708</v>
      </c>
      <c r="K337" s="12"/>
    </row>
    <row r="338" spans="1:11" ht="29.25" customHeight="1">
      <c r="A338" s="5">
        <v>332</v>
      </c>
      <c r="B338" s="5" t="str">
        <f t="shared" si="17"/>
        <v>공동주택가격정보</v>
      </c>
      <c r="C338" s="9" t="s">
        <v>826</v>
      </c>
      <c r="D338" s="9" t="s">
        <v>820</v>
      </c>
      <c r="E338" s="9" t="s">
        <v>808</v>
      </c>
      <c r="F338" s="5">
        <v>18</v>
      </c>
      <c r="G338" s="6" t="s">
        <v>16</v>
      </c>
      <c r="H338" s="6" t="s">
        <v>188</v>
      </c>
      <c r="I338" s="6" t="s">
        <v>345</v>
      </c>
      <c r="J338" s="6" t="s">
        <v>708</v>
      </c>
      <c r="K338" s="12"/>
    </row>
    <row r="339" spans="1:11" ht="29.25" customHeight="1">
      <c r="A339" s="5">
        <v>333</v>
      </c>
      <c r="B339" s="5" t="str">
        <f t="shared" si="17"/>
        <v>공동주택가격정보</v>
      </c>
      <c r="C339" s="9" t="s">
        <v>826</v>
      </c>
      <c r="D339" s="9" t="s">
        <v>820</v>
      </c>
      <c r="E339" s="9" t="s">
        <v>807</v>
      </c>
      <c r="F339" s="5">
        <v>19</v>
      </c>
      <c r="G339" s="6" t="s">
        <v>17</v>
      </c>
      <c r="H339" s="6" t="s">
        <v>189</v>
      </c>
      <c r="I339" s="6">
        <v>9</v>
      </c>
      <c r="J339" s="6" t="s">
        <v>708</v>
      </c>
      <c r="K339" s="12"/>
    </row>
    <row r="340" spans="1:11" ht="29.25" customHeight="1">
      <c r="A340" s="5">
        <v>334</v>
      </c>
      <c r="B340" s="5" t="str">
        <f t="shared" si="17"/>
        <v>공동주택가격정보</v>
      </c>
      <c r="C340" s="9" t="s">
        <v>826</v>
      </c>
      <c r="D340" s="9" t="s">
        <v>820</v>
      </c>
      <c r="E340" s="9" t="s">
        <v>808</v>
      </c>
      <c r="F340" s="5">
        <v>20</v>
      </c>
      <c r="G340" s="6" t="s">
        <v>18</v>
      </c>
      <c r="H340" s="6" t="s">
        <v>652</v>
      </c>
      <c r="I340" s="6" t="s">
        <v>345</v>
      </c>
      <c r="J340" s="6" t="s">
        <v>708</v>
      </c>
      <c r="K340" s="12"/>
    </row>
    <row r="341" spans="1:11" ht="29.25" customHeight="1">
      <c r="A341" s="5">
        <v>335</v>
      </c>
      <c r="B341" s="5" t="str">
        <f t="shared" si="17"/>
        <v>공동주택가격정보</v>
      </c>
      <c r="C341" s="9" t="s">
        <v>826</v>
      </c>
      <c r="D341" s="9" t="s">
        <v>820</v>
      </c>
      <c r="E341" s="9" t="s">
        <v>808</v>
      </c>
      <c r="F341" s="5">
        <v>21</v>
      </c>
      <c r="G341" s="6" t="s">
        <v>19</v>
      </c>
      <c r="H341" s="6" t="s">
        <v>653</v>
      </c>
      <c r="I341" s="6" t="s">
        <v>345</v>
      </c>
      <c r="J341" s="6" t="s">
        <v>708</v>
      </c>
      <c r="K341" s="12"/>
    </row>
    <row r="342" spans="1:11" ht="29.25" customHeight="1">
      <c r="A342" s="5">
        <v>336</v>
      </c>
      <c r="B342" s="5" t="str">
        <f t="shared" si="17"/>
        <v>공동주택가격정보</v>
      </c>
      <c r="C342" s="9" t="s">
        <v>826</v>
      </c>
      <c r="D342" s="9" t="s">
        <v>820</v>
      </c>
      <c r="E342" s="9" t="s">
        <v>808</v>
      </c>
      <c r="F342" s="5">
        <v>22</v>
      </c>
      <c r="G342" s="6" t="s">
        <v>20</v>
      </c>
      <c r="H342" s="6" t="s">
        <v>654</v>
      </c>
      <c r="I342" s="6" t="s">
        <v>345</v>
      </c>
      <c r="J342" s="6" t="s">
        <v>708</v>
      </c>
      <c r="K342" s="12"/>
    </row>
    <row r="343" spans="1:11" ht="29.25" customHeight="1">
      <c r="A343" s="5">
        <v>337</v>
      </c>
      <c r="B343" s="5" t="str">
        <f t="shared" si="17"/>
        <v>공동주택가격정보</v>
      </c>
      <c r="C343" s="9" t="s">
        <v>826</v>
      </c>
      <c r="D343" s="9" t="s">
        <v>820</v>
      </c>
      <c r="E343" s="9" t="s">
        <v>808</v>
      </c>
      <c r="F343" s="5">
        <v>23</v>
      </c>
      <c r="G343" s="6" t="s">
        <v>21</v>
      </c>
      <c r="H343" s="6" t="s">
        <v>655</v>
      </c>
      <c r="I343" s="6" t="s">
        <v>345</v>
      </c>
      <c r="J343" s="6" t="s">
        <v>708</v>
      </c>
      <c r="K343" s="38"/>
    </row>
    <row r="344" spans="1:11" ht="29.25" customHeight="1">
      <c r="A344" s="5">
        <v>338</v>
      </c>
      <c r="B344" s="5" t="str">
        <f>B333</f>
        <v>공동주택가격정보</v>
      </c>
      <c r="C344" s="123"/>
      <c r="D344" s="77"/>
      <c r="E344" s="77"/>
      <c r="F344" s="77"/>
      <c r="G344" s="94"/>
      <c r="H344" s="94"/>
      <c r="I344" s="94"/>
      <c r="J344" s="110"/>
      <c r="K344" s="38"/>
    </row>
    <row r="345" spans="1:11" ht="29.25" customHeight="1">
      <c r="A345" s="5">
        <v>339</v>
      </c>
      <c r="B345" s="5" t="str">
        <f t="shared" ref="B345:B350" si="18">B344</f>
        <v>공동주택가격정보</v>
      </c>
      <c r="C345" s="129"/>
      <c r="D345" s="85"/>
      <c r="E345" s="85"/>
      <c r="F345" s="85"/>
      <c r="G345" s="114"/>
      <c r="H345" s="114"/>
      <c r="I345" s="114"/>
      <c r="J345" s="115"/>
      <c r="K345" s="38"/>
    </row>
    <row r="346" spans="1:11" ht="29.25" customHeight="1">
      <c r="A346" s="5">
        <v>340</v>
      </c>
      <c r="B346" s="5" t="str">
        <f t="shared" si="18"/>
        <v>공동주택가격정보</v>
      </c>
      <c r="C346" s="129"/>
      <c r="D346" s="85"/>
      <c r="E346" s="85"/>
      <c r="F346" s="85"/>
      <c r="G346" s="114"/>
      <c r="H346" s="114"/>
      <c r="I346" s="114"/>
      <c r="J346" s="115"/>
      <c r="K346" s="38"/>
    </row>
    <row r="347" spans="1:11" ht="29.25" customHeight="1">
      <c r="A347" s="5">
        <v>341</v>
      </c>
      <c r="B347" s="5" t="str">
        <f t="shared" si="18"/>
        <v>공동주택가격정보</v>
      </c>
      <c r="C347" s="129"/>
      <c r="D347" s="85"/>
      <c r="E347" s="85"/>
      <c r="F347" s="85"/>
      <c r="G347" s="114"/>
      <c r="H347" s="114"/>
      <c r="I347" s="114"/>
      <c r="J347" s="115"/>
      <c r="K347" s="38"/>
    </row>
    <row r="348" spans="1:11" ht="29.25" customHeight="1">
      <c r="A348" s="5">
        <v>342</v>
      </c>
      <c r="B348" s="5" t="str">
        <f t="shared" si="18"/>
        <v>공동주택가격정보</v>
      </c>
      <c r="C348" s="131"/>
      <c r="D348" s="111"/>
      <c r="E348" s="111"/>
      <c r="F348" s="111"/>
      <c r="G348" s="133"/>
      <c r="H348" s="133"/>
      <c r="I348" s="133"/>
      <c r="J348" s="135"/>
      <c r="K348" s="38"/>
    </row>
    <row r="349" spans="1:11" ht="29.25" customHeight="1">
      <c r="A349" s="5">
        <v>343</v>
      </c>
      <c r="B349" s="5" t="str">
        <f t="shared" si="18"/>
        <v>공동주택가격정보</v>
      </c>
      <c r="C349" s="9" t="s">
        <v>826</v>
      </c>
      <c r="D349" s="9" t="s">
        <v>820</v>
      </c>
      <c r="E349" s="9" t="s">
        <v>808</v>
      </c>
      <c r="F349" s="5">
        <v>29</v>
      </c>
      <c r="G349" s="6" t="s">
        <v>22</v>
      </c>
      <c r="H349" s="6" t="s">
        <v>62</v>
      </c>
      <c r="I349" s="6">
        <v>10</v>
      </c>
      <c r="J349" s="6"/>
      <c r="K349" s="38"/>
    </row>
    <row r="350" spans="1:11" ht="29.25" customHeight="1" thickBot="1">
      <c r="A350" s="19">
        <v>344</v>
      </c>
      <c r="B350" s="19" t="str">
        <f t="shared" si="18"/>
        <v>공동주택가격정보</v>
      </c>
      <c r="C350" s="20" t="s">
        <v>826</v>
      </c>
      <c r="D350" s="20" t="s">
        <v>820</v>
      </c>
      <c r="E350" s="20" t="s">
        <v>808</v>
      </c>
      <c r="F350" s="19">
        <v>30</v>
      </c>
      <c r="G350" s="21" t="s">
        <v>190</v>
      </c>
      <c r="H350" s="21" t="s">
        <v>95</v>
      </c>
      <c r="I350" s="21">
        <v>5</v>
      </c>
      <c r="J350" s="21"/>
      <c r="K350" s="23" t="s">
        <v>702</v>
      </c>
    </row>
    <row r="351" spans="1:11" ht="29.25" customHeight="1">
      <c r="A351" s="15">
        <v>345</v>
      </c>
      <c r="B351" s="15" t="s">
        <v>581</v>
      </c>
      <c r="C351" s="9" t="s">
        <v>830</v>
      </c>
      <c r="D351" s="9" t="s">
        <v>828</v>
      </c>
      <c r="E351" s="9" t="s">
        <v>807</v>
      </c>
      <c r="F351" s="15">
        <v>1</v>
      </c>
      <c r="G351" s="17" t="s">
        <v>0</v>
      </c>
      <c r="H351" s="17" t="s">
        <v>95</v>
      </c>
      <c r="I351" s="17">
        <v>10</v>
      </c>
      <c r="J351" s="17" t="s">
        <v>708</v>
      </c>
      <c r="K351" s="25" t="s">
        <v>702</v>
      </c>
    </row>
    <row r="352" spans="1:11" ht="29.25" customHeight="1">
      <c r="A352" s="5">
        <v>346</v>
      </c>
      <c r="B352" s="5" t="str">
        <f t="shared" ref="B352:B367" si="19">B351</f>
        <v>도서(섬)정보</v>
      </c>
      <c r="C352" s="9" t="s">
        <v>829</v>
      </c>
      <c r="D352" s="9" t="s">
        <v>828</v>
      </c>
      <c r="E352" s="9" t="s">
        <v>808</v>
      </c>
      <c r="F352" s="5">
        <v>2</v>
      </c>
      <c r="G352" s="6" t="s">
        <v>2</v>
      </c>
      <c r="H352" s="6" t="s">
        <v>203</v>
      </c>
      <c r="I352" s="6">
        <v>254</v>
      </c>
      <c r="J352" s="6"/>
      <c r="K352" s="11"/>
    </row>
    <row r="353" spans="1:11" ht="29.25" customHeight="1">
      <c r="A353" s="5">
        <v>347</v>
      </c>
      <c r="B353" s="5" t="str">
        <f t="shared" si="19"/>
        <v>도서(섬)정보</v>
      </c>
      <c r="C353" s="123"/>
      <c r="D353" s="77"/>
      <c r="E353" s="77"/>
      <c r="F353" s="77"/>
      <c r="G353" s="112"/>
      <c r="H353" s="112"/>
      <c r="I353" s="112"/>
      <c r="J353" s="113"/>
      <c r="K353" s="11"/>
    </row>
    <row r="354" spans="1:11" ht="29.25" customHeight="1">
      <c r="A354" s="5">
        <v>348</v>
      </c>
      <c r="B354" s="5" t="str">
        <f t="shared" si="19"/>
        <v>도서(섬)정보</v>
      </c>
      <c r="C354" s="131"/>
      <c r="D354" s="111"/>
      <c r="E354" s="111"/>
      <c r="F354" s="111"/>
      <c r="G354" s="133"/>
      <c r="H354" s="133"/>
      <c r="I354" s="133"/>
      <c r="J354" s="135"/>
      <c r="K354" s="11"/>
    </row>
    <row r="355" spans="1:11" ht="29.25" customHeight="1">
      <c r="A355" s="5">
        <v>349</v>
      </c>
      <c r="B355" s="5" t="str">
        <f>B352</f>
        <v>도서(섬)정보</v>
      </c>
      <c r="C355" s="9" t="s">
        <v>829</v>
      </c>
      <c r="D355" s="9" t="s">
        <v>800</v>
      </c>
      <c r="E355" s="9" t="s">
        <v>808</v>
      </c>
      <c r="F355" s="5">
        <v>3</v>
      </c>
      <c r="G355" s="6" t="s">
        <v>3</v>
      </c>
      <c r="H355" s="6" t="s">
        <v>194</v>
      </c>
      <c r="I355" s="6">
        <v>10</v>
      </c>
      <c r="J355" s="6" t="s">
        <v>708</v>
      </c>
      <c r="K355" s="12"/>
    </row>
    <row r="356" spans="1:11" ht="29.25" customHeight="1">
      <c r="A356" s="5">
        <v>350</v>
      </c>
      <c r="B356" s="5" t="str">
        <f t="shared" si="19"/>
        <v>도서(섬)정보</v>
      </c>
      <c r="C356" s="9" t="s">
        <v>829</v>
      </c>
      <c r="D356" s="9" t="s">
        <v>800</v>
      </c>
      <c r="E356" s="9" t="s">
        <v>808</v>
      </c>
      <c r="F356" s="5">
        <v>4</v>
      </c>
      <c r="G356" s="6" t="s">
        <v>4</v>
      </c>
      <c r="H356" s="6" t="s">
        <v>195</v>
      </c>
      <c r="I356" s="6">
        <v>254</v>
      </c>
      <c r="J356" s="6"/>
      <c r="K356" s="12"/>
    </row>
    <row r="357" spans="1:11" ht="29.25" customHeight="1">
      <c r="A357" s="5">
        <v>351</v>
      </c>
      <c r="B357" s="5" t="str">
        <f t="shared" si="19"/>
        <v>도서(섬)정보</v>
      </c>
      <c r="C357" s="9" t="s">
        <v>829</v>
      </c>
      <c r="D357" s="9" t="s">
        <v>800</v>
      </c>
      <c r="E357" s="9" t="s">
        <v>809</v>
      </c>
      <c r="F357" s="5">
        <v>5</v>
      </c>
      <c r="G357" s="6" t="s">
        <v>5</v>
      </c>
      <c r="H357" s="6" t="s">
        <v>196</v>
      </c>
      <c r="I357" s="6">
        <v>1</v>
      </c>
      <c r="J357" s="6"/>
      <c r="K357" s="12" t="str">
        <f>도서구분코드</f>
        <v>1:유인도, 2:무인도</v>
      </c>
    </row>
    <row r="358" spans="1:11" ht="29.25" customHeight="1">
      <c r="A358" s="5">
        <v>352</v>
      </c>
      <c r="B358" s="5" t="str">
        <f t="shared" si="19"/>
        <v>도서(섬)정보</v>
      </c>
      <c r="C358" s="9" t="s">
        <v>829</v>
      </c>
      <c r="D358" s="9" t="s">
        <v>800</v>
      </c>
      <c r="E358" s="9" t="s">
        <v>808</v>
      </c>
      <c r="F358" s="5">
        <v>6</v>
      </c>
      <c r="G358" s="6" t="s">
        <v>6</v>
      </c>
      <c r="H358" s="6" t="s">
        <v>197</v>
      </c>
      <c r="I358" s="6">
        <v>50</v>
      </c>
      <c r="J358" s="6"/>
      <c r="K358" s="12"/>
    </row>
    <row r="359" spans="1:11" ht="29.25" customHeight="1">
      <c r="A359" s="5">
        <v>353</v>
      </c>
      <c r="B359" s="5" t="str">
        <f t="shared" si="19"/>
        <v>도서(섬)정보</v>
      </c>
      <c r="C359" s="9" t="s">
        <v>829</v>
      </c>
      <c r="D359" s="9" t="s">
        <v>800</v>
      </c>
      <c r="E359" s="9" t="s">
        <v>808</v>
      </c>
      <c r="F359" s="5">
        <v>7</v>
      </c>
      <c r="G359" s="6" t="s">
        <v>7</v>
      </c>
      <c r="H359" s="6" t="s">
        <v>198</v>
      </c>
      <c r="I359" s="6">
        <v>1</v>
      </c>
      <c r="J359" s="6"/>
      <c r="K359" s="12" t="str">
        <f>연결유형코드</f>
        <v>0:관련없음, 1:다리, 2:제방, 3:기타</v>
      </c>
    </row>
    <row r="360" spans="1:11" ht="29.25" customHeight="1">
      <c r="A360" s="5">
        <v>354</v>
      </c>
      <c r="B360" s="5" t="str">
        <f t="shared" si="19"/>
        <v>도서(섬)정보</v>
      </c>
      <c r="C360" s="9" t="s">
        <v>829</v>
      </c>
      <c r="D360" s="9" t="s">
        <v>800</v>
      </c>
      <c r="E360" s="9" t="s">
        <v>807</v>
      </c>
      <c r="F360" s="5">
        <v>8</v>
      </c>
      <c r="G360" s="6" t="s">
        <v>8</v>
      </c>
      <c r="H360" s="6" t="s">
        <v>199</v>
      </c>
      <c r="I360" s="6">
        <v>50</v>
      </c>
      <c r="J360" s="6"/>
      <c r="K360" s="12"/>
    </row>
    <row r="361" spans="1:11" ht="29.25" customHeight="1">
      <c r="A361" s="5">
        <v>355</v>
      </c>
      <c r="B361" s="5" t="str">
        <f t="shared" si="19"/>
        <v>도서(섬)정보</v>
      </c>
      <c r="C361" s="9" t="s">
        <v>829</v>
      </c>
      <c r="D361" s="9" t="s">
        <v>800</v>
      </c>
      <c r="E361" s="9" t="s">
        <v>809</v>
      </c>
      <c r="F361" s="5">
        <v>9</v>
      </c>
      <c r="G361" s="6" t="s">
        <v>9</v>
      </c>
      <c r="H361" s="6" t="s">
        <v>200</v>
      </c>
      <c r="I361" s="6">
        <v>9</v>
      </c>
      <c r="J361" s="6"/>
      <c r="K361" s="12"/>
    </row>
    <row r="362" spans="1:11" ht="29.25" customHeight="1">
      <c r="A362" s="5">
        <v>356</v>
      </c>
      <c r="B362" s="5" t="str">
        <f t="shared" si="19"/>
        <v>도서(섬)정보</v>
      </c>
      <c r="C362" s="9" t="s">
        <v>829</v>
      </c>
      <c r="D362" s="9" t="s">
        <v>800</v>
      </c>
      <c r="E362" s="9" t="s">
        <v>808</v>
      </c>
      <c r="F362" s="5">
        <v>10</v>
      </c>
      <c r="G362" s="6" t="s">
        <v>10</v>
      </c>
      <c r="H362" s="6" t="s">
        <v>201</v>
      </c>
      <c r="I362" s="6">
        <v>100</v>
      </c>
      <c r="J362" s="6"/>
      <c r="K362" s="12"/>
    </row>
    <row r="363" spans="1:11" ht="29.25" customHeight="1">
      <c r="A363" s="5">
        <v>357</v>
      </c>
      <c r="B363" s="5" t="str">
        <f t="shared" si="19"/>
        <v>도서(섬)정보</v>
      </c>
      <c r="C363" s="9" t="s">
        <v>829</v>
      </c>
      <c r="D363" s="9" t="s">
        <v>800</v>
      </c>
      <c r="E363" s="9" t="s">
        <v>808</v>
      </c>
      <c r="F363" s="5">
        <v>11</v>
      </c>
      <c r="G363" s="6" t="s">
        <v>11</v>
      </c>
      <c r="H363" s="6" t="s">
        <v>656</v>
      </c>
      <c r="I363" s="6">
        <v>254</v>
      </c>
      <c r="J363" s="6"/>
      <c r="K363" s="12"/>
    </row>
    <row r="364" spans="1:11" ht="29.25" customHeight="1">
      <c r="A364" s="5">
        <v>358</v>
      </c>
      <c r="B364" s="5" t="str">
        <f t="shared" si="19"/>
        <v>도서(섬)정보</v>
      </c>
      <c r="C364" s="9" t="s">
        <v>829</v>
      </c>
      <c r="D364" s="9" t="s">
        <v>800</v>
      </c>
      <c r="E364" s="9" t="s">
        <v>808</v>
      </c>
      <c r="F364" s="5">
        <v>12</v>
      </c>
      <c r="G364" s="6" t="s">
        <v>12</v>
      </c>
      <c r="H364" s="6" t="s">
        <v>202</v>
      </c>
      <c r="I364" s="6">
        <v>9</v>
      </c>
      <c r="J364" s="6"/>
      <c r="K364" s="12"/>
    </row>
    <row r="365" spans="1:11" ht="29.25" customHeight="1">
      <c r="A365" s="5">
        <v>359</v>
      </c>
      <c r="B365" s="5" t="str">
        <f t="shared" si="19"/>
        <v>도서(섬)정보</v>
      </c>
      <c r="C365" s="9" t="s">
        <v>829</v>
      </c>
      <c r="D365" s="9" t="s">
        <v>800</v>
      </c>
      <c r="E365" s="9" t="s">
        <v>807</v>
      </c>
      <c r="F365" s="5">
        <v>13</v>
      </c>
      <c r="G365" s="6" t="s">
        <v>13</v>
      </c>
      <c r="H365" s="6" t="s">
        <v>285</v>
      </c>
      <c r="I365" s="6">
        <v>17</v>
      </c>
      <c r="J365" s="6"/>
      <c r="K365" s="12"/>
    </row>
    <row r="366" spans="1:11" ht="29.25" customHeight="1">
      <c r="A366" s="5">
        <v>360</v>
      </c>
      <c r="B366" s="5" t="str">
        <f>B365</f>
        <v>도서(섬)정보</v>
      </c>
      <c r="C366" s="9" t="s">
        <v>829</v>
      </c>
      <c r="D366" s="9" t="s">
        <v>800</v>
      </c>
      <c r="E366" s="9" t="s">
        <v>808</v>
      </c>
      <c r="F366" s="5">
        <v>14</v>
      </c>
      <c r="G366" s="6" t="s">
        <v>14</v>
      </c>
      <c r="H366" s="6" t="s">
        <v>289</v>
      </c>
      <c r="I366" s="6">
        <v>10</v>
      </c>
      <c r="J366" s="6"/>
      <c r="K366" s="12"/>
    </row>
    <row r="367" spans="1:11" ht="29.25" customHeight="1" thickBot="1">
      <c r="A367" s="19">
        <v>361</v>
      </c>
      <c r="B367" s="19" t="str">
        <f t="shared" si="19"/>
        <v>도서(섬)정보</v>
      </c>
      <c r="C367" s="20" t="s">
        <v>829</v>
      </c>
      <c r="D367" s="20" t="s">
        <v>800</v>
      </c>
      <c r="E367" s="20" t="s">
        <v>809</v>
      </c>
      <c r="F367" s="19">
        <v>15</v>
      </c>
      <c r="G367" s="21" t="s">
        <v>204</v>
      </c>
      <c r="H367" s="21" t="s">
        <v>95</v>
      </c>
      <c r="I367" s="21">
        <v>5</v>
      </c>
      <c r="J367" s="21"/>
      <c r="K367" s="23" t="s">
        <v>702</v>
      </c>
    </row>
    <row r="368" spans="1:11" ht="29.25" customHeight="1">
      <c r="A368" s="15">
        <v>362</v>
      </c>
      <c r="B368" s="15" t="s">
        <v>570</v>
      </c>
      <c r="C368" s="9" t="s">
        <v>454</v>
      </c>
      <c r="D368" s="9" t="s">
        <v>832</v>
      </c>
      <c r="E368" s="9" t="s">
        <v>808</v>
      </c>
      <c r="F368" s="15">
        <v>1</v>
      </c>
      <c r="G368" s="17" t="s">
        <v>0</v>
      </c>
      <c r="H368" s="17" t="s">
        <v>34</v>
      </c>
      <c r="I368" s="17">
        <v>19</v>
      </c>
      <c r="J368" s="17"/>
      <c r="K368" s="18"/>
    </row>
    <row r="369" spans="1:11" ht="29.25" customHeight="1">
      <c r="A369" s="5">
        <v>363</v>
      </c>
      <c r="B369" s="5" t="s">
        <v>570</v>
      </c>
      <c r="C369" s="9" t="str">
        <f t="shared" ref="C369:C390" si="20">C368</f>
        <v>부동산개발업공간정보</v>
      </c>
      <c r="D369" s="9" t="s">
        <v>831</v>
      </c>
      <c r="E369" s="9" t="s">
        <v>807</v>
      </c>
      <c r="F369" s="5">
        <v>2</v>
      </c>
      <c r="G369" s="6" t="s">
        <v>2</v>
      </c>
      <c r="H369" s="6" t="s">
        <v>35</v>
      </c>
      <c r="I369" s="6">
        <v>10</v>
      </c>
      <c r="J369" s="6"/>
      <c r="K369" s="12"/>
    </row>
    <row r="370" spans="1:11" ht="29.25" customHeight="1">
      <c r="A370" s="5">
        <v>364</v>
      </c>
      <c r="B370" s="5" t="s">
        <v>570</v>
      </c>
      <c r="C370" s="9" t="str">
        <f t="shared" si="20"/>
        <v>부동산개발업공간정보</v>
      </c>
      <c r="D370" s="9" t="s">
        <v>831</v>
      </c>
      <c r="E370" s="9" t="s">
        <v>808</v>
      </c>
      <c r="F370" s="5">
        <v>3</v>
      </c>
      <c r="G370" s="6" t="s">
        <v>3</v>
      </c>
      <c r="H370" s="6" t="s">
        <v>36</v>
      </c>
      <c r="I370" s="6">
        <v>254</v>
      </c>
      <c r="J370" s="6"/>
      <c r="K370" s="12"/>
    </row>
    <row r="371" spans="1:11" ht="29.25" customHeight="1">
      <c r="A371" s="5">
        <v>365</v>
      </c>
      <c r="B371" s="5" t="s">
        <v>570</v>
      </c>
      <c r="C371" s="9" t="str">
        <f t="shared" si="20"/>
        <v>부동산개발업공간정보</v>
      </c>
      <c r="D371" s="9" t="s">
        <v>831</v>
      </c>
      <c r="E371" s="9" t="s">
        <v>808</v>
      </c>
      <c r="F371" s="5">
        <v>4</v>
      </c>
      <c r="G371" s="6" t="s">
        <v>4</v>
      </c>
      <c r="H371" s="6" t="s">
        <v>132</v>
      </c>
      <c r="I371" s="6">
        <v>1</v>
      </c>
      <c r="J371" s="6"/>
      <c r="K371" s="12" t="str">
        <f>대장구분코드_부동산</f>
        <v>1:토지대장, 2:임야대장</v>
      </c>
    </row>
    <row r="372" spans="1:11" ht="29.25" customHeight="1">
      <c r="A372" s="5">
        <v>366</v>
      </c>
      <c r="B372" s="5" t="s">
        <v>570</v>
      </c>
      <c r="C372" s="9" t="str">
        <f t="shared" si="20"/>
        <v>부동산개발업공간정보</v>
      </c>
      <c r="D372" s="9" t="s">
        <v>831</v>
      </c>
      <c r="E372" s="9" t="s">
        <v>808</v>
      </c>
      <c r="F372" s="5">
        <v>5</v>
      </c>
      <c r="G372" s="6" t="s">
        <v>5</v>
      </c>
      <c r="H372" s="6" t="s">
        <v>133</v>
      </c>
      <c r="I372" s="6">
        <v>20</v>
      </c>
      <c r="J372" s="6"/>
      <c r="K372" s="12"/>
    </row>
    <row r="373" spans="1:11" ht="29.25" customHeight="1">
      <c r="A373" s="5">
        <v>367</v>
      </c>
      <c r="B373" s="5" t="s">
        <v>570</v>
      </c>
      <c r="C373" s="9" t="str">
        <f t="shared" si="20"/>
        <v>부동산개발업공간정보</v>
      </c>
      <c r="D373" s="9" t="s">
        <v>831</v>
      </c>
      <c r="E373" s="9" t="s">
        <v>808</v>
      </c>
      <c r="F373" s="5">
        <v>6</v>
      </c>
      <c r="G373" s="6" t="s">
        <v>6</v>
      </c>
      <c r="H373" s="6" t="s">
        <v>40</v>
      </c>
      <c r="I373" s="6">
        <v>10</v>
      </c>
      <c r="J373" s="6"/>
      <c r="K373" s="12"/>
    </row>
    <row r="374" spans="1:11" ht="29.25" customHeight="1">
      <c r="A374" s="5">
        <v>368</v>
      </c>
      <c r="B374" s="5" t="s">
        <v>570</v>
      </c>
      <c r="C374" s="9" t="str">
        <f t="shared" si="20"/>
        <v>부동산개발업공간정보</v>
      </c>
      <c r="D374" s="9" t="s">
        <v>831</v>
      </c>
      <c r="E374" s="9" t="s">
        <v>807</v>
      </c>
      <c r="F374" s="5">
        <v>7</v>
      </c>
      <c r="G374" s="6" t="s">
        <v>7</v>
      </c>
      <c r="H374" s="6" t="s">
        <v>646</v>
      </c>
      <c r="I374" s="6" t="s">
        <v>346</v>
      </c>
      <c r="J374" s="6"/>
      <c r="K374" s="12"/>
    </row>
    <row r="375" spans="1:11" ht="29.25" customHeight="1">
      <c r="A375" s="5">
        <v>369</v>
      </c>
      <c r="B375" s="5" t="s">
        <v>570</v>
      </c>
      <c r="C375" s="9" t="str">
        <f t="shared" si="20"/>
        <v>부동산개발업공간정보</v>
      </c>
      <c r="D375" s="9" t="s">
        <v>831</v>
      </c>
      <c r="E375" s="9" t="s">
        <v>808</v>
      </c>
      <c r="F375" s="5">
        <v>8</v>
      </c>
      <c r="G375" s="6" t="s">
        <v>8</v>
      </c>
      <c r="H375" s="6" t="s">
        <v>647</v>
      </c>
      <c r="I375" s="6" t="s">
        <v>346</v>
      </c>
      <c r="J375" s="6"/>
      <c r="K375" s="12"/>
    </row>
    <row r="376" spans="1:11" ht="29.25" customHeight="1">
      <c r="A376" s="5">
        <v>370</v>
      </c>
      <c r="B376" s="5" t="s">
        <v>570</v>
      </c>
      <c r="C376" s="9" t="str">
        <f t="shared" si="20"/>
        <v>부동산개발업공간정보</v>
      </c>
      <c r="D376" s="9" t="s">
        <v>831</v>
      </c>
      <c r="E376" s="9" t="s">
        <v>808</v>
      </c>
      <c r="F376" s="5">
        <v>9</v>
      </c>
      <c r="G376" s="6" t="s">
        <v>216</v>
      </c>
      <c r="H376" s="6" t="s">
        <v>218</v>
      </c>
      <c r="I376" s="6">
        <v>10</v>
      </c>
      <c r="J376" s="6"/>
      <c r="K376" s="12"/>
    </row>
    <row r="377" spans="1:11" ht="29.25" customHeight="1">
      <c r="A377" s="5">
        <v>371</v>
      </c>
      <c r="B377" s="5" t="s">
        <v>570</v>
      </c>
      <c r="C377" s="9" t="str">
        <f t="shared" si="20"/>
        <v>부동산개발업공간정보</v>
      </c>
      <c r="D377" s="9" t="s">
        <v>831</v>
      </c>
      <c r="E377" s="9" t="s">
        <v>808</v>
      </c>
      <c r="F377" s="5">
        <v>10</v>
      </c>
      <c r="G377" s="6" t="s">
        <v>217</v>
      </c>
      <c r="H377" s="6" t="s">
        <v>219</v>
      </c>
      <c r="I377" s="6">
        <v>100</v>
      </c>
      <c r="J377" s="6"/>
      <c r="K377" s="12"/>
    </row>
    <row r="378" spans="1:11" ht="29.25" customHeight="1">
      <c r="A378" s="5">
        <v>372</v>
      </c>
      <c r="B378" s="5" t="s">
        <v>570</v>
      </c>
      <c r="C378" s="9" t="str">
        <f t="shared" si="20"/>
        <v>부동산개발업공간정보</v>
      </c>
      <c r="D378" s="9" t="s">
        <v>831</v>
      </c>
      <c r="E378" s="9" t="s">
        <v>808</v>
      </c>
      <c r="F378" s="5">
        <v>11</v>
      </c>
      <c r="G378" s="6" t="s">
        <v>221</v>
      </c>
      <c r="H378" s="6" t="s">
        <v>220</v>
      </c>
      <c r="I378" s="6">
        <v>50</v>
      </c>
      <c r="J378" s="6"/>
      <c r="K378" s="12"/>
    </row>
    <row r="379" spans="1:11" ht="29.25" customHeight="1">
      <c r="A379" s="5">
        <v>373</v>
      </c>
      <c r="B379" s="5" t="s">
        <v>570</v>
      </c>
      <c r="C379" s="9" t="str">
        <f t="shared" si="20"/>
        <v>부동산개발업공간정보</v>
      </c>
      <c r="D379" s="9" t="s">
        <v>831</v>
      </c>
      <c r="E379" s="9" t="s">
        <v>808</v>
      </c>
      <c r="F379" s="5">
        <v>12</v>
      </c>
      <c r="G379" s="6" t="s">
        <v>12</v>
      </c>
      <c r="H379" s="6" t="s">
        <v>222</v>
      </c>
      <c r="I379" s="6">
        <v>20</v>
      </c>
      <c r="J379" s="6"/>
      <c r="K379" s="12"/>
    </row>
    <row r="380" spans="1:11" ht="29.25" customHeight="1">
      <c r="A380" s="5">
        <v>374</v>
      </c>
      <c r="B380" s="5" t="s">
        <v>570</v>
      </c>
      <c r="C380" s="9" t="str">
        <f t="shared" si="20"/>
        <v>부동산개발업공간정보</v>
      </c>
      <c r="D380" s="9" t="s">
        <v>831</v>
      </c>
      <c r="E380" s="9" t="s">
        <v>808</v>
      </c>
      <c r="F380" s="5">
        <v>13</v>
      </c>
      <c r="G380" s="6" t="s">
        <v>13</v>
      </c>
      <c r="H380" s="6" t="s">
        <v>223</v>
      </c>
      <c r="I380" s="6">
        <v>2</v>
      </c>
      <c r="J380" s="6"/>
      <c r="K380" s="12" t="str">
        <f>부동산개발업_등록상태코드</f>
        <v>10:등록완료</v>
      </c>
    </row>
    <row r="381" spans="1:11" ht="29.25" customHeight="1">
      <c r="A381" s="5">
        <v>375</v>
      </c>
      <c r="B381" s="5" t="s">
        <v>570</v>
      </c>
      <c r="C381" s="9" t="str">
        <f t="shared" si="20"/>
        <v>부동산개발업공간정보</v>
      </c>
      <c r="D381" s="9" t="s">
        <v>831</v>
      </c>
      <c r="E381" s="9" t="s">
        <v>807</v>
      </c>
      <c r="F381" s="5">
        <v>14</v>
      </c>
      <c r="G381" s="6" t="s">
        <v>225</v>
      </c>
      <c r="H381" s="6" t="s">
        <v>226</v>
      </c>
      <c r="I381" s="6">
        <v>30</v>
      </c>
      <c r="J381" s="6"/>
      <c r="K381" s="12"/>
    </row>
    <row r="382" spans="1:11" ht="29.25" customHeight="1">
      <c r="A382" s="5">
        <v>376</v>
      </c>
      <c r="B382" s="5" t="s">
        <v>570</v>
      </c>
      <c r="C382" s="9" t="str">
        <f t="shared" si="20"/>
        <v>부동산개발업공간정보</v>
      </c>
      <c r="D382" s="9" t="s">
        <v>831</v>
      </c>
      <c r="E382" s="9" t="s">
        <v>808</v>
      </c>
      <c r="F382" s="5">
        <v>15</v>
      </c>
      <c r="G382" s="6" t="s">
        <v>204</v>
      </c>
      <c r="H382" s="6" t="s">
        <v>297</v>
      </c>
      <c r="I382" s="6">
        <v>9</v>
      </c>
      <c r="J382" s="6"/>
      <c r="K382" s="12"/>
    </row>
    <row r="383" spans="1:11" ht="29.25" customHeight="1">
      <c r="A383" s="5">
        <v>377</v>
      </c>
      <c r="B383" s="5" t="s">
        <v>570</v>
      </c>
      <c r="C383" s="9" t="str">
        <f t="shared" si="20"/>
        <v>부동산개발업공간정보</v>
      </c>
      <c r="D383" s="9" t="s">
        <v>831</v>
      </c>
      <c r="E383" s="9" t="s">
        <v>808</v>
      </c>
      <c r="F383" s="5">
        <v>16</v>
      </c>
      <c r="G383" s="6" t="s">
        <v>16</v>
      </c>
      <c r="H383" s="6" t="s">
        <v>228</v>
      </c>
      <c r="I383" s="6">
        <v>2</v>
      </c>
      <c r="J383" s="6"/>
      <c r="K383" s="12" t="str">
        <f>사무소구분코드</f>
        <v>00:주사무소, 10:특수법인사무실, 20:기타</v>
      </c>
    </row>
    <row r="384" spans="1:11" ht="29.25" customHeight="1">
      <c r="A384" s="5">
        <v>378</v>
      </c>
      <c r="B384" s="5" t="s">
        <v>570</v>
      </c>
      <c r="C384" s="9" t="str">
        <f t="shared" si="20"/>
        <v>부동산개발업공간정보</v>
      </c>
      <c r="D384" s="9" t="s">
        <v>831</v>
      </c>
      <c r="E384" s="9" t="s">
        <v>808</v>
      </c>
      <c r="F384" s="5">
        <v>17</v>
      </c>
      <c r="G384" s="6" t="s">
        <v>17</v>
      </c>
      <c r="H384" s="6" t="s">
        <v>229</v>
      </c>
      <c r="I384" s="6">
        <v>30</v>
      </c>
      <c r="J384" s="6"/>
      <c r="K384" s="12"/>
    </row>
    <row r="385" spans="1:11" ht="29.25" customHeight="1">
      <c r="A385" s="5">
        <v>379</v>
      </c>
      <c r="B385" s="5" t="s">
        <v>570</v>
      </c>
      <c r="C385" s="9" t="str">
        <f t="shared" si="20"/>
        <v>부동산개발업공간정보</v>
      </c>
      <c r="D385" s="9" t="s">
        <v>831</v>
      </c>
      <c r="E385" s="9" t="s">
        <v>808</v>
      </c>
      <c r="F385" s="5">
        <v>18</v>
      </c>
      <c r="G385" s="6" t="s">
        <v>18</v>
      </c>
      <c r="H385" s="6" t="s">
        <v>230</v>
      </c>
      <c r="I385" s="6">
        <v>2</v>
      </c>
      <c r="J385" s="6"/>
      <c r="K385" s="12" t="str">
        <f>사무소소유구분코드</f>
        <v>00:자기소유, 10:임대, 11:전세, 12:월세, 99:기타</v>
      </c>
    </row>
    <row r="386" spans="1:11" ht="29.25" customHeight="1">
      <c r="A386" s="5">
        <v>380</v>
      </c>
      <c r="B386" s="5" t="s">
        <v>570</v>
      </c>
      <c r="C386" s="9" t="str">
        <f t="shared" si="20"/>
        <v>부동산개발업공간정보</v>
      </c>
      <c r="D386" s="9" t="s">
        <v>831</v>
      </c>
      <c r="E386" s="9" t="s">
        <v>808</v>
      </c>
      <c r="F386" s="5">
        <v>19</v>
      </c>
      <c r="G386" s="6" t="s">
        <v>19</v>
      </c>
      <c r="H386" s="6" t="s">
        <v>231</v>
      </c>
      <c r="I386" s="6">
        <v>20</v>
      </c>
      <c r="J386" s="6"/>
      <c r="K386" s="12"/>
    </row>
    <row r="387" spans="1:11" ht="29.25" customHeight="1">
      <c r="A387" s="5">
        <v>381</v>
      </c>
      <c r="B387" s="5" t="s">
        <v>570</v>
      </c>
      <c r="C387" s="9" t="str">
        <f t="shared" si="20"/>
        <v>부동산개발업공간정보</v>
      </c>
      <c r="D387" s="9" t="s">
        <v>831</v>
      </c>
      <c r="E387" s="9" t="s">
        <v>808</v>
      </c>
      <c r="F387" s="5">
        <v>20</v>
      </c>
      <c r="G387" s="6" t="s">
        <v>20</v>
      </c>
      <c r="H387" s="6" t="s">
        <v>232</v>
      </c>
      <c r="I387" s="6">
        <v>9</v>
      </c>
      <c r="J387" s="6"/>
      <c r="K387" s="12"/>
    </row>
    <row r="388" spans="1:11" ht="29.25" customHeight="1">
      <c r="A388" s="5">
        <v>382</v>
      </c>
      <c r="B388" s="5" t="s">
        <v>570</v>
      </c>
      <c r="C388" s="9" t="str">
        <f t="shared" si="20"/>
        <v>부동산개발업공간정보</v>
      </c>
      <c r="D388" s="9" t="s">
        <v>831</v>
      </c>
      <c r="E388" s="9" t="s">
        <v>808</v>
      </c>
      <c r="F388" s="5">
        <v>21</v>
      </c>
      <c r="G388" s="6" t="s">
        <v>235</v>
      </c>
      <c r="H388" s="6" t="s">
        <v>236</v>
      </c>
      <c r="I388" s="6">
        <v>9</v>
      </c>
      <c r="J388" s="6"/>
      <c r="K388" s="12"/>
    </row>
    <row r="389" spans="1:11" ht="29.25" customHeight="1">
      <c r="A389" s="5">
        <v>383</v>
      </c>
      <c r="B389" s="5" t="s">
        <v>570</v>
      </c>
      <c r="C389" s="9" t="str">
        <f t="shared" si="20"/>
        <v>부동산개발업공간정보</v>
      </c>
      <c r="D389" s="9" t="s">
        <v>831</v>
      </c>
      <c r="E389" s="9" t="s">
        <v>808</v>
      </c>
      <c r="F389" s="5">
        <v>22</v>
      </c>
      <c r="G389" s="6" t="s">
        <v>239</v>
      </c>
      <c r="H389" s="6" t="s">
        <v>62</v>
      </c>
      <c r="I389" s="6">
        <v>10</v>
      </c>
      <c r="J389" s="6"/>
      <c r="K389" s="12"/>
    </row>
    <row r="390" spans="1:11" ht="29.25" customHeight="1" thickBot="1">
      <c r="A390" s="19">
        <v>384</v>
      </c>
      <c r="B390" s="19" t="s">
        <v>570</v>
      </c>
      <c r="C390" s="20" t="str">
        <f t="shared" si="20"/>
        <v>부동산개발업공간정보</v>
      </c>
      <c r="D390" s="20" t="s">
        <v>831</v>
      </c>
      <c r="E390" s="20" t="s">
        <v>808</v>
      </c>
      <c r="F390" s="19">
        <v>23</v>
      </c>
      <c r="G390" s="21" t="s">
        <v>190</v>
      </c>
      <c r="H390" s="21" t="s">
        <v>95</v>
      </c>
      <c r="I390" s="21">
        <v>5</v>
      </c>
      <c r="J390" s="21"/>
      <c r="K390" s="23" t="s">
        <v>701</v>
      </c>
    </row>
    <row r="391" spans="1:11" ht="29.25" customHeight="1">
      <c r="A391" s="15">
        <v>385</v>
      </c>
      <c r="B391" s="15" t="s">
        <v>570</v>
      </c>
      <c r="C391" s="137"/>
      <c r="D391" s="96"/>
      <c r="E391" s="96"/>
      <c r="F391" s="96"/>
      <c r="G391" s="138"/>
      <c r="H391" s="138"/>
      <c r="I391" s="138"/>
      <c r="J391" s="139"/>
      <c r="K391" s="18"/>
    </row>
    <row r="392" spans="1:11" ht="29.25" customHeight="1">
      <c r="A392" s="5">
        <v>386</v>
      </c>
      <c r="B392" s="5" t="s">
        <v>570</v>
      </c>
      <c r="C392" s="129"/>
      <c r="D392" s="85"/>
      <c r="E392" s="85"/>
      <c r="F392" s="85"/>
      <c r="G392" s="114"/>
      <c r="H392" s="114"/>
      <c r="I392" s="114"/>
      <c r="J392" s="115"/>
      <c r="K392" s="12"/>
    </row>
    <row r="393" spans="1:11" ht="29.25" customHeight="1">
      <c r="A393" s="5">
        <v>387</v>
      </c>
      <c r="B393" s="5" t="s">
        <v>570</v>
      </c>
      <c r="C393" s="129"/>
      <c r="D393" s="85"/>
      <c r="E393" s="85"/>
      <c r="F393" s="85"/>
      <c r="G393" s="114"/>
      <c r="H393" s="114"/>
      <c r="I393" s="114"/>
      <c r="J393" s="115"/>
      <c r="K393" s="12"/>
    </row>
    <row r="394" spans="1:11" ht="29.25" customHeight="1">
      <c r="A394" s="5">
        <v>388</v>
      </c>
      <c r="B394" s="5" t="s">
        <v>570</v>
      </c>
      <c r="C394" s="129"/>
      <c r="D394" s="85"/>
      <c r="E394" s="85"/>
      <c r="F394" s="85"/>
      <c r="G394" s="114"/>
      <c r="H394" s="114"/>
      <c r="I394" s="114"/>
      <c r="J394" s="115"/>
      <c r="K394" s="12" t="str">
        <f>법인구분코드</f>
        <v>0:일반법인, 10:특수법인, 20:개인</v>
      </c>
    </row>
    <row r="395" spans="1:11" ht="29.25" customHeight="1">
      <c r="A395" s="5">
        <v>389</v>
      </c>
      <c r="B395" s="5" t="s">
        <v>570</v>
      </c>
      <c r="C395" s="129"/>
      <c r="D395" s="85"/>
      <c r="E395" s="85"/>
      <c r="F395" s="85"/>
      <c r="G395" s="114"/>
      <c r="H395" s="114"/>
      <c r="I395" s="114"/>
      <c r="J395" s="115"/>
      <c r="K395" s="12"/>
    </row>
    <row r="396" spans="1:11" ht="29.25" customHeight="1">
      <c r="A396" s="5">
        <v>390</v>
      </c>
      <c r="B396" s="5" t="s">
        <v>570</v>
      </c>
      <c r="C396" s="129"/>
      <c r="D396" s="85"/>
      <c r="E396" s="85"/>
      <c r="F396" s="85"/>
      <c r="G396" s="114"/>
      <c r="H396" s="114"/>
      <c r="I396" s="114"/>
      <c r="J396" s="115"/>
      <c r="K396" s="12"/>
    </row>
    <row r="397" spans="1:11" ht="29.25" customHeight="1">
      <c r="A397" s="5">
        <v>391</v>
      </c>
      <c r="B397" s="5" t="s">
        <v>570</v>
      </c>
      <c r="C397" s="129"/>
      <c r="D397" s="85"/>
      <c r="E397" s="85"/>
      <c r="F397" s="85"/>
      <c r="G397" s="114"/>
      <c r="H397" s="114"/>
      <c r="I397" s="114"/>
      <c r="J397" s="115"/>
      <c r="K397" s="12" t="str">
        <f>국적구분코드</f>
        <v>1:대한민국, 2:미국, 5:기타유럽, 7:아시아(중국)</v>
      </c>
    </row>
    <row r="398" spans="1:11" ht="29.25" customHeight="1">
      <c r="A398" s="5">
        <v>392</v>
      </c>
      <c r="B398" s="5" t="s">
        <v>570</v>
      </c>
      <c r="C398" s="129"/>
      <c r="D398" s="85"/>
      <c r="E398" s="85"/>
      <c r="F398" s="85"/>
      <c r="G398" s="114"/>
      <c r="H398" s="114"/>
      <c r="I398" s="114"/>
      <c r="J398" s="115"/>
      <c r="K398" s="12"/>
    </row>
    <row r="399" spans="1:11" ht="29.25" customHeight="1">
      <c r="A399" s="5">
        <v>393</v>
      </c>
      <c r="B399" s="5" t="s">
        <v>570</v>
      </c>
      <c r="C399" s="129"/>
      <c r="D399" s="85"/>
      <c r="E399" s="85"/>
      <c r="F399" s="85"/>
      <c r="G399" s="114"/>
      <c r="H399" s="114"/>
      <c r="I399" s="114"/>
      <c r="J399" s="115"/>
      <c r="K399" s="12"/>
    </row>
    <row r="400" spans="1:11" ht="29.25" customHeight="1">
      <c r="A400" s="5">
        <v>394</v>
      </c>
      <c r="B400" s="5" t="s">
        <v>570</v>
      </c>
      <c r="C400" s="129"/>
      <c r="D400" s="85"/>
      <c r="E400" s="85"/>
      <c r="F400" s="85"/>
      <c r="G400" s="114"/>
      <c r="H400" s="114"/>
      <c r="I400" s="114"/>
      <c r="J400" s="115"/>
      <c r="K400" s="12"/>
    </row>
    <row r="401" spans="1:11" ht="29.25" customHeight="1">
      <c r="A401" s="5">
        <v>395</v>
      </c>
      <c r="B401" s="5" t="s">
        <v>570</v>
      </c>
      <c r="C401" s="129"/>
      <c r="D401" s="85"/>
      <c r="E401" s="85"/>
      <c r="F401" s="85"/>
      <c r="G401" s="114"/>
      <c r="H401" s="114"/>
      <c r="I401" s="114"/>
      <c r="J401" s="115"/>
      <c r="K401" s="12"/>
    </row>
    <row r="402" spans="1:11" ht="29.25" customHeight="1">
      <c r="A402" s="5">
        <v>396</v>
      </c>
      <c r="B402" s="5" t="s">
        <v>570</v>
      </c>
      <c r="C402" s="129"/>
      <c r="D402" s="85"/>
      <c r="E402" s="85"/>
      <c r="F402" s="85"/>
      <c r="G402" s="114"/>
      <c r="H402" s="114"/>
      <c r="I402" s="114"/>
      <c r="J402" s="115"/>
      <c r="K402" s="12"/>
    </row>
    <row r="403" spans="1:11" ht="29.25" customHeight="1">
      <c r="A403" s="5">
        <v>397</v>
      </c>
      <c r="B403" s="5" t="s">
        <v>570</v>
      </c>
      <c r="C403" s="129"/>
      <c r="D403" s="85"/>
      <c r="E403" s="85"/>
      <c r="F403" s="85"/>
      <c r="G403" s="114"/>
      <c r="H403" s="114"/>
      <c r="I403" s="114"/>
      <c r="J403" s="115"/>
      <c r="K403" s="12" t="str">
        <f>부동산개발업_등록상태코드</f>
        <v>10:등록완료</v>
      </c>
    </row>
    <row r="404" spans="1:11" ht="29.25" customHeight="1">
      <c r="A404" s="5">
        <v>398</v>
      </c>
      <c r="B404" s="5" t="s">
        <v>570</v>
      </c>
      <c r="C404" s="129"/>
      <c r="D404" s="85"/>
      <c r="E404" s="85"/>
      <c r="F404" s="85"/>
      <c r="G404" s="114"/>
      <c r="H404" s="114"/>
      <c r="I404" s="114"/>
      <c r="J404" s="115"/>
      <c r="K404" s="12"/>
    </row>
    <row r="405" spans="1:11" ht="29.25" customHeight="1">
      <c r="A405" s="5">
        <v>399</v>
      </c>
      <c r="B405" s="5" t="s">
        <v>570</v>
      </c>
      <c r="C405" s="129"/>
      <c r="D405" s="85"/>
      <c r="E405" s="85"/>
      <c r="F405" s="85"/>
      <c r="G405" s="114"/>
      <c r="H405" s="114"/>
      <c r="I405" s="114"/>
      <c r="J405" s="115"/>
      <c r="K405" s="12" t="str">
        <f>처리상태코드</f>
        <v>0:정상, 1:전입</v>
      </c>
    </row>
    <row r="406" spans="1:11" ht="29.25" customHeight="1">
      <c r="A406" s="5">
        <v>400</v>
      </c>
      <c r="B406" s="5" t="s">
        <v>570</v>
      </c>
      <c r="C406" s="129"/>
      <c r="D406" s="85"/>
      <c r="E406" s="85"/>
      <c r="F406" s="85"/>
      <c r="G406" s="114"/>
      <c r="H406" s="114"/>
      <c r="I406" s="114"/>
      <c r="J406" s="115"/>
      <c r="K406" s="12"/>
    </row>
    <row r="407" spans="1:11" ht="29.25" customHeight="1">
      <c r="A407" s="5">
        <v>401</v>
      </c>
      <c r="B407" s="5" t="s">
        <v>570</v>
      </c>
      <c r="C407" s="129"/>
      <c r="D407" s="85"/>
      <c r="E407" s="85"/>
      <c r="F407" s="85"/>
      <c r="G407" s="114"/>
      <c r="H407" s="114"/>
      <c r="I407" s="114"/>
      <c r="J407" s="115"/>
      <c r="K407" s="12"/>
    </row>
    <row r="408" spans="1:11" ht="29.25" customHeight="1">
      <c r="A408" s="5">
        <v>402</v>
      </c>
      <c r="B408" s="5" t="s">
        <v>570</v>
      </c>
      <c r="C408" s="129"/>
      <c r="D408" s="85"/>
      <c r="E408" s="85"/>
      <c r="F408" s="85"/>
      <c r="G408" s="114"/>
      <c r="H408" s="114"/>
      <c r="I408" s="114"/>
      <c r="J408" s="115"/>
      <c r="K408" s="12"/>
    </row>
    <row r="409" spans="1:11" ht="29.25" customHeight="1" thickBot="1">
      <c r="A409" s="19">
        <v>403</v>
      </c>
      <c r="B409" s="19" t="s">
        <v>570</v>
      </c>
      <c r="C409" s="140"/>
      <c r="D409" s="103"/>
      <c r="E409" s="103"/>
      <c r="F409" s="103"/>
      <c r="G409" s="141"/>
      <c r="H409" s="141"/>
      <c r="I409" s="141"/>
      <c r="J409" s="142"/>
      <c r="K409" s="22"/>
    </row>
    <row r="410" spans="1:11" ht="29.25" customHeight="1">
      <c r="A410" s="15">
        <v>404</v>
      </c>
      <c r="B410" s="15" t="s">
        <v>570</v>
      </c>
      <c r="C410" s="137"/>
      <c r="D410" s="96"/>
      <c r="E410" s="96"/>
      <c r="F410" s="96"/>
      <c r="G410" s="138"/>
      <c r="H410" s="138"/>
      <c r="I410" s="138"/>
      <c r="J410" s="139"/>
      <c r="K410" s="18"/>
    </row>
    <row r="411" spans="1:11" ht="29.25" customHeight="1">
      <c r="A411" s="5">
        <v>405</v>
      </c>
      <c r="B411" s="5" t="s">
        <v>570</v>
      </c>
      <c r="C411" s="129"/>
      <c r="D411" s="85"/>
      <c r="E411" s="85"/>
      <c r="F411" s="85"/>
      <c r="G411" s="114"/>
      <c r="H411" s="114"/>
      <c r="I411" s="114"/>
      <c r="J411" s="115"/>
      <c r="K411" s="12"/>
    </row>
    <row r="412" spans="1:11" ht="29.25" customHeight="1">
      <c r="A412" s="5">
        <v>406</v>
      </c>
      <c r="B412" s="5" t="s">
        <v>570</v>
      </c>
      <c r="C412" s="129"/>
      <c r="D412" s="85"/>
      <c r="E412" s="85"/>
      <c r="F412" s="85"/>
      <c r="G412" s="114"/>
      <c r="H412" s="114"/>
      <c r="I412" s="114"/>
      <c r="J412" s="115"/>
      <c r="K412" s="12"/>
    </row>
    <row r="413" spans="1:11" ht="29.25" customHeight="1">
      <c r="A413" s="5">
        <v>407</v>
      </c>
      <c r="B413" s="5" t="s">
        <v>570</v>
      </c>
      <c r="C413" s="129"/>
      <c r="D413" s="85"/>
      <c r="E413" s="85"/>
      <c r="F413" s="85"/>
      <c r="G413" s="114"/>
      <c r="H413" s="114"/>
      <c r="I413" s="114"/>
      <c r="J413" s="115"/>
      <c r="K413" s="12"/>
    </row>
    <row r="414" spans="1:11" ht="29.25" customHeight="1">
      <c r="A414" s="5">
        <v>408</v>
      </c>
      <c r="B414" s="5" t="s">
        <v>570</v>
      </c>
      <c r="C414" s="129"/>
      <c r="D414" s="85"/>
      <c r="E414" s="85"/>
      <c r="F414" s="85"/>
      <c r="G414" s="114"/>
      <c r="H414" s="114"/>
      <c r="I414" s="114"/>
      <c r="J414" s="115"/>
      <c r="K414" s="12"/>
    </row>
    <row r="415" spans="1:11" ht="29.25" customHeight="1">
      <c r="A415" s="5">
        <v>409</v>
      </c>
      <c r="B415" s="5" t="s">
        <v>570</v>
      </c>
      <c r="C415" s="129"/>
      <c r="D415" s="85"/>
      <c r="E415" s="85"/>
      <c r="F415" s="85"/>
      <c r="G415" s="114"/>
      <c r="H415" s="114"/>
      <c r="I415" s="114"/>
      <c r="J415" s="115"/>
      <c r="K415" s="12"/>
    </row>
    <row r="416" spans="1:11" ht="29.25" customHeight="1">
      <c r="A416" s="5">
        <v>410</v>
      </c>
      <c r="B416" s="5" t="s">
        <v>570</v>
      </c>
      <c r="C416" s="129"/>
      <c r="D416" s="85"/>
      <c r="E416" s="85"/>
      <c r="F416" s="85"/>
      <c r="G416" s="114"/>
      <c r="H416" s="114"/>
      <c r="I416" s="114"/>
      <c r="J416" s="115"/>
      <c r="K416" s="12" t="str">
        <f>대장구분코드_부동산</f>
        <v>1:토지대장, 2:임야대장</v>
      </c>
    </row>
    <row r="417" spans="1:11" ht="29.25" customHeight="1">
      <c r="A417" s="5">
        <v>411</v>
      </c>
      <c r="B417" s="5" t="s">
        <v>570</v>
      </c>
      <c r="C417" s="129"/>
      <c r="D417" s="85"/>
      <c r="E417" s="85"/>
      <c r="F417" s="85"/>
      <c r="G417" s="114"/>
      <c r="H417" s="114"/>
      <c r="I417" s="114"/>
      <c r="J417" s="115"/>
      <c r="K417" s="12"/>
    </row>
    <row r="418" spans="1:11" ht="29.25" customHeight="1">
      <c r="A418" s="5">
        <v>412</v>
      </c>
      <c r="B418" s="5" t="s">
        <v>570</v>
      </c>
      <c r="C418" s="129"/>
      <c r="D418" s="85"/>
      <c r="E418" s="85"/>
      <c r="F418" s="85"/>
      <c r="G418" s="114"/>
      <c r="H418" s="114"/>
      <c r="I418" s="114"/>
      <c r="J418" s="115"/>
      <c r="K418" s="12"/>
    </row>
    <row r="419" spans="1:11" ht="29.25" customHeight="1">
      <c r="A419" s="5">
        <v>413</v>
      </c>
      <c r="B419" s="5" t="s">
        <v>570</v>
      </c>
      <c r="C419" s="129"/>
      <c r="D419" s="85"/>
      <c r="E419" s="85"/>
      <c r="F419" s="85"/>
      <c r="G419" s="114"/>
      <c r="H419" s="114"/>
      <c r="I419" s="114"/>
      <c r="J419" s="115"/>
      <c r="K419" s="12"/>
    </row>
    <row r="420" spans="1:11" ht="29.25" customHeight="1">
      <c r="A420" s="5">
        <v>414</v>
      </c>
      <c r="B420" s="5" t="s">
        <v>570</v>
      </c>
      <c r="C420" s="129"/>
      <c r="D420" s="85"/>
      <c r="E420" s="85"/>
      <c r="F420" s="85"/>
      <c r="G420" s="114"/>
      <c r="H420" s="114"/>
      <c r="I420" s="114"/>
      <c r="J420" s="115"/>
      <c r="K420" s="12"/>
    </row>
    <row r="421" spans="1:11" ht="29.25" customHeight="1">
      <c r="A421" s="5">
        <v>415</v>
      </c>
      <c r="B421" s="5" t="s">
        <v>570</v>
      </c>
      <c r="C421" s="129"/>
      <c r="D421" s="85"/>
      <c r="E421" s="85"/>
      <c r="F421" s="85"/>
      <c r="G421" s="114"/>
      <c r="H421" s="114"/>
      <c r="I421" s="114"/>
      <c r="J421" s="115"/>
      <c r="K421" s="12"/>
    </row>
    <row r="422" spans="1:11" ht="29.25" customHeight="1">
      <c r="A422" s="5">
        <v>416</v>
      </c>
      <c r="B422" s="5" t="s">
        <v>570</v>
      </c>
      <c r="C422" s="129"/>
      <c r="D422" s="85"/>
      <c r="E422" s="85"/>
      <c r="F422" s="85"/>
      <c r="G422" s="114"/>
      <c r="H422" s="114"/>
      <c r="I422" s="114"/>
      <c r="J422" s="115"/>
      <c r="K422" s="12"/>
    </row>
    <row r="423" spans="1:11" ht="29.25" customHeight="1">
      <c r="A423" s="5">
        <v>417</v>
      </c>
      <c r="B423" s="5" t="s">
        <v>570</v>
      </c>
      <c r="C423" s="129"/>
      <c r="D423" s="85"/>
      <c r="E423" s="85"/>
      <c r="F423" s="85"/>
      <c r="G423" s="114"/>
      <c r="H423" s="114"/>
      <c r="I423" s="114"/>
      <c r="J423" s="115"/>
      <c r="K423" s="12"/>
    </row>
    <row r="424" spans="1:11" ht="29.25" customHeight="1">
      <c r="A424" s="5">
        <v>418</v>
      </c>
      <c r="B424" s="5" t="s">
        <v>570</v>
      </c>
      <c r="C424" s="129"/>
      <c r="D424" s="85"/>
      <c r="E424" s="85"/>
      <c r="F424" s="85"/>
      <c r="G424" s="114"/>
      <c r="H424" s="114"/>
      <c r="I424" s="114"/>
      <c r="J424" s="115"/>
      <c r="K424" s="12"/>
    </row>
    <row r="425" spans="1:11" ht="29.25" customHeight="1">
      <c r="A425" s="5">
        <v>419</v>
      </c>
      <c r="B425" s="5" t="s">
        <v>570</v>
      </c>
      <c r="C425" s="129"/>
      <c r="D425" s="85"/>
      <c r="E425" s="85"/>
      <c r="F425" s="85"/>
      <c r="G425" s="114"/>
      <c r="H425" s="114"/>
      <c r="I425" s="114"/>
      <c r="J425" s="115"/>
      <c r="K425" s="12"/>
    </row>
    <row r="426" spans="1:11" ht="29.25" customHeight="1">
      <c r="A426" s="5">
        <v>420</v>
      </c>
      <c r="B426" s="5" t="s">
        <v>570</v>
      </c>
      <c r="C426" s="129"/>
      <c r="D426" s="85"/>
      <c r="E426" s="85"/>
      <c r="F426" s="85"/>
      <c r="G426" s="114"/>
      <c r="H426" s="114"/>
      <c r="I426" s="114"/>
      <c r="J426" s="115"/>
      <c r="K426" s="12"/>
    </row>
    <row r="427" spans="1:11" ht="29.25" customHeight="1">
      <c r="A427" s="5">
        <v>421</v>
      </c>
      <c r="B427" s="5" t="s">
        <v>570</v>
      </c>
      <c r="C427" s="129"/>
      <c r="D427" s="85"/>
      <c r="E427" s="85"/>
      <c r="F427" s="85"/>
      <c r="G427" s="114"/>
      <c r="H427" s="114"/>
      <c r="I427" s="114"/>
      <c r="J427" s="115"/>
      <c r="K427" s="12"/>
    </row>
    <row r="428" spans="1:11" ht="29.25" customHeight="1">
      <c r="A428" s="5">
        <v>422</v>
      </c>
      <c r="B428" s="5" t="s">
        <v>570</v>
      </c>
      <c r="C428" s="129"/>
      <c r="D428" s="85"/>
      <c r="E428" s="85"/>
      <c r="F428" s="85"/>
      <c r="G428" s="114"/>
      <c r="H428" s="114"/>
      <c r="I428" s="114"/>
      <c r="J428" s="115"/>
      <c r="K428" s="12" t="str">
        <f>사무소구분코드</f>
        <v>00:주사무소, 10:특수법인사무실, 20:기타</v>
      </c>
    </row>
    <row r="429" spans="1:11" ht="29.25" customHeight="1">
      <c r="A429" s="5">
        <v>423</v>
      </c>
      <c r="B429" s="5" t="s">
        <v>570</v>
      </c>
      <c r="C429" s="129"/>
      <c r="D429" s="85"/>
      <c r="E429" s="85"/>
      <c r="F429" s="85"/>
      <c r="G429" s="114"/>
      <c r="H429" s="114"/>
      <c r="I429" s="114"/>
      <c r="J429" s="115"/>
      <c r="K429" s="12"/>
    </row>
    <row r="430" spans="1:11" ht="29.25" customHeight="1">
      <c r="A430" s="5">
        <v>424</v>
      </c>
      <c r="B430" s="5" t="s">
        <v>570</v>
      </c>
      <c r="C430" s="129"/>
      <c r="D430" s="85"/>
      <c r="E430" s="85"/>
      <c r="F430" s="85"/>
      <c r="G430" s="114"/>
      <c r="H430" s="114"/>
      <c r="I430" s="114"/>
      <c r="J430" s="115"/>
      <c r="K430" s="12" t="str">
        <f>사무소소유구분코드</f>
        <v>00:자기소유, 10:임대, 11:전세, 12:월세, 99:기타</v>
      </c>
    </row>
    <row r="431" spans="1:11" ht="29.25" customHeight="1">
      <c r="A431" s="5">
        <v>425</v>
      </c>
      <c r="B431" s="5" t="s">
        <v>570</v>
      </c>
      <c r="C431" s="129"/>
      <c r="D431" s="85"/>
      <c r="E431" s="85"/>
      <c r="F431" s="85"/>
      <c r="G431" s="114"/>
      <c r="H431" s="114"/>
      <c r="I431" s="114"/>
      <c r="J431" s="115"/>
      <c r="K431" s="12"/>
    </row>
    <row r="432" spans="1:11" ht="29.25" customHeight="1">
      <c r="A432" s="5">
        <v>426</v>
      </c>
      <c r="B432" s="5" t="s">
        <v>570</v>
      </c>
      <c r="C432" s="129"/>
      <c r="D432" s="85"/>
      <c r="E432" s="85"/>
      <c r="F432" s="85"/>
      <c r="G432" s="114"/>
      <c r="H432" s="114"/>
      <c r="I432" s="114"/>
      <c r="J432" s="115"/>
      <c r="K432" s="12" t="str">
        <f>상태코드</f>
        <v>10:정상</v>
      </c>
    </row>
    <row r="433" spans="1:11" ht="29.25" customHeight="1">
      <c r="A433" s="5">
        <v>427</v>
      </c>
      <c r="B433" s="5" t="s">
        <v>570</v>
      </c>
      <c r="C433" s="129"/>
      <c r="D433" s="85"/>
      <c r="E433" s="85"/>
      <c r="F433" s="85"/>
      <c r="G433" s="114"/>
      <c r="H433" s="114"/>
      <c r="I433" s="114"/>
      <c r="J433" s="115"/>
      <c r="K433" s="12"/>
    </row>
    <row r="434" spans="1:11" ht="29.25" customHeight="1">
      <c r="A434" s="5">
        <v>428</v>
      </c>
      <c r="B434" s="5" t="s">
        <v>570</v>
      </c>
      <c r="C434" s="129"/>
      <c r="D434" s="85"/>
      <c r="E434" s="85"/>
      <c r="F434" s="85"/>
      <c r="G434" s="114"/>
      <c r="H434" s="114"/>
      <c r="I434" s="114"/>
      <c r="J434" s="115"/>
      <c r="K434" s="12"/>
    </row>
    <row r="435" spans="1:11" ht="29.25" customHeight="1">
      <c r="A435" s="5">
        <v>429</v>
      </c>
      <c r="B435" s="5" t="s">
        <v>570</v>
      </c>
      <c r="C435" s="129"/>
      <c r="D435" s="85"/>
      <c r="E435" s="85"/>
      <c r="F435" s="85"/>
      <c r="G435" s="114"/>
      <c r="H435" s="114"/>
      <c r="I435" s="114"/>
      <c r="J435" s="115"/>
      <c r="K435" s="12"/>
    </row>
    <row r="436" spans="1:11" ht="29.25" customHeight="1" thickBot="1">
      <c r="A436" s="19">
        <v>430</v>
      </c>
      <c r="B436" s="19" t="s">
        <v>570</v>
      </c>
      <c r="C436" s="140"/>
      <c r="D436" s="103"/>
      <c r="E436" s="103"/>
      <c r="F436" s="103"/>
      <c r="G436" s="141"/>
      <c r="H436" s="141"/>
      <c r="I436" s="141"/>
      <c r="J436" s="142"/>
      <c r="K436" s="23" t="s">
        <v>701</v>
      </c>
    </row>
    <row r="437" spans="1:11" ht="29.25" customHeight="1">
      <c r="A437" s="15">
        <v>431</v>
      </c>
      <c r="B437" s="15" t="s">
        <v>570</v>
      </c>
      <c r="C437" s="137"/>
      <c r="D437" s="96"/>
      <c r="E437" s="96"/>
      <c r="F437" s="96"/>
      <c r="G437" s="96"/>
      <c r="H437" s="138"/>
      <c r="I437" s="138"/>
      <c r="J437" s="139"/>
      <c r="K437" s="18"/>
    </row>
    <row r="438" spans="1:11" ht="29.25" customHeight="1">
      <c r="A438" s="5">
        <v>432</v>
      </c>
      <c r="B438" s="5" t="s">
        <v>570</v>
      </c>
      <c r="C438" s="129"/>
      <c r="D438" s="85"/>
      <c r="E438" s="85"/>
      <c r="F438" s="85"/>
      <c r="G438" s="85"/>
      <c r="H438" s="114"/>
      <c r="I438" s="114"/>
      <c r="J438" s="115"/>
      <c r="K438" s="12"/>
    </row>
    <row r="439" spans="1:11" ht="29.25" customHeight="1">
      <c r="A439" s="5">
        <v>433</v>
      </c>
      <c r="B439" s="5" t="s">
        <v>570</v>
      </c>
      <c r="C439" s="129"/>
      <c r="D439" s="85"/>
      <c r="E439" s="85"/>
      <c r="F439" s="85"/>
      <c r="G439" s="85"/>
      <c r="H439" s="114"/>
      <c r="I439" s="114"/>
      <c r="J439" s="115"/>
      <c r="K439" s="12"/>
    </row>
    <row r="440" spans="1:11" ht="29.25" customHeight="1">
      <c r="A440" s="5">
        <v>434</v>
      </c>
      <c r="B440" s="5" t="s">
        <v>570</v>
      </c>
      <c r="C440" s="129"/>
      <c r="D440" s="85"/>
      <c r="E440" s="85"/>
      <c r="F440" s="85"/>
      <c r="G440" s="85"/>
      <c r="H440" s="114"/>
      <c r="I440" s="114"/>
      <c r="J440" s="115"/>
      <c r="K440" s="12"/>
    </row>
    <row r="441" spans="1:11" ht="29.25" customHeight="1">
      <c r="A441" s="5">
        <v>435</v>
      </c>
      <c r="B441" s="5" t="s">
        <v>570</v>
      </c>
      <c r="C441" s="129"/>
      <c r="D441" s="85"/>
      <c r="E441" s="85"/>
      <c r="F441" s="85"/>
      <c r="G441" s="85"/>
      <c r="H441" s="114"/>
      <c r="I441" s="114"/>
      <c r="J441" s="115"/>
      <c r="K441" s="12" t="str">
        <f>부동산개발업_이력구분코드</f>
        <v>0:해당없음, 10:양도이력, 20:법인합병이력</v>
      </c>
    </row>
    <row r="442" spans="1:11" ht="29.25" customHeight="1">
      <c r="A442" s="5">
        <v>436</v>
      </c>
      <c r="B442" s="5" t="s">
        <v>570</v>
      </c>
      <c r="C442" s="129"/>
      <c r="D442" s="85"/>
      <c r="E442" s="85"/>
      <c r="F442" s="85"/>
      <c r="G442" s="85"/>
      <c r="H442" s="114"/>
      <c r="I442" s="114"/>
      <c r="J442" s="115"/>
      <c r="K442" s="12"/>
    </row>
    <row r="443" spans="1:11" ht="29.25" customHeight="1">
      <c r="A443" s="5">
        <v>437</v>
      </c>
      <c r="B443" s="5" t="s">
        <v>570</v>
      </c>
      <c r="C443" s="129"/>
      <c r="D443" s="85"/>
      <c r="E443" s="85"/>
      <c r="F443" s="85"/>
      <c r="G443" s="85"/>
      <c r="H443" s="114"/>
      <c r="I443" s="114"/>
      <c r="J443" s="115"/>
      <c r="K443" s="12"/>
    </row>
    <row r="444" spans="1:11" ht="29.25" customHeight="1">
      <c r="A444" s="5">
        <v>438</v>
      </c>
      <c r="B444" s="5" t="s">
        <v>570</v>
      </c>
      <c r="C444" s="129"/>
      <c r="D444" s="85"/>
      <c r="E444" s="85"/>
      <c r="F444" s="85"/>
      <c r="G444" s="85"/>
      <c r="H444" s="114"/>
      <c r="I444" s="114"/>
      <c r="J444" s="115"/>
      <c r="K444" s="12"/>
    </row>
    <row r="445" spans="1:11" ht="29.25" customHeight="1">
      <c r="A445" s="5">
        <v>439</v>
      </c>
      <c r="B445" s="5" t="s">
        <v>570</v>
      </c>
      <c r="C445" s="129"/>
      <c r="D445" s="85"/>
      <c r="E445" s="85"/>
      <c r="F445" s="85"/>
      <c r="G445" s="85"/>
      <c r="H445" s="114"/>
      <c r="I445" s="114"/>
      <c r="J445" s="115"/>
      <c r="K445" s="12"/>
    </row>
    <row r="446" spans="1:11" ht="29.25" customHeight="1">
      <c r="A446" s="5">
        <v>440</v>
      </c>
      <c r="B446" s="5" t="s">
        <v>570</v>
      </c>
      <c r="C446" s="129"/>
      <c r="D446" s="85"/>
      <c r="E446" s="85"/>
      <c r="F446" s="85"/>
      <c r="G446" s="85"/>
      <c r="H446" s="114"/>
      <c r="I446" s="114"/>
      <c r="J446" s="115"/>
      <c r="K446" s="12"/>
    </row>
    <row r="447" spans="1:11" ht="29.25" customHeight="1">
      <c r="A447" s="5">
        <v>441</v>
      </c>
      <c r="B447" s="5" t="s">
        <v>570</v>
      </c>
      <c r="C447" s="129"/>
      <c r="D447" s="85"/>
      <c r="E447" s="85"/>
      <c r="F447" s="85"/>
      <c r="G447" s="85"/>
      <c r="H447" s="114"/>
      <c r="I447" s="114"/>
      <c r="J447" s="115"/>
      <c r="K447" s="12"/>
    </row>
    <row r="448" spans="1:11" ht="29.25" customHeight="1">
      <c r="A448" s="5">
        <v>442</v>
      </c>
      <c r="B448" s="5" t="s">
        <v>570</v>
      </c>
      <c r="C448" s="129"/>
      <c r="D448" s="85"/>
      <c r="E448" s="85"/>
      <c r="F448" s="85"/>
      <c r="G448" s="85"/>
      <c r="H448" s="114"/>
      <c r="I448" s="114"/>
      <c r="J448" s="115"/>
      <c r="K448" s="12"/>
    </row>
    <row r="449" spans="1:11" ht="29.25" customHeight="1">
      <c r="A449" s="5">
        <v>443</v>
      </c>
      <c r="B449" s="5" t="s">
        <v>570</v>
      </c>
      <c r="C449" s="129"/>
      <c r="D449" s="85"/>
      <c r="E449" s="85"/>
      <c r="F449" s="85"/>
      <c r="G449" s="85"/>
      <c r="H449" s="114"/>
      <c r="I449" s="114"/>
      <c r="J449" s="115"/>
      <c r="K449" s="12"/>
    </row>
    <row r="450" spans="1:11" ht="29.25" customHeight="1">
      <c r="A450" s="5">
        <v>444</v>
      </c>
      <c r="B450" s="5" t="s">
        <v>570</v>
      </c>
      <c r="C450" s="129"/>
      <c r="D450" s="85"/>
      <c r="E450" s="85"/>
      <c r="F450" s="85"/>
      <c r="G450" s="85"/>
      <c r="H450" s="114"/>
      <c r="I450" s="114"/>
      <c r="J450" s="115"/>
      <c r="K450" s="12"/>
    </row>
    <row r="451" spans="1:11" ht="29.25" customHeight="1" thickBot="1">
      <c r="A451" s="19">
        <v>445</v>
      </c>
      <c r="B451" s="19" t="s">
        <v>570</v>
      </c>
      <c r="C451" s="140"/>
      <c r="D451" s="103"/>
      <c r="E451" s="103"/>
      <c r="F451" s="103"/>
      <c r="G451" s="103"/>
      <c r="H451" s="141"/>
      <c r="I451" s="141"/>
      <c r="J451" s="142"/>
      <c r="K451" s="23" t="s">
        <v>701</v>
      </c>
    </row>
    <row r="452" spans="1:11" ht="29.25" customHeight="1">
      <c r="A452" s="15">
        <v>446</v>
      </c>
      <c r="B452" s="15" t="s">
        <v>570</v>
      </c>
      <c r="C452" s="137"/>
      <c r="D452" s="96"/>
      <c r="E452" s="96"/>
      <c r="F452" s="96"/>
      <c r="G452" s="96"/>
      <c r="H452" s="138"/>
      <c r="I452" s="138"/>
      <c r="J452" s="139"/>
      <c r="K452" s="18"/>
    </row>
    <row r="453" spans="1:11" ht="29.25" customHeight="1">
      <c r="A453" s="5">
        <v>447</v>
      </c>
      <c r="B453" s="5" t="s">
        <v>570</v>
      </c>
      <c r="C453" s="129"/>
      <c r="D453" s="85"/>
      <c r="E453" s="85"/>
      <c r="F453" s="85"/>
      <c r="G453" s="85"/>
      <c r="H453" s="114"/>
      <c r="I453" s="114"/>
      <c r="J453" s="115"/>
      <c r="K453" s="12"/>
    </row>
    <row r="454" spans="1:11" ht="29.25" customHeight="1">
      <c r="A454" s="5">
        <v>448</v>
      </c>
      <c r="B454" s="5" t="s">
        <v>570</v>
      </c>
      <c r="C454" s="129"/>
      <c r="D454" s="85"/>
      <c r="E454" s="85"/>
      <c r="F454" s="85"/>
      <c r="G454" s="85"/>
      <c r="H454" s="114"/>
      <c r="I454" s="114"/>
      <c r="J454" s="115"/>
      <c r="K454" s="12"/>
    </row>
    <row r="455" spans="1:11" ht="29.25" customHeight="1">
      <c r="A455" s="5">
        <v>449</v>
      </c>
      <c r="B455" s="5" t="s">
        <v>570</v>
      </c>
      <c r="C455" s="129"/>
      <c r="D455" s="85"/>
      <c r="E455" s="85"/>
      <c r="F455" s="85"/>
      <c r="G455" s="85"/>
      <c r="H455" s="114"/>
      <c r="I455" s="114"/>
      <c r="J455" s="115"/>
      <c r="K455" s="12"/>
    </row>
    <row r="456" spans="1:11" ht="29.25" customHeight="1">
      <c r="A456" s="5">
        <v>450</v>
      </c>
      <c r="B456" s="5" t="s">
        <v>570</v>
      </c>
      <c r="C456" s="129"/>
      <c r="D456" s="85"/>
      <c r="E456" s="85"/>
      <c r="F456" s="85"/>
      <c r="G456" s="85"/>
      <c r="H456" s="114"/>
      <c r="I456" s="114"/>
      <c r="J456" s="115"/>
      <c r="K456" s="12"/>
    </row>
    <row r="457" spans="1:11" ht="29.25" customHeight="1">
      <c r="A457" s="5">
        <v>451</v>
      </c>
      <c r="B457" s="5" t="s">
        <v>570</v>
      </c>
      <c r="C457" s="129"/>
      <c r="D457" s="85"/>
      <c r="E457" s="85"/>
      <c r="F457" s="85"/>
      <c r="G457" s="85"/>
      <c r="H457" s="114"/>
      <c r="I457" s="114"/>
      <c r="J457" s="115"/>
      <c r="K457" s="12" t="str">
        <f>부동산개발업_이력구분코드</f>
        <v>0:해당없음, 10:양도이력, 20:법인합병이력</v>
      </c>
    </row>
    <row r="458" spans="1:11" ht="29.25" customHeight="1">
      <c r="A458" s="5">
        <v>452</v>
      </c>
      <c r="B458" s="5" t="s">
        <v>570</v>
      </c>
      <c r="C458" s="129"/>
      <c r="D458" s="85"/>
      <c r="E458" s="85"/>
      <c r="F458" s="85"/>
      <c r="G458" s="85"/>
      <c r="H458" s="114"/>
      <c r="I458" s="114"/>
      <c r="J458" s="115"/>
      <c r="K458" s="12"/>
    </row>
    <row r="459" spans="1:11" ht="29.25" customHeight="1">
      <c r="A459" s="5">
        <v>453</v>
      </c>
      <c r="B459" s="5" t="s">
        <v>570</v>
      </c>
      <c r="C459" s="129"/>
      <c r="D459" s="85"/>
      <c r="E459" s="85"/>
      <c r="F459" s="85"/>
      <c r="G459" s="85"/>
      <c r="H459" s="114"/>
      <c r="I459" s="114"/>
      <c r="J459" s="115"/>
      <c r="K459" s="12"/>
    </row>
    <row r="460" spans="1:11" ht="29.25" customHeight="1">
      <c r="A460" s="5">
        <v>454</v>
      </c>
      <c r="B460" s="5" t="s">
        <v>570</v>
      </c>
      <c r="C460" s="129"/>
      <c r="D460" s="85"/>
      <c r="E460" s="85"/>
      <c r="F460" s="85"/>
      <c r="G460" s="85"/>
      <c r="H460" s="114"/>
      <c r="I460" s="114"/>
      <c r="J460" s="115"/>
      <c r="K460" s="12"/>
    </row>
    <row r="461" spans="1:11" ht="29.25" customHeight="1">
      <c r="A461" s="5">
        <v>455</v>
      </c>
      <c r="B461" s="5" t="s">
        <v>570</v>
      </c>
      <c r="C461" s="129"/>
      <c r="D461" s="85"/>
      <c r="E461" s="85"/>
      <c r="F461" s="85"/>
      <c r="G461" s="85"/>
      <c r="H461" s="114"/>
      <c r="I461" s="114"/>
      <c r="J461" s="115"/>
      <c r="K461" s="12" t="str">
        <f>토지개발유형코드</f>
        <v>L110:상업용지, L120:산업용지, L210:도시개발, L310:지구개발개발, L410:정비사업, L510:관광지.관광단지개발사업, L520:유통단지개발사업, L530:기타 개발사업</v>
      </c>
    </row>
    <row r="462" spans="1:11" ht="29.25" customHeight="1">
      <c r="A462" s="5">
        <v>456</v>
      </c>
      <c r="B462" s="5" t="s">
        <v>570</v>
      </c>
      <c r="C462" s="129"/>
      <c r="D462" s="85"/>
      <c r="E462" s="85"/>
      <c r="F462" s="85"/>
      <c r="G462" s="85"/>
      <c r="H462" s="114"/>
      <c r="I462" s="114"/>
      <c r="J462" s="115"/>
      <c r="K462" s="12"/>
    </row>
    <row r="463" spans="1:11" ht="29.25" customHeight="1">
      <c r="A463" s="5">
        <v>457</v>
      </c>
      <c r="B463" s="5" t="s">
        <v>570</v>
      </c>
      <c r="C463" s="129"/>
      <c r="D463" s="85"/>
      <c r="E463" s="85"/>
      <c r="F463" s="85"/>
      <c r="G463" s="85"/>
      <c r="H463" s="114"/>
      <c r="I463" s="114"/>
      <c r="J463" s="115"/>
      <c r="K463" s="12" t="str">
        <f>시설개발유형코드</f>
        <v>S110:근린생활시설, S111:업무시설, S112:판매시설, S113:운동시설, S114:숙박시설, S115:자동차관련시설, S210:운수시설, S211:창고, S212:공장, S213:위험물저장 및 처리시설, S310:교육연구시설, S311:문화 및 집회시설, S312:종교시설, S313:관광휴게시설, S314:의료시설, S315:노유자시설, S316:수련시설, S410:기타 시설</v>
      </c>
    </row>
    <row r="464" spans="1:11" ht="29.25" customHeight="1">
      <c r="A464" s="5">
        <v>458</v>
      </c>
      <c r="B464" s="5" t="s">
        <v>570</v>
      </c>
      <c r="C464" s="129"/>
      <c r="D464" s="85"/>
      <c r="E464" s="85"/>
      <c r="F464" s="85"/>
      <c r="G464" s="85"/>
      <c r="H464" s="114"/>
      <c r="I464" s="114"/>
      <c r="J464" s="115"/>
      <c r="K464" s="12"/>
    </row>
    <row r="465" spans="1:11" ht="29.25" customHeight="1">
      <c r="A465" s="5">
        <v>459</v>
      </c>
      <c r="B465" s="5" t="s">
        <v>570</v>
      </c>
      <c r="C465" s="129"/>
      <c r="D465" s="85"/>
      <c r="E465" s="85"/>
      <c r="F465" s="85"/>
      <c r="G465" s="85"/>
      <c r="H465" s="114"/>
      <c r="I465" s="114"/>
      <c r="J465" s="115"/>
      <c r="K465" s="12"/>
    </row>
    <row r="466" spans="1:11" ht="29.25" customHeight="1">
      <c r="A466" s="5">
        <v>460</v>
      </c>
      <c r="B466" s="5" t="s">
        <v>570</v>
      </c>
      <c r="C466" s="129"/>
      <c r="D466" s="85"/>
      <c r="E466" s="85"/>
      <c r="F466" s="85"/>
      <c r="G466" s="85"/>
      <c r="H466" s="114"/>
      <c r="I466" s="114"/>
      <c r="J466" s="115"/>
      <c r="K466" s="12"/>
    </row>
    <row r="467" spans="1:11" ht="29.25" customHeight="1">
      <c r="A467" s="5">
        <v>461</v>
      </c>
      <c r="B467" s="5" t="s">
        <v>570</v>
      </c>
      <c r="C467" s="129"/>
      <c r="D467" s="85"/>
      <c r="E467" s="85"/>
      <c r="F467" s="85"/>
      <c r="G467" s="85"/>
      <c r="H467" s="114"/>
      <c r="I467" s="114"/>
      <c r="J467" s="115"/>
      <c r="K467" s="12"/>
    </row>
    <row r="468" spans="1:11" ht="29.25" customHeight="1">
      <c r="A468" s="5">
        <v>462</v>
      </c>
      <c r="B468" s="5" t="s">
        <v>570</v>
      </c>
      <c r="C468" s="129"/>
      <c r="D468" s="85"/>
      <c r="E468" s="85"/>
      <c r="F468" s="85"/>
      <c r="G468" s="85"/>
      <c r="H468" s="114"/>
      <c r="I468" s="114"/>
      <c r="J468" s="115"/>
      <c r="K468" s="12"/>
    </row>
    <row r="469" spans="1:11" ht="29.25" customHeight="1">
      <c r="A469" s="5">
        <v>463</v>
      </c>
      <c r="B469" s="5" t="s">
        <v>570</v>
      </c>
      <c r="C469" s="129"/>
      <c r="D469" s="85"/>
      <c r="E469" s="85"/>
      <c r="F469" s="85"/>
      <c r="G469" s="85"/>
      <c r="H469" s="114"/>
      <c r="I469" s="114"/>
      <c r="J469" s="115"/>
      <c r="K469" s="12"/>
    </row>
    <row r="470" spans="1:11" ht="29.25" customHeight="1">
      <c r="A470" s="5">
        <v>464</v>
      </c>
      <c r="B470" s="5" t="s">
        <v>570</v>
      </c>
      <c r="C470" s="129"/>
      <c r="D470" s="85"/>
      <c r="E470" s="85"/>
      <c r="F470" s="85"/>
      <c r="G470" s="85"/>
      <c r="H470" s="114"/>
      <c r="I470" s="114"/>
      <c r="J470" s="115"/>
      <c r="K470" s="12"/>
    </row>
    <row r="471" spans="1:11" ht="29.25" customHeight="1">
      <c r="A471" s="5">
        <v>465</v>
      </c>
      <c r="B471" s="5" t="s">
        <v>570</v>
      </c>
      <c r="C471" s="129"/>
      <c r="D471" s="85"/>
      <c r="E471" s="85"/>
      <c r="F471" s="85"/>
      <c r="G471" s="85"/>
      <c r="H471" s="114"/>
      <c r="I471" s="114"/>
      <c r="J471" s="115"/>
      <c r="K471" s="12"/>
    </row>
    <row r="472" spans="1:11" ht="29.25" customHeight="1">
      <c r="A472" s="5">
        <v>466</v>
      </c>
      <c r="B472" s="5" t="s">
        <v>570</v>
      </c>
      <c r="C472" s="129"/>
      <c r="D472" s="85"/>
      <c r="E472" s="85"/>
      <c r="F472" s="85"/>
      <c r="G472" s="85"/>
      <c r="H472" s="114"/>
      <c r="I472" s="114"/>
      <c r="J472" s="115"/>
      <c r="K472" s="12"/>
    </row>
    <row r="473" spans="1:11" ht="29.25" customHeight="1">
      <c r="A473" s="5">
        <v>467</v>
      </c>
      <c r="B473" s="5" t="s">
        <v>570</v>
      </c>
      <c r="C473" s="129"/>
      <c r="D473" s="85"/>
      <c r="E473" s="85"/>
      <c r="F473" s="85"/>
      <c r="G473" s="85"/>
      <c r="H473" s="114"/>
      <c r="I473" s="114"/>
      <c r="J473" s="115"/>
      <c r="K473" s="12" t="str">
        <f>참여유형코드</f>
        <v>A:단독, B:등록사업자+등록사업자, C:등록사업자+지주(공동사업주체), D:등록사업자+공공기관, E:특수목적법인(설립근거 법률 명시), F:기타</v>
      </c>
    </row>
    <row r="474" spans="1:11" ht="29.25" customHeight="1">
      <c r="A474" s="5">
        <v>468</v>
      </c>
      <c r="B474" s="5" t="s">
        <v>570</v>
      </c>
      <c r="C474" s="129"/>
      <c r="D474" s="85"/>
      <c r="E474" s="85"/>
      <c r="F474" s="85"/>
      <c r="G474" s="85"/>
      <c r="H474" s="114"/>
      <c r="I474" s="114"/>
      <c r="J474" s="115"/>
      <c r="K474" s="12"/>
    </row>
    <row r="475" spans="1:11" ht="29.25" customHeight="1">
      <c r="A475" s="5">
        <v>469</v>
      </c>
      <c r="B475" s="5" t="s">
        <v>570</v>
      </c>
      <c r="C475" s="129"/>
      <c r="D475" s="85"/>
      <c r="E475" s="85"/>
      <c r="F475" s="85"/>
      <c r="G475" s="85"/>
      <c r="H475" s="114"/>
      <c r="I475" s="114"/>
      <c r="J475" s="115"/>
      <c r="K475" s="12"/>
    </row>
    <row r="476" spans="1:11" ht="29.25" customHeight="1">
      <c r="A476" s="5">
        <v>470</v>
      </c>
      <c r="B476" s="5" t="s">
        <v>570</v>
      </c>
      <c r="C476" s="129"/>
      <c r="D476" s="85"/>
      <c r="E476" s="85"/>
      <c r="F476" s="85"/>
      <c r="G476" s="85"/>
      <c r="H476" s="114"/>
      <c r="I476" s="114"/>
      <c r="J476" s="115"/>
      <c r="K476" s="12"/>
    </row>
    <row r="477" spans="1:11" ht="29.25" customHeight="1">
      <c r="A477" s="5">
        <v>471</v>
      </c>
      <c r="B477" s="5" t="s">
        <v>570</v>
      </c>
      <c r="C477" s="129"/>
      <c r="D477" s="85"/>
      <c r="E477" s="85"/>
      <c r="F477" s="85"/>
      <c r="G477" s="85"/>
      <c r="H477" s="114"/>
      <c r="I477" s="114"/>
      <c r="J477" s="115"/>
      <c r="K477" s="12"/>
    </row>
    <row r="478" spans="1:11" ht="29.25" customHeight="1">
      <c r="A478" s="5">
        <v>472</v>
      </c>
      <c r="B478" s="5" t="s">
        <v>570</v>
      </c>
      <c r="C478" s="129"/>
      <c r="D478" s="85"/>
      <c r="E478" s="85"/>
      <c r="F478" s="85"/>
      <c r="G478" s="85"/>
      <c r="H478" s="114"/>
      <c r="I478" s="114"/>
      <c r="J478" s="115"/>
      <c r="K478" s="12"/>
    </row>
    <row r="479" spans="1:11" ht="29.25" customHeight="1">
      <c r="A479" s="5">
        <v>473</v>
      </c>
      <c r="B479" s="5" t="s">
        <v>570</v>
      </c>
      <c r="C479" s="129"/>
      <c r="D479" s="85"/>
      <c r="E479" s="85"/>
      <c r="F479" s="85"/>
      <c r="G479" s="85"/>
      <c r="H479" s="114"/>
      <c r="I479" s="114"/>
      <c r="J479" s="115"/>
      <c r="K479" s="12"/>
    </row>
    <row r="480" spans="1:11" ht="29.25" customHeight="1">
      <c r="A480" s="5">
        <v>474</v>
      </c>
      <c r="B480" s="5" t="s">
        <v>570</v>
      </c>
      <c r="C480" s="129"/>
      <c r="D480" s="85"/>
      <c r="E480" s="85"/>
      <c r="F480" s="85"/>
      <c r="G480" s="85"/>
      <c r="H480" s="114"/>
      <c r="I480" s="114"/>
      <c r="J480" s="115"/>
      <c r="K480" s="12"/>
    </row>
    <row r="481" spans="1:11" ht="29.25" customHeight="1">
      <c r="A481" s="5">
        <v>475</v>
      </c>
      <c r="B481" s="5" t="s">
        <v>570</v>
      </c>
      <c r="C481" s="129"/>
      <c r="D481" s="85"/>
      <c r="E481" s="85"/>
      <c r="F481" s="85"/>
      <c r="G481" s="85"/>
      <c r="H481" s="114"/>
      <c r="I481" s="114"/>
      <c r="J481" s="115"/>
      <c r="K481" s="12"/>
    </row>
    <row r="482" spans="1:11" ht="29.25" customHeight="1">
      <c r="A482" s="5">
        <v>476</v>
      </c>
      <c r="B482" s="5" t="s">
        <v>570</v>
      </c>
      <c r="C482" s="129"/>
      <c r="D482" s="85"/>
      <c r="E482" s="85"/>
      <c r="F482" s="85"/>
      <c r="G482" s="85"/>
      <c r="H482" s="114"/>
      <c r="I482" s="114"/>
      <c r="J482" s="115"/>
      <c r="K482" s="12"/>
    </row>
    <row r="483" spans="1:11" ht="29.25" customHeight="1">
      <c r="A483" s="5">
        <v>477</v>
      </c>
      <c r="B483" s="5" t="s">
        <v>570</v>
      </c>
      <c r="C483" s="129"/>
      <c r="D483" s="85"/>
      <c r="E483" s="85"/>
      <c r="F483" s="85"/>
      <c r="G483" s="85"/>
      <c r="H483" s="114"/>
      <c r="I483" s="114"/>
      <c r="J483" s="115"/>
      <c r="K483" s="12"/>
    </row>
    <row r="484" spans="1:11" ht="29.25" customHeight="1">
      <c r="A484" s="5">
        <v>478</v>
      </c>
      <c r="B484" s="5" t="s">
        <v>570</v>
      </c>
      <c r="C484" s="129"/>
      <c r="D484" s="85"/>
      <c r="E484" s="85"/>
      <c r="F484" s="85"/>
      <c r="G484" s="85"/>
      <c r="H484" s="114"/>
      <c r="I484" s="114"/>
      <c r="J484" s="115"/>
      <c r="K484" s="12"/>
    </row>
    <row r="485" spans="1:11" ht="29.25" customHeight="1">
      <c r="A485" s="5">
        <v>479</v>
      </c>
      <c r="B485" s="5" t="s">
        <v>570</v>
      </c>
      <c r="C485" s="129"/>
      <c r="D485" s="85"/>
      <c r="E485" s="85"/>
      <c r="F485" s="85"/>
      <c r="G485" s="85"/>
      <c r="H485" s="114"/>
      <c r="I485" s="114"/>
      <c r="J485" s="115"/>
      <c r="K485" s="12"/>
    </row>
    <row r="486" spans="1:11" ht="29.25" customHeight="1">
      <c r="A486" s="5">
        <v>480</v>
      </c>
      <c r="B486" s="5" t="s">
        <v>570</v>
      </c>
      <c r="C486" s="129"/>
      <c r="D486" s="85"/>
      <c r="E486" s="85"/>
      <c r="F486" s="85"/>
      <c r="G486" s="85"/>
      <c r="H486" s="114"/>
      <c r="I486" s="114"/>
      <c r="J486" s="115"/>
      <c r="K486" s="12"/>
    </row>
    <row r="487" spans="1:11" ht="29.25" customHeight="1" thickBot="1">
      <c r="A487" s="19">
        <v>481</v>
      </c>
      <c r="B487" s="19" t="s">
        <v>570</v>
      </c>
      <c r="C487" s="140"/>
      <c r="D487" s="103"/>
      <c r="E487" s="103"/>
      <c r="F487" s="103"/>
      <c r="G487" s="103"/>
      <c r="H487" s="141"/>
      <c r="I487" s="141"/>
      <c r="J487" s="142"/>
      <c r="K487" s="23" t="s">
        <v>701</v>
      </c>
    </row>
    <row r="488" spans="1:11" ht="29.25" customHeight="1">
      <c r="A488" s="15">
        <v>482</v>
      </c>
      <c r="B488" s="15" t="s">
        <v>571</v>
      </c>
      <c r="C488" s="9" t="s">
        <v>542</v>
      </c>
      <c r="D488" s="9" t="s">
        <v>857</v>
      </c>
      <c r="E488" s="9" t="s">
        <v>808</v>
      </c>
      <c r="F488" s="15">
        <v>1</v>
      </c>
      <c r="G488" s="17" t="s">
        <v>0</v>
      </c>
      <c r="H488" s="17" t="s">
        <v>34</v>
      </c>
      <c r="I488" s="17">
        <v>19</v>
      </c>
      <c r="J488" s="17"/>
      <c r="K488" s="18"/>
    </row>
    <row r="489" spans="1:11" ht="29.25" customHeight="1">
      <c r="A489" s="5">
        <v>483</v>
      </c>
      <c r="B489" s="5" t="s">
        <v>571</v>
      </c>
      <c r="C489" s="9" t="str">
        <f t="shared" ref="C489:C504" si="21">C488</f>
        <v>부동산중개업공간정보</v>
      </c>
      <c r="D489" s="9" t="s">
        <v>858</v>
      </c>
      <c r="E489" s="9" t="s">
        <v>808</v>
      </c>
      <c r="F489" s="5">
        <v>2</v>
      </c>
      <c r="G489" s="6" t="s">
        <v>2</v>
      </c>
      <c r="H489" s="6" t="s">
        <v>35</v>
      </c>
      <c r="I489" s="7">
        <v>10</v>
      </c>
      <c r="J489" s="7"/>
      <c r="K489" s="12"/>
    </row>
    <row r="490" spans="1:11" ht="29.25" customHeight="1">
      <c r="A490" s="5">
        <v>484</v>
      </c>
      <c r="B490" s="5" t="s">
        <v>571</v>
      </c>
      <c r="C490" s="9" t="str">
        <f t="shared" si="21"/>
        <v>부동산중개업공간정보</v>
      </c>
      <c r="D490" s="9" t="s">
        <v>859</v>
      </c>
      <c r="E490" s="9" t="s">
        <v>808</v>
      </c>
      <c r="F490" s="5">
        <v>3</v>
      </c>
      <c r="G490" s="6" t="s">
        <v>3</v>
      </c>
      <c r="H490" s="6" t="s">
        <v>36</v>
      </c>
      <c r="I490" s="6">
        <v>254</v>
      </c>
      <c r="J490" s="6"/>
      <c r="K490" s="12"/>
    </row>
    <row r="491" spans="1:11" ht="29.25" customHeight="1">
      <c r="A491" s="5">
        <v>485</v>
      </c>
      <c r="B491" s="5" t="s">
        <v>571</v>
      </c>
      <c r="C491" s="9" t="str">
        <f t="shared" si="21"/>
        <v>부동산중개업공간정보</v>
      </c>
      <c r="D491" s="9" t="s">
        <v>822</v>
      </c>
      <c r="E491" s="9" t="s">
        <v>807</v>
      </c>
      <c r="F491" s="5">
        <v>4</v>
      </c>
      <c r="G491" s="6" t="s">
        <v>4</v>
      </c>
      <c r="H491" s="6" t="s">
        <v>132</v>
      </c>
      <c r="I491" s="6">
        <v>1</v>
      </c>
      <c r="J491" s="6"/>
      <c r="K491" s="12" t="str">
        <f>대장구분코드_부동산</f>
        <v>1:토지대장, 2:임야대장</v>
      </c>
    </row>
    <row r="492" spans="1:11" ht="29.25" customHeight="1">
      <c r="A492" s="5">
        <v>486</v>
      </c>
      <c r="B492" s="5" t="s">
        <v>571</v>
      </c>
      <c r="C492" s="9" t="str">
        <f t="shared" si="21"/>
        <v>부동산중개업공간정보</v>
      </c>
      <c r="D492" s="9" t="s">
        <v>822</v>
      </c>
      <c r="E492" s="9" t="s">
        <v>808</v>
      </c>
      <c r="F492" s="5">
        <v>5</v>
      </c>
      <c r="G492" s="6" t="s">
        <v>5</v>
      </c>
      <c r="H492" s="6" t="s">
        <v>133</v>
      </c>
      <c r="I492" s="6">
        <v>20</v>
      </c>
      <c r="J492" s="6"/>
      <c r="K492" s="12"/>
    </row>
    <row r="493" spans="1:11" ht="29.25" customHeight="1">
      <c r="A493" s="5">
        <v>487</v>
      </c>
      <c r="B493" s="5" t="s">
        <v>571</v>
      </c>
      <c r="C493" s="9" t="str">
        <f t="shared" si="21"/>
        <v>부동산중개업공간정보</v>
      </c>
      <c r="D493" s="9" t="s">
        <v>822</v>
      </c>
      <c r="E493" s="9" t="s">
        <v>808</v>
      </c>
      <c r="F493" s="5">
        <v>6</v>
      </c>
      <c r="G493" s="6" t="s">
        <v>6</v>
      </c>
      <c r="H493" s="6" t="s">
        <v>40</v>
      </c>
      <c r="I493" s="6">
        <v>10</v>
      </c>
      <c r="J493" s="6"/>
      <c r="K493" s="12"/>
    </row>
    <row r="494" spans="1:11" ht="29.25" customHeight="1">
      <c r="A494" s="5">
        <v>488</v>
      </c>
      <c r="B494" s="5" t="s">
        <v>571</v>
      </c>
      <c r="C494" s="9" t="str">
        <f t="shared" si="21"/>
        <v>부동산중개업공간정보</v>
      </c>
      <c r="D494" s="9" t="s">
        <v>822</v>
      </c>
      <c r="E494" s="9" t="s">
        <v>808</v>
      </c>
      <c r="F494" s="5">
        <v>7</v>
      </c>
      <c r="G494" s="6" t="s">
        <v>7</v>
      </c>
      <c r="H494" s="6" t="s">
        <v>646</v>
      </c>
      <c r="I494" s="6" t="s">
        <v>346</v>
      </c>
      <c r="J494" s="6"/>
      <c r="K494" s="12"/>
    </row>
    <row r="495" spans="1:11" ht="29.25" customHeight="1">
      <c r="A495" s="5">
        <v>489</v>
      </c>
      <c r="B495" s="5" t="s">
        <v>571</v>
      </c>
      <c r="C495" s="9" t="str">
        <f t="shared" si="21"/>
        <v>부동산중개업공간정보</v>
      </c>
      <c r="D495" s="9" t="s">
        <v>822</v>
      </c>
      <c r="E495" s="9" t="s">
        <v>807</v>
      </c>
      <c r="F495" s="5">
        <v>8</v>
      </c>
      <c r="G495" s="6" t="s">
        <v>8</v>
      </c>
      <c r="H495" s="6" t="s">
        <v>647</v>
      </c>
      <c r="I495" s="6" t="s">
        <v>346</v>
      </c>
      <c r="J495" s="6"/>
      <c r="K495" s="12"/>
    </row>
    <row r="496" spans="1:11" ht="29.25" customHeight="1">
      <c r="A496" s="5">
        <v>490</v>
      </c>
      <c r="B496" s="5" t="s">
        <v>571</v>
      </c>
      <c r="C496" s="9" t="str">
        <f t="shared" si="21"/>
        <v>부동산중개업공간정보</v>
      </c>
      <c r="D496" s="9" t="s">
        <v>822</v>
      </c>
      <c r="E496" s="9" t="s">
        <v>808</v>
      </c>
      <c r="F496" s="5">
        <v>9</v>
      </c>
      <c r="G496" s="6" t="s">
        <v>9</v>
      </c>
      <c r="H496" s="6" t="s">
        <v>207</v>
      </c>
      <c r="I496" s="6">
        <v>1</v>
      </c>
      <c r="J496" s="6"/>
      <c r="K496" s="12" t="str">
        <f>상태구분코드</f>
        <v>1:영업중, 2:휴업, 3:휴업연장, 8:업무정지</v>
      </c>
    </row>
    <row r="497" spans="1:11" ht="29.25" customHeight="1">
      <c r="A497" s="5">
        <v>491</v>
      </c>
      <c r="B497" s="5" t="s">
        <v>571</v>
      </c>
      <c r="C497" s="9" t="str">
        <f t="shared" si="21"/>
        <v>부동산중개업공간정보</v>
      </c>
      <c r="D497" s="9" t="s">
        <v>822</v>
      </c>
      <c r="E497" s="9" t="s">
        <v>808</v>
      </c>
      <c r="F497" s="5">
        <v>10</v>
      </c>
      <c r="G497" s="6" t="s">
        <v>10</v>
      </c>
      <c r="H497" s="6" t="s">
        <v>208</v>
      </c>
      <c r="I497" s="6">
        <v>30</v>
      </c>
      <c r="J497" s="6"/>
      <c r="K497" s="12"/>
    </row>
    <row r="498" spans="1:11" ht="29.25" customHeight="1">
      <c r="A498" s="5">
        <v>492</v>
      </c>
      <c r="B498" s="5" t="s">
        <v>571</v>
      </c>
      <c r="C498" s="9" t="str">
        <f t="shared" si="21"/>
        <v>부동산중개업공간정보</v>
      </c>
      <c r="D498" s="9" t="s">
        <v>822</v>
      </c>
      <c r="E498" s="9" t="s">
        <v>808</v>
      </c>
      <c r="F498" s="5">
        <v>11</v>
      </c>
      <c r="G498" s="6" t="s">
        <v>11</v>
      </c>
      <c r="H498" s="6" t="s">
        <v>210</v>
      </c>
      <c r="I498" s="6">
        <v>50</v>
      </c>
      <c r="J498" s="6"/>
      <c r="K498" s="12"/>
    </row>
    <row r="499" spans="1:11" ht="29.25" customHeight="1">
      <c r="A499" s="5">
        <v>493</v>
      </c>
      <c r="B499" s="5" t="s">
        <v>571</v>
      </c>
      <c r="C499" s="9" t="str">
        <f t="shared" si="21"/>
        <v>부동산중개업공간정보</v>
      </c>
      <c r="D499" s="9" t="s">
        <v>822</v>
      </c>
      <c r="E499" s="9" t="s">
        <v>807</v>
      </c>
      <c r="F499" s="5">
        <v>12</v>
      </c>
      <c r="G499" s="6" t="s">
        <v>12</v>
      </c>
      <c r="H499" s="6" t="s">
        <v>211</v>
      </c>
      <c r="I499" s="6">
        <v>100</v>
      </c>
      <c r="J499" s="6"/>
      <c r="K499" s="12"/>
    </row>
    <row r="500" spans="1:11" ht="29.25" customHeight="1">
      <c r="A500" s="5">
        <v>494</v>
      </c>
      <c r="B500" s="5" t="s">
        <v>571</v>
      </c>
      <c r="C500" s="9" t="str">
        <f t="shared" si="21"/>
        <v>부동산중개업공간정보</v>
      </c>
      <c r="D500" s="9" t="s">
        <v>822</v>
      </c>
      <c r="E500" s="9" t="s">
        <v>808</v>
      </c>
      <c r="F500" s="5">
        <v>13</v>
      </c>
      <c r="G500" s="6" t="s">
        <v>13</v>
      </c>
      <c r="H500" s="6" t="s">
        <v>212</v>
      </c>
      <c r="I500" s="6">
        <v>250</v>
      </c>
      <c r="J500" s="6"/>
      <c r="K500" s="12"/>
    </row>
    <row r="501" spans="1:11" ht="29.25" customHeight="1">
      <c r="A501" s="5">
        <v>495</v>
      </c>
      <c r="B501" s="5" t="s">
        <v>571</v>
      </c>
      <c r="C501" s="9" t="str">
        <f t="shared" si="21"/>
        <v>부동산중개업공간정보</v>
      </c>
      <c r="D501" s="9" t="s">
        <v>822</v>
      </c>
      <c r="E501" s="9" t="s">
        <v>807</v>
      </c>
      <c r="F501" s="5">
        <v>14</v>
      </c>
      <c r="G501" s="6" t="s">
        <v>14</v>
      </c>
      <c r="H501" s="6" t="s">
        <v>213</v>
      </c>
      <c r="I501" s="6">
        <v>9</v>
      </c>
      <c r="J501" s="6"/>
      <c r="K501" s="12"/>
    </row>
    <row r="502" spans="1:11" ht="29.25" customHeight="1">
      <c r="A502" s="5">
        <v>496</v>
      </c>
      <c r="B502" s="5" t="s">
        <v>571</v>
      </c>
      <c r="C502" s="9" t="str">
        <f t="shared" si="21"/>
        <v>부동산중개업공간정보</v>
      </c>
      <c r="D502" s="9" t="s">
        <v>822</v>
      </c>
      <c r="E502" s="9" t="s">
        <v>808</v>
      </c>
      <c r="F502" s="5">
        <v>15</v>
      </c>
      <c r="G502" s="6" t="s">
        <v>15</v>
      </c>
      <c r="H502" s="6" t="s">
        <v>214</v>
      </c>
      <c r="I502" s="6">
        <v>20</v>
      </c>
      <c r="J502" s="6"/>
      <c r="K502" s="12"/>
    </row>
    <row r="503" spans="1:11" ht="29.25" customHeight="1">
      <c r="A503" s="5">
        <v>497</v>
      </c>
      <c r="B503" s="5" t="s">
        <v>571</v>
      </c>
      <c r="C503" s="9" t="str">
        <f t="shared" si="21"/>
        <v>부동산중개업공간정보</v>
      </c>
      <c r="D503" s="9" t="s">
        <v>822</v>
      </c>
      <c r="E503" s="9" t="s">
        <v>808</v>
      </c>
      <c r="F503" s="5">
        <v>16</v>
      </c>
      <c r="G503" s="6" t="s">
        <v>16</v>
      </c>
      <c r="H503" s="6" t="s">
        <v>62</v>
      </c>
      <c r="I503" s="6">
        <v>10</v>
      </c>
      <c r="J503" s="6"/>
      <c r="K503" s="12"/>
    </row>
    <row r="504" spans="1:11" ht="29.25" customHeight="1" thickBot="1">
      <c r="A504" s="19">
        <v>498</v>
      </c>
      <c r="B504" s="19" t="s">
        <v>571</v>
      </c>
      <c r="C504" s="20" t="str">
        <f t="shared" si="21"/>
        <v>부동산중개업공간정보</v>
      </c>
      <c r="D504" s="20" t="s">
        <v>822</v>
      </c>
      <c r="E504" s="20" t="s">
        <v>808</v>
      </c>
      <c r="F504" s="19">
        <v>17</v>
      </c>
      <c r="G504" s="21" t="s">
        <v>242</v>
      </c>
      <c r="H504" s="21" t="s">
        <v>95</v>
      </c>
      <c r="I504" s="21">
        <v>5</v>
      </c>
      <c r="J504" s="21"/>
      <c r="K504" s="23" t="s">
        <v>703</v>
      </c>
    </row>
    <row r="505" spans="1:11" ht="29.25" customHeight="1">
      <c r="A505" s="15">
        <v>499</v>
      </c>
      <c r="B505" s="15" t="s">
        <v>571</v>
      </c>
      <c r="C505" s="137"/>
      <c r="D505" s="96"/>
      <c r="E505" s="96"/>
      <c r="F505" s="96"/>
      <c r="G505" s="96"/>
      <c r="H505" s="138"/>
      <c r="I505" s="96"/>
      <c r="J505" s="117"/>
      <c r="K505" s="18"/>
    </row>
    <row r="506" spans="1:11" ht="29.25" customHeight="1">
      <c r="A506" s="5">
        <v>500</v>
      </c>
      <c r="B506" s="5" t="s">
        <v>571</v>
      </c>
      <c r="C506" s="129"/>
      <c r="D506" s="85"/>
      <c r="E506" s="85"/>
      <c r="F506" s="85"/>
      <c r="G506" s="85"/>
      <c r="H506" s="114"/>
      <c r="I506" s="85"/>
      <c r="J506" s="107"/>
      <c r="K506" s="12"/>
    </row>
    <row r="507" spans="1:11" ht="29.25" customHeight="1">
      <c r="A507" s="5">
        <v>501</v>
      </c>
      <c r="B507" s="5" t="s">
        <v>571</v>
      </c>
      <c r="C507" s="129"/>
      <c r="D507" s="85"/>
      <c r="E507" s="85"/>
      <c r="F507" s="85"/>
      <c r="G507" s="85"/>
      <c r="H507" s="114"/>
      <c r="I507" s="85"/>
      <c r="J507" s="107"/>
      <c r="K507" s="12"/>
    </row>
    <row r="508" spans="1:11" ht="29.25" customHeight="1">
      <c r="A508" s="5">
        <v>502</v>
      </c>
      <c r="B508" s="5" t="s">
        <v>571</v>
      </c>
      <c r="C508" s="129"/>
      <c r="D508" s="85"/>
      <c r="E508" s="85"/>
      <c r="F508" s="85"/>
      <c r="G508" s="85"/>
      <c r="H508" s="114"/>
      <c r="I508" s="85"/>
      <c r="J508" s="107"/>
      <c r="K508" s="12"/>
    </row>
    <row r="509" spans="1:11" ht="29.25" customHeight="1">
      <c r="A509" s="5">
        <v>503</v>
      </c>
      <c r="B509" s="5" t="s">
        <v>571</v>
      </c>
      <c r="C509" s="129"/>
      <c r="D509" s="85"/>
      <c r="E509" s="85"/>
      <c r="F509" s="85"/>
      <c r="G509" s="85"/>
      <c r="H509" s="114"/>
      <c r="I509" s="85"/>
      <c r="J509" s="107"/>
      <c r="K509" s="12"/>
    </row>
    <row r="510" spans="1:11" ht="29.25" customHeight="1">
      <c r="A510" s="5">
        <v>504</v>
      </c>
      <c r="B510" s="5" t="s">
        <v>571</v>
      </c>
      <c r="C510" s="129"/>
      <c r="D510" s="85"/>
      <c r="E510" s="85"/>
      <c r="F510" s="85"/>
      <c r="G510" s="85"/>
      <c r="H510" s="114"/>
      <c r="I510" s="85"/>
      <c r="J510" s="107"/>
      <c r="K510" s="12" t="str">
        <f>상태구분코드</f>
        <v>1:영업중, 2:휴업, 3:휴업연장, 8:업무정지</v>
      </c>
    </row>
    <row r="511" spans="1:11" ht="29.25" customHeight="1">
      <c r="A511" s="5">
        <v>505</v>
      </c>
      <c r="B511" s="5" t="s">
        <v>571</v>
      </c>
      <c r="C511" s="129"/>
      <c r="D511" s="85"/>
      <c r="E511" s="85"/>
      <c r="F511" s="85"/>
      <c r="G511" s="85"/>
      <c r="H511" s="114"/>
      <c r="I511" s="85"/>
      <c r="J511" s="107"/>
      <c r="K511" s="12"/>
    </row>
    <row r="512" spans="1:11" ht="29.25" customHeight="1">
      <c r="A512" s="5">
        <v>506</v>
      </c>
      <c r="B512" s="5" t="s">
        <v>571</v>
      </c>
      <c r="C512" s="129"/>
      <c r="D512" s="85"/>
      <c r="E512" s="85"/>
      <c r="F512" s="85"/>
      <c r="G512" s="85"/>
      <c r="H512" s="114"/>
      <c r="I512" s="85"/>
      <c r="J512" s="107"/>
      <c r="K512" s="12"/>
    </row>
    <row r="513" spans="1:11" ht="29.25" customHeight="1">
      <c r="A513" s="5">
        <v>507</v>
      </c>
      <c r="B513" s="5" t="s">
        <v>571</v>
      </c>
      <c r="C513" s="129"/>
      <c r="D513" s="85"/>
      <c r="E513" s="85"/>
      <c r="F513" s="85"/>
      <c r="G513" s="85"/>
      <c r="H513" s="114"/>
      <c r="I513" s="85"/>
      <c r="J513" s="107"/>
      <c r="K513" s="12"/>
    </row>
    <row r="514" spans="1:11" ht="29.25" customHeight="1">
      <c r="A514" s="5">
        <v>508</v>
      </c>
      <c r="B514" s="5" t="s">
        <v>571</v>
      </c>
      <c r="C514" s="129"/>
      <c r="D514" s="85"/>
      <c r="E514" s="85"/>
      <c r="F514" s="85"/>
      <c r="G514" s="85"/>
      <c r="H514" s="114"/>
      <c r="I514" s="85"/>
      <c r="J514" s="107"/>
      <c r="K514" s="12"/>
    </row>
    <row r="515" spans="1:11" ht="29.25" customHeight="1">
      <c r="A515" s="5">
        <v>509</v>
      </c>
      <c r="B515" s="5" t="s">
        <v>571</v>
      </c>
      <c r="C515" s="129"/>
      <c r="D515" s="85"/>
      <c r="E515" s="85"/>
      <c r="F515" s="85"/>
      <c r="G515" s="85"/>
      <c r="H515" s="114"/>
      <c r="I515" s="85"/>
      <c r="J515" s="107"/>
      <c r="K515" s="12"/>
    </row>
    <row r="516" spans="1:11" ht="29.25" customHeight="1" thickBot="1">
      <c r="A516" s="19">
        <v>510</v>
      </c>
      <c r="B516" s="19" t="s">
        <v>571</v>
      </c>
      <c r="C516" s="140"/>
      <c r="D516" s="103"/>
      <c r="E516" s="103"/>
      <c r="F516" s="103"/>
      <c r="G516" s="103"/>
      <c r="H516" s="141"/>
      <c r="I516" s="103"/>
      <c r="J516" s="143"/>
      <c r="K516" s="22"/>
    </row>
    <row r="517" spans="1:11" ht="29.25" customHeight="1">
      <c r="A517" s="15">
        <v>511</v>
      </c>
      <c r="B517" s="47" t="s">
        <v>571</v>
      </c>
      <c r="C517" s="137"/>
      <c r="D517" s="96"/>
      <c r="E517" s="96"/>
      <c r="F517" s="96"/>
      <c r="G517" s="96"/>
      <c r="H517" s="138"/>
      <c r="I517" s="96"/>
      <c r="J517" s="117"/>
      <c r="K517" s="49"/>
    </row>
    <row r="518" spans="1:11" ht="29.25" customHeight="1">
      <c r="A518" s="5">
        <v>512</v>
      </c>
      <c r="B518" s="5" t="s">
        <v>571</v>
      </c>
      <c r="C518" s="129"/>
      <c r="D518" s="85"/>
      <c r="E518" s="85"/>
      <c r="F518" s="85"/>
      <c r="G518" s="85"/>
      <c r="H518" s="114"/>
      <c r="I518" s="85"/>
      <c r="J518" s="107"/>
      <c r="K518" s="12"/>
    </row>
    <row r="519" spans="1:11" ht="29.25" customHeight="1">
      <c r="A519" s="5">
        <v>513</v>
      </c>
      <c r="B519" s="5" t="s">
        <v>571</v>
      </c>
      <c r="C519" s="129"/>
      <c r="D519" s="85"/>
      <c r="E519" s="85"/>
      <c r="F519" s="85"/>
      <c r="G519" s="85"/>
      <c r="H519" s="114"/>
      <c r="I519" s="85"/>
      <c r="J519" s="107"/>
      <c r="K519" s="12"/>
    </row>
    <row r="520" spans="1:11" ht="29.25" customHeight="1">
      <c r="A520" s="5">
        <v>514</v>
      </c>
      <c r="B520" s="5" t="s">
        <v>571</v>
      </c>
      <c r="C520" s="129"/>
      <c r="D520" s="85"/>
      <c r="E520" s="85"/>
      <c r="F520" s="85"/>
      <c r="G520" s="85"/>
      <c r="H520" s="114"/>
      <c r="I520" s="85"/>
      <c r="J520" s="107"/>
      <c r="K520" s="12"/>
    </row>
    <row r="521" spans="1:11" ht="29.25" customHeight="1">
      <c r="A521" s="5">
        <v>515</v>
      </c>
      <c r="B521" s="5" t="s">
        <v>571</v>
      </c>
      <c r="C521" s="129"/>
      <c r="D521" s="85"/>
      <c r="E521" s="85"/>
      <c r="F521" s="85"/>
      <c r="G521" s="85"/>
      <c r="H521" s="114"/>
      <c r="I521" s="85"/>
      <c r="J521" s="107"/>
      <c r="K521" s="12"/>
    </row>
    <row r="522" spans="1:11" ht="29.25" customHeight="1">
      <c r="A522" s="5">
        <v>516</v>
      </c>
      <c r="B522" s="5" t="s">
        <v>571</v>
      </c>
      <c r="C522" s="129"/>
      <c r="D522" s="85"/>
      <c r="E522" s="85"/>
      <c r="F522" s="85"/>
      <c r="G522" s="85"/>
      <c r="H522" s="114"/>
      <c r="I522" s="85"/>
      <c r="J522" s="107"/>
      <c r="K522" s="12" t="str">
        <f>중개업자종별코드</f>
        <v>1:중개인, 2:공인중개사, 3:법인, 4:중개보조원</v>
      </c>
    </row>
    <row r="523" spans="1:11" ht="29.25" customHeight="1">
      <c r="A523" s="5">
        <v>517</v>
      </c>
      <c r="B523" s="5" t="s">
        <v>571</v>
      </c>
      <c r="C523" s="129"/>
      <c r="D523" s="85"/>
      <c r="E523" s="85"/>
      <c r="F523" s="85"/>
      <c r="G523" s="85"/>
      <c r="H523" s="114"/>
      <c r="I523" s="85"/>
      <c r="J523" s="107"/>
      <c r="K523" s="12"/>
    </row>
    <row r="524" spans="1:11" ht="29.25" customHeight="1">
      <c r="A524" s="5">
        <v>518</v>
      </c>
      <c r="B524" s="5" t="s">
        <v>571</v>
      </c>
      <c r="C524" s="129"/>
      <c r="D524" s="85"/>
      <c r="E524" s="85"/>
      <c r="F524" s="85"/>
      <c r="G524" s="85"/>
      <c r="H524" s="114"/>
      <c r="I524" s="85"/>
      <c r="J524" s="107"/>
      <c r="K524" s="12"/>
    </row>
    <row r="525" spans="1:11" ht="29.25" customHeight="1">
      <c r="A525" s="5">
        <v>519</v>
      </c>
      <c r="B525" s="5" t="s">
        <v>571</v>
      </c>
      <c r="C525" s="129"/>
      <c r="D525" s="85"/>
      <c r="E525" s="85"/>
      <c r="F525" s="85"/>
      <c r="G525" s="85"/>
      <c r="H525" s="114"/>
      <c r="I525" s="85"/>
      <c r="J525" s="107"/>
      <c r="K525" s="12"/>
    </row>
    <row r="526" spans="1:11" ht="29.25" customHeight="1">
      <c r="A526" s="5">
        <v>520</v>
      </c>
      <c r="B526" s="5" t="s">
        <v>571</v>
      </c>
      <c r="C526" s="129"/>
      <c r="D526" s="85"/>
      <c r="E526" s="85"/>
      <c r="F526" s="85"/>
      <c r="G526" s="85"/>
      <c r="H526" s="114"/>
      <c r="I526" s="85"/>
      <c r="J526" s="107"/>
      <c r="K526" s="12" t="str">
        <f>직위구분코드</f>
        <v>1:대표, 2:감사, 3:이사, 4:일반</v>
      </c>
    </row>
    <row r="527" spans="1:11" ht="29.25" customHeight="1">
      <c r="A527" s="5">
        <v>521</v>
      </c>
      <c r="B527" s="5" t="s">
        <v>571</v>
      </c>
      <c r="C527" s="129"/>
      <c r="D527" s="85"/>
      <c r="E527" s="85"/>
      <c r="F527" s="85"/>
      <c r="G527" s="85"/>
      <c r="H527" s="114"/>
      <c r="I527" s="85"/>
      <c r="J527" s="107"/>
      <c r="K527" s="12"/>
    </row>
    <row r="528" spans="1:11" ht="29.25" customHeight="1" thickBot="1">
      <c r="A528" s="19">
        <v>522</v>
      </c>
      <c r="B528" s="19" t="s">
        <v>571</v>
      </c>
      <c r="C528" s="140"/>
      <c r="D528" s="103"/>
      <c r="E528" s="103"/>
      <c r="F528" s="103"/>
      <c r="G528" s="103"/>
      <c r="H528" s="141"/>
      <c r="I528" s="103"/>
      <c r="J528" s="143"/>
      <c r="K528" s="22"/>
    </row>
    <row r="529" spans="1:11" ht="29.25" customHeight="1">
      <c r="A529" s="15">
        <v>523</v>
      </c>
      <c r="B529" s="15" t="s">
        <v>244</v>
      </c>
      <c r="C529" s="9" t="s">
        <v>856</v>
      </c>
      <c r="D529" s="9" t="s">
        <v>861</v>
      </c>
      <c r="E529" s="9" t="s">
        <v>807</v>
      </c>
      <c r="F529" s="15">
        <v>1</v>
      </c>
      <c r="G529" s="17" t="s">
        <v>0</v>
      </c>
      <c r="H529" s="17" t="s">
        <v>34</v>
      </c>
      <c r="I529" s="17">
        <v>19</v>
      </c>
      <c r="J529" s="17"/>
      <c r="K529" s="18"/>
    </row>
    <row r="530" spans="1:11" ht="29.25" customHeight="1">
      <c r="A530" s="5">
        <v>524</v>
      </c>
      <c r="B530" s="5" t="str">
        <f t="shared" ref="B530:B546" si="22">B529</f>
        <v>토지소유정보</v>
      </c>
      <c r="C530" s="9" t="s">
        <v>855</v>
      </c>
      <c r="D530" s="9" t="s">
        <v>863</v>
      </c>
      <c r="E530" s="9" t="s">
        <v>808</v>
      </c>
      <c r="F530" s="5">
        <v>2</v>
      </c>
      <c r="G530" s="6" t="s">
        <v>2</v>
      </c>
      <c r="H530" s="6" t="s">
        <v>35</v>
      </c>
      <c r="I530" s="6">
        <v>10</v>
      </c>
      <c r="J530" s="6"/>
      <c r="K530" s="12"/>
    </row>
    <row r="531" spans="1:11" ht="29.25" customHeight="1">
      <c r="A531" s="5">
        <v>525</v>
      </c>
      <c r="B531" s="5" t="str">
        <f t="shared" si="22"/>
        <v>토지소유정보</v>
      </c>
      <c r="C531" s="9" t="s">
        <v>855</v>
      </c>
      <c r="D531" s="9" t="s">
        <v>863</v>
      </c>
      <c r="E531" s="9" t="s">
        <v>808</v>
      </c>
      <c r="F531" s="5">
        <v>3</v>
      </c>
      <c r="G531" s="6" t="s">
        <v>3</v>
      </c>
      <c r="H531" s="6" t="s">
        <v>36</v>
      </c>
      <c r="I531" s="6">
        <v>254</v>
      </c>
      <c r="J531" s="6"/>
      <c r="K531" s="12"/>
    </row>
    <row r="532" spans="1:11" ht="29.25" customHeight="1">
      <c r="A532" s="5">
        <v>526</v>
      </c>
      <c r="B532" s="5" t="str">
        <f t="shared" si="22"/>
        <v>토지소유정보</v>
      </c>
      <c r="C532" s="9" t="s">
        <v>855</v>
      </c>
      <c r="D532" s="9" t="s">
        <v>860</v>
      </c>
      <c r="E532" s="9" t="s">
        <v>808</v>
      </c>
      <c r="F532" s="5">
        <v>4</v>
      </c>
      <c r="G532" s="6" t="s">
        <v>4</v>
      </c>
      <c r="H532" s="6" t="s">
        <v>132</v>
      </c>
      <c r="I532" s="6">
        <v>1</v>
      </c>
      <c r="J532" s="6"/>
      <c r="K532" s="12" t="str">
        <f>대장구분코드_부동산</f>
        <v>1:토지대장, 2:임야대장</v>
      </c>
    </row>
    <row r="533" spans="1:11" ht="29.25" customHeight="1">
      <c r="A533" s="5">
        <v>527</v>
      </c>
      <c r="B533" s="5" t="str">
        <f t="shared" si="22"/>
        <v>토지소유정보</v>
      </c>
      <c r="C533" s="9" t="s">
        <v>855</v>
      </c>
      <c r="D533" s="9" t="s">
        <v>860</v>
      </c>
      <c r="E533" s="9" t="s">
        <v>807</v>
      </c>
      <c r="F533" s="5">
        <v>5</v>
      </c>
      <c r="G533" s="6" t="s">
        <v>5</v>
      </c>
      <c r="H533" s="6" t="s">
        <v>133</v>
      </c>
      <c r="I533" s="6">
        <v>20</v>
      </c>
      <c r="J533" s="6"/>
      <c r="K533" s="12"/>
    </row>
    <row r="534" spans="1:11" ht="29.25" customHeight="1">
      <c r="A534" s="5">
        <v>528</v>
      </c>
      <c r="B534" s="5" t="str">
        <f t="shared" si="22"/>
        <v>토지소유정보</v>
      </c>
      <c r="C534" s="9" t="s">
        <v>855</v>
      </c>
      <c r="D534" s="9" t="s">
        <v>860</v>
      </c>
      <c r="E534" s="9" t="s">
        <v>808</v>
      </c>
      <c r="F534" s="5">
        <v>6</v>
      </c>
      <c r="G534" s="6" t="s">
        <v>6</v>
      </c>
      <c r="H534" s="6" t="s">
        <v>40</v>
      </c>
      <c r="I534" s="6">
        <v>10</v>
      </c>
      <c r="J534" s="6"/>
      <c r="K534" s="12"/>
    </row>
    <row r="535" spans="1:11" ht="29.25" customHeight="1">
      <c r="A535" s="5">
        <v>529</v>
      </c>
      <c r="B535" s="5" t="str">
        <f t="shared" si="22"/>
        <v>토지소유정보</v>
      </c>
      <c r="C535" s="9" t="s">
        <v>855</v>
      </c>
      <c r="D535" s="9" t="s">
        <v>860</v>
      </c>
      <c r="E535" s="9" t="s">
        <v>808</v>
      </c>
      <c r="F535" s="5">
        <v>7</v>
      </c>
      <c r="G535" s="6" t="s">
        <v>7</v>
      </c>
      <c r="H535" s="6" t="s">
        <v>134</v>
      </c>
      <c r="I535" s="6">
        <v>200</v>
      </c>
      <c r="J535" s="6"/>
      <c r="K535" s="12"/>
    </row>
    <row r="536" spans="1:11" ht="29.25" customHeight="1">
      <c r="A536" s="5">
        <v>530</v>
      </c>
      <c r="B536" s="5" t="str">
        <f t="shared" si="22"/>
        <v>토지소유정보</v>
      </c>
      <c r="C536" s="123"/>
      <c r="D536" s="77"/>
      <c r="E536" s="77"/>
      <c r="F536" s="77"/>
      <c r="G536" s="112"/>
      <c r="H536" s="112"/>
      <c r="I536" s="112"/>
      <c r="J536" s="113"/>
      <c r="K536" s="53"/>
    </row>
    <row r="537" spans="1:11" ht="29.25" customHeight="1">
      <c r="A537" s="5">
        <v>531</v>
      </c>
      <c r="B537" s="5" t="str">
        <f t="shared" si="22"/>
        <v>토지소유정보</v>
      </c>
      <c r="C537" s="129"/>
      <c r="D537" s="85"/>
      <c r="E537" s="85"/>
      <c r="F537" s="85"/>
      <c r="G537" s="114"/>
      <c r="H537" s="114"/>
      <c r="I537" s="114"/>
      <c r="J537" s="115"/>
      <c r="K537" s="10"/>
    </row>
    <row r="538" spans="1:11" ht="29.25" customHeight="1">
      <c r="A538" s="5">
        <v>532</v>
      </c>
      <c r="B538" s="5" t="str">
        <f t="shared" si="22"/>
        <v>토지소유정보</v>
      </c>
      <c r="C538" s="129"/>
      <c r="D538" s="85"/>
      <c r="E538" s="85"/>
      <c r="F538" s="85"/>
      <c r="G538" s="114"/>
      <c r="H538" s="114"/>
      <c r="I538" s="114"/>
      <c r="J538" s="115"/>
      <c r="K538" s="10"/>
    </row>
    <row r="539" spans="1:11" ht="29.25" customHeight="1">
      <c r="A539" s="5">
        <v>533</v>
      </c>
      <c r="B539" s="5" t="str">
        <f t="shared" si="22"/>
        <v>토지소유정보</v>
      </c>
      <c r="C539" s="129"/>
      <c r="D539" s="85"/>
      <c r="E539" s="85"/>
      <c r="F539" s="85"/>
      <c r="G539" s="114"/>
      <c r="H539" s="114"/>
      <c r="I539" s="114"/>
      <c r="J539" s="115"/>
      <c r="K539" s="10"/>
    </row>
    <row r="540" spans="1:11" ht="29.25" customHeight="1">
      <c r="A540" s="5">
        <v>534</v>
      </c>
      <c r="B540" s="5" t="str">
        <f t="shared" si="22"/>
        <v>토지소유정보</v>
      </c>
      <c r="C540" s="129"/>
      <c r="D540" s="85"/>
      <c r="E540" s="85"/>
      <c r="F540" s="85"/>
      <c r="G540" s="114"/>
      <c r="H540" s="114"/>
      <c r="I540" s="114"/>
      <c r="J540" s="115"/>
      <c r="K540" s="10"/>
    </row>
    <row r="541" spans="1:11" ht="29.25" customHeight="1">
      <c r="A541" s="5">
        <v>535</v>
      </c>
      <c r="B541" s="5" t="str">
        <f t="shared" si="22"/>
        <v>토지소유정보</v>
      </c>
      <c r="C541" s="129"/>
      <c r="D541" s="85"/>
      <c r="E541" s="85"/>
      <c r="F541" s="85"/>
      <c r="G541" s="114"/>
      <c r="H541" s="114"/>
      <c r="I541" s="114"/>
      <c r="J541" s="115"/>
      <c r="K541" s="10"/>
    </row>
    <row r="542" spans="1:11" ht="29.25" customHeight="1">
      <c r="A542" s="5">
        <v>536</v>
      </c>
      <c r="B542" s="5" t="str">
        <f t="shared" si="22"/>
        <v>토지소유정보</v>
      </c>
      <c r="C542" s="129"/>
      <c r="D542" s="85"/>
      <c r="E542" s="85"/>
      <c r="F542" s="85"/>
      <c r="G542" s="114"/>
      <c r="H542" s="114"/>
      <c r="I542" s="114"/>
      <c r="J542" s="115"/>
      <c r="K542" s="10"/>
    </row>
    <row r="543" spans="1:11" ht="29.25" customHeight="1">
      <c r="A543" s="5">
        <v>537</v>
      </c>
      <c r="B543" s="5" t="str">
        <f t="shared" si="22"/>
        <v>토지소유정보</v>
      </c>
      <c r="C543" s="129"/>
      <c r="D543" s="85"/>
      <c r="E543" s="85"/>
      <c r="F543" s="85"/>
      <c r="G543" s="114"/>
      <c r="H543" s="114"/>
      <c r="I543" s="114"/>
      <c r="J543" s="115"/>
      <c r="K543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544" spans="1:11" ht="29.25" customHeight="1">
      <c r="A544" s="5">
        <v>538</v>
      </c>
      <c r="B544" s="5" t="str">
        <f t="shared" si="22"/>
        <v>토지소유정보</v>
      </c>
      <c r="C544" s="129"/>
      <c r="D544" s="85"/>
      <c r="E544" s="85"/>
      <c r="F544" s="85"/>
      <c r="G544" s="114"/>
      <c r="H544" s="114"/>
      <c r="I544" s="114"/>
      <c r="J544" s="115"/>
      <c r="K544" s="12"/>
    </row>
    <row r="545" spans="1:11" ht="29.25" customHeight="1">
      <c r="A545" s="5">
        <v>539</v>
      </c>
      <c r="B545" s="5" t="str">
        <f t="shared" si="22"/>
        <v>토지소유정보</v>
      </c>
      <c r="C545" s="129"/>
      <c r="D545" s="85"/>
      <c r="E545" s="85"/>
      <c r="F545" s="85"/>
      <c r="G545" s="114"/>
      <c r="H545" s="114"/>
      <c r="I545" s="114"/>
      <c r="J545" s="115"/>
      <c r="K545" s="10"/>
    </row>
    <row r="546" spans="1:11" ht="29.25" customHeight="1">
      <c r="A546" s="5">
        <v>540</v>
      </c>
      <c r="B546" s="5" t="str">
        <f t="shared" si="22"/>
        <v>토지소유정보</v>
      </c>
      <c r="C546" s="131"/>
      <c r="D546" s="111"/>
      <c r="E546" s="111"/>
      <c r="F546" s="111"/>
      <c r="G546" s="133"/>
      <c r="H546" s="133"/>
      <c r="I546" s="133"/>
      <c r="J546" s="135"/>
      <c r="K546" s="10"/>
    </row>
    <row r="547" spans="1:11" ht="29.25" customHeight="1">
      <c r="A547" s="5">
        <v>541</v>
      </c>
      <c r="B547" s="5" t="s">
        <v>244</v>
      </c>
      <c r="C547" s="9" t="s">
        <v>855</v>
      </c>
      <c r="D547" s="9" t="s">
        <v>860</v>
      </c>
      <c r="E547" s="9" t="s">
        <v>807</v>
      </c>
      <c r="F547" s="5">
        <v>8</v>
      </c>
      <c r="G547" s="6" t="s">
        <v>8</v>
      </c>
      <c r="H547" s="6" t="s">
        <v>257</v>
      </c>
      <c r="I547" s="6">
        <v>2</v>
      </c>
      <c r="J547" s="6"/>
      <c r="K547" s="12" t="str">
        <f>소유구분코드</f>
        <v>0:일본인, 창씨명등, 1:개인, 2:국유지, 3:외국인, 외국공공기관, 4:시, 도유지, 5:군유지, 6:법인, 7:종중, 8:종교단체, 9:기타단체</v>
      </c>
    </row>
    <row r="548" spans="1:11" ht="29.25" customHeight="1">
      <c r="A548" s="5">
        <v>542</v>
      </c>
      <c r="B548" s="5" t="s">
        <v>244</v>
      </c>
      <c r="C548" s="9" t="s">
        <v>855</v>
      </c>
      <c r="D548" s="9" t="s">
        <v>860</v>
      </c>
      <c r="E548" s="9" t="s">
        <v>807</v>
      </c>
      <c r="F548" s="5">
        <v>9</v>
      </c>
      <c r="G548" s="6" t="s">
        <v>9</v>
      </c>
      <c r="H548" s="6" t="s">
        <v>246</v>
      </c>
      <c r="I548" s="6">
        <v>30</v>
      </c>
      <c r="J548" s="6"/>
      <c r="K548" s="12"/>
    </row>
    <row r="549" spans="1:11" ht="29.25" customHeight="1">
      <c r="A549" s="5">
        <v>543</v>
      </c>
      <c r="B549" s="5" t="s">
        <v>244</v>
      </c>
      <c r="C549" s="9" t="s">
        <v>855</v>
      </c>
      <c r="D549" s="9" t="s">
        <v>860</v>
      </c>
      <c r="E549" s="9" t="s">
        <v>808</v>
      </c>
      <c r="F549" s="5">
        <v>10</v>
      </c>
      <c r="G549" s="6" t="s">
        <v>10</v>
      </c>
      <c r="H549" s="6" t="s">
        <v>247</v>
      </c>
      <c r="I549" s="6">
        <v>9</v>
      </c>
      <c r="J549" s="6"/>
      <c r="K549" s="12"/>
    </row>
    <row r="550" spans="1:11" ht="29.25" customHeight="1">
      <c r="A550" s="5">
        <v>544</v>
      </c>
      <c r="B550" s="5" t="s">
        <v>244</v>
      </c>
      <c r="C550" s="9" t="s">
        <v>855</v>
      </c>
      <c r="D550" s="9" t="s">
        <v>860</v>
      </c>
      <c r="E550" s="9" t="s">
        <v>808</v>
      </c>
      <c r="F550" s="5">
        <v>11</v>
      </c>
      <c r="G550" s="6" t="s">
        <v>11</v>
      </c>
      <c r="H550" s="6" t="s">
        <v>58</v>
      </c>
      <c r="I550" s="6">
        <v>2</v>
      </c>
      <c r="J550" s="6"/>
      <c r="K550" s="12" t="str">
        <f>연령대구분코드</f>
        <v>1:10세미만, 2:10대, 3:20대, 4:30대, 5:40대, 6:50대, 7:60대, 8:70대, 9:80대, 10:90대, 11:100세이상, ZZ:기타</v>
      </c>
    </row>
    <row r="551" spans="1:11" ht="29.25" customHeight="1">
      <c r="A551" s="5">
        <v>545</v>
      </c>
      <c r="B551" s="5" t="s">
        <v>244</v>
      </c>
      <c r="C551" s="9" t="s">
        <v>855</v>
      </c>
      <c r="D551" s="9" t="s">
        <v>860</v>
      </c>
      <c r="E551" s="9" t="s">
        <v>808</v>
      </c>
      <c r="F551" s="5">
        <v>12</v>
      </c>
      <c r="G551" s="6" t="s">
        <v>12</v>
      </c>
      <c r="H551" s="6" t="s">
        <v>248</v>
      </c>
      <c r="I551" s="6">
        <v>20</v>
      </c>
      <c r="J551" s="6"/>
      <c r="K551" s="12"/>
    </row>
    <row r="552" spans="1:11" ht="29.25" customHeight="1">
      <c r="A552" s="5">
        <v>546</v>
      </c>
      <c r="B552" s="5" t="s">
        <v>244</v>
      </c>
      <c r="C552" s="9" t="s">
        <v>855</v>
      </c>
      <c r="D552" s="9" t="s">
        <v>860</v>
      </c>
      <c r="E552" s="9" t="s">
        <v>808</v>
      </c>
      <c r="F552" s="5">
        <v>13</v>
      </c>
      <c r="G552" s="6" t="s">
        <v>13</v>
      </c>
      <c r="H552" s="6" t="s">
        <v>249</v>
      </c>
      <c r="I552" s="6">
        <v>2</v>
      </c>
      <c r="J552" s="6"/>
      <c r="K552" s="12" t="str">
        <f>거주지구분코드</f>
        <v>1:시군구내, 2:시도내, 3:읍면동내, 11:관외(서울), 26:관외(부산), 27:관외(대구), 28:관외(인천), 29:관외(광주), 30:관외(대전), 31:관외(울산), 36:관외(세종), 41:관외(경기), 43:관외(충북), 44:관외(충남), 46:관외(전남), 47:관외(경북), 48:관외(경남), 50:관외(제주), 51:관외(강원), 52:관외(전북), ZZ:구분없음</v>
      </c>
    </row>
    <row r="553" spans="1:11" ht="29.25" customHeight="1">
      <c r="A553" s="5">
        <v>547</v>
      </c>
      <c r="B553" s="5" t="s">
        <v>244</v>
      </c>
      <c r="C553" s="9" t="s">
        <v>855</v>
      </c>
      <c r="D553" s="9" t="s">
        <v>860</v>
      </c>
      <c r="E553" s="9" t="s">
        <v>808</v>
      </c>
      <c r="F553" s="5">
        <v>14</v>
      </c>
      <c r="G553" s="6" t="s">
        <v>14</v>
      </c>
      <c r="H553" s="6" t="s">
        <v>250</v>
      </c>
      <c r="I553" s="6">
        <v>20</v>
      </c>
      <c r="J553" s="6"/>
      <c r="K553" s="12"/>
    </row>
    <row r="554" spans="1:11" ht="29.25" customHeight="1">
      <c r="A554" s="5">
        <v>548</v>
      </c>
      <c r="B554" s="5" t="s">
        <v>244</v>
      </c>
      <c r="C554" s="9" t="s">
        <v>855</v>
      </c>
      <c r="D554" s="9" t="s">
        <v>860</v>
      </c>
      <c r="E554" s="9" t="s">
        <v>808</v>
      </c>
      <c r="F554" s="5">
        <v>15</v>
      </c>
      <c r="G554" s="6" t="s">
        <v>15</v>
      </c>
      <c r="H554" s="6" t="s">
        <v>251</v>
      </c>
      <c r="I554" s="6">
        <v>2</v>
      </c>
      <c r="J554" s="6"/>
      <c r="K554" s="12" t="str">
        <f>국가기관구분코드</f>
        <v>1:중앙부처, 2:지자체, ZZ:구분없음</v>
      </c>
    </row>
    <row r="555" spans="1:11" ht="29.25" customHeight="1">
      <c r="A555" s="5">
        <v>549</v>
      </c>
      <c r="B555" s="5" t="s">
        <v>244</v>
      </c>
      <c r="C555" s="9" t="s">
        <v>855</v>
      </c>
      <c r="D555" s="9" t="s">
        <v>860</v>
      </c>
      <c r="E555" s="9" t="s">
        <v>808</v>
      </c>
      <c r="F555" s="5">
        <v>16</v>
      </c>
      <c r="G555" s="6" t="s">
        <v>16</v>
      </c>
      <c r="H555" s="6" t="s">
        <v>252</v>
      </c>
      <c r="I555" s="6">
        <v>20</v>
      </c>
      <c r="J555" s="6"/>
      <c r="K555" s="12"/>
    </row>
    <row r="556" spans="1:11" ht="29.25" customHeight="1">
      <c r="A556" s="5">
        <v>550</v>
      </c>
      <c r="B556" s="5" t="s">
        <v>244</v>
      </c>
      <c r="C556" s="9" t="s">
        <v>855</v>
      </c>
      <c r="D556" s="9" t="s">
        <v>860</v>
      </c>
      <c r="E556" s="9" t="s">
        <v>808</v>
      </c>
      <c r="F556" s="5">
        <v>17</v>
      </c>
      <c r="G556" s="6" t="s">
        <v>17</v>
      </c>
      <c r="H556" s="6" t="s">
        <v>253</v>
      </c>
      <c r="I556" s="6">
        <v>2</v>
      </c>
      <c r="J556" s="6"/>
      <c r="K556" s="12" t="str">
        <f>소유권변동원인코드</f>
        <v>1:사정, 2:소유권보존, 3:소유권이전, 4:주소변경, 5:성명(명칭)변경, 6:주소경정, 7:성명(명칭)경정, 8:환지, 9:촉탁등기, 10:소유자복구, 11:회복등기, 12:소유권회복, 13:소유자등록, 14:소유자말소, 15:법률제호명의변경, 18:등록번호경정, 19:공유분할, 22:주소등록, 27:지적확정, 98:미등기, 99:미복구</v>
      </c>
    </row>
    <row r="557" spans="1:11" ht="29.25" customHeight="1">
      <c r="A557" s="5">
        <v>551</v>
      </c>
      <c r="B557" s="5" t="s">
        <v>244</v>
      </c>
      <c r="C557" s="9" t="s">
        <v>855</v>
      </c>
      <c r="D557" s="9" t="s">
        <v>860</v>
      </c>
      <c r="E557" s="9" t="s">
        <v>808</v>
      </c>
      <c r="F557" s="5">
        <v>18</v>
      </c>
      <c r="G557" s="6" t="s">
        <v>18</v>
      </c>
      <c r="H557" s="6" t="s">
        <v>254</v>
      </c>
      <c r="I557" s="6">
        <v>30</v>
      </c>
      <c r="J557" s="6"/>
      <c r="K557" s="12"/>
    </row>
    <row r="558" spans="1:11" ht="29.25" customHeight="1">
      <c r="A558" s="5">
        <v>552</v>
      </c>
      <c r="B558" s="5" t="s">
        <v>244</v>
      </c>
      <c r="C558" s="9" t="s">
        <v>855</v>
      </c>
      <c r="D558" s="9" t="s">
        <v>860</v>
      </c>
      <c r="E558" s="9" t="s">
        <v>808</v>
      </c>
      <c r="F558" s="5">
        <v>19</v>
      </c>
      <c r="G558" s="6" t="s">
        <v>19</v>
      </c>
      <c r="H558" s="6" t="s">
        <v>255</v>
      </c>
      <c r="I558" s="6">
        <v>10</v>
      </c>
      <c r="J558" s="6"/>
      <c r="K558" s="12"/>
    </row>
    <row r="559" spans="1:11" ht="29.25" customHeight="1">
      <c r="A559" s="5">
        <v>553</v>
      </c>
      <c r="B559" s="5" t="s">
        <v>244</v>
      </c>
      <c r="C559" s="9" t="s">
        <v>855</v>
      </c>
      <c r="D559" s="9" t="s">
        <v>860</v>
      </c>
      <c r="E559" s="9" t="s">
        <v>808</v>
      </c>
      <c r="F559" s="5">
        <v>20</v>
      </c>
      <c r="G559" s="6" t="s">
        <v>20</v>
      </c>
      <c r="H559" s="6" t="s">
        <v>135</v>
      </c>
      <c r="I559" s="6">
        <v>2</v>
      </c>
      <c r="J559" s="6"/>
      <c r="K559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560" spans="1:11" ht="29.25" customHeight="1">
      <c r="A560" s="5">
        <v>554</v>
      </c>
      <c r="B560" s="5" t="s">
        <v>244</v>
      </c>
      <c r="C560" s="9" t="s">
        <v>855</v>
      </c>
      <c r="D560" s="9" t="s">
        <v>860</v>
      </c>
      <c r="E560" s="9" t="s">
        <v>808</v>
      </c>
      <c r="F560" s="5">
        <v>21</v>
      </c>
      <c r="G560" s="6" t="s">
        <v>21</v>
      </c>
      <c r="H560" s="6" t="s">
        <v>173</v>
      </c>
      <c r="I560" s="6">
        <v>20</v>
      </c>
      <c r="J560" s="6" t="s">
        <v>708</v>
      </c>
      <c r="K560" s="12"/>
    </row>
    <row r="561" spans="1:11" ht="29.25" customHeight="1">
      <c r="A561" s="5">
        <v>555</v>
      </c>
      <c r="B561" s="5" t="s">
        <v>244</v>
      </c>
      <c r="C561" s="9" t="s">
        <v>855</v>
      </c>
      <c r="D561" s="9" t="s">
        <v>860</v>
      </c>
      <c r="E561" s="9" t="s">
        <v>808</v>
      </c>
      <c r="F561" s="5">
        <v>22</v>
      </c>
      <c r="G561" s="6" t="s">
        <v>22</v>
      </c>
      <c r="H561" s="6" t="s">
        <v>256</v>
      </c>
      <c r="I561" s="6">
        <v>200</v>
      </c>
      <c r="J561" s="6"/>
      <c r="K561" s="12"/>
    </row>
    <row r="562" spans="1:11" ht="29.25" customHeight="1">
      <c r="A562" s="5">
        <v>556</v>
      </c>
      <c r="B562" s="5" t="s">
        <v>244</v>
      </c>
      <c r="C562" s="9" t="s">
        <v>855</v>
      </c>
      <c r="D562" s="9" t="s">
        <v>860</v>
      </c>
      <c r="E562" s="9" t="s">
        <v>808</v>
      </c>
      <c r="F562" s="5">
        <v>23</v>
      </c>
      <c r="G562" s="6" t="s">
        <v>23</v>
      </c>
      <c r="H562" s="6" t="s">
        <v>137</v>
      </c>
      <c r="I562" s="6" t="s">
        <v>346</v>
      </c>
      <c r="J562" s="6"/>
      <c r="K562" s="12"/>
    </row>
    <row r="563" spans="1:11" ht="29.25" customHeight="1">
      <c r="A563" s="5">
        <v>557</v>
      </c>
      <c r="B563" s="5" t="s">
        <v>244</v>
      </c>
      <c r="C563" s="79"/>
      <c r="D563" s="79"/>
      <c r="E563" s="79"/>
      <c r="F563" s="79"/>
      <c r="G563" s="79"/>
      <c r="H563" s="79"/>
      <c r="I563" s="79"/>
      <c r="J563" s="79"/>
      <c r="K563" s="12"/>
    </row>
    <row r="564" spans="1:11" ht="29.25" customHeight="1">
      <c r="A564" s="5">
        <v>558</v>
      </c>
      <c r="B564" s="5" t="s">
        <v>244</v>
      </c>
      <c r="C564" s="9" t="s">
        <v>855</v>
      </c>
      <c r="D564" s="9" t="s">
        <v>860</v>
      </c>
      <c r="E564" s="9" t="s">
        <v>808</v>
      </c>
      <c r="F564" s="5">
        <v>24</v>
      </c>
      <c r="G564" s="6" t="s">
        <v>24</v>
      </c>
      <c r="H564" s="6" t="s">
        <v>62</v>
      </c>
      <c r="I564" s="6">
        <v>10</v>
      </c>
      <c r="J564" s="6"/>
      <c r="K564" s="12"/>
    </row>
    <row r="565" spans="1:11" ht="29.25" customHeight="1" thickBot="1">
      <c r="A565" s="19">
        <v>559</v>
      </c>
      <c r="B565" s="19" t="s">
        <v>244</v>
      </c>
      <c r="C565" s="20" t="s">
        <v>855</v>
      </c>
      <c r="D565" s="20" t="s">
        <v>860</v>
      </c>
      <c r="E565" s="20" t="s">
        <v>809</v>
      </c>
      <c r="F565" s="19">
        <v>25</v>
      </c>
      <c r="G565" s="21" t="s">
        <v>261</v>
      </c>
      <c r="H565" s="21" t="s">
        <v>95</v>
      </c>
      <c r="I565" s="21">
        <v>5</v>
      </c>
      <c r="J565" s="21"/>
      <c r="K565" s="23" t="s">
        <v>701</v>
      </c>
    </row>
    <row r="566" spans="1:11" ht="29.25" customHeight="1">
      <c r="A566" s="15">
        <v>560</v>
      </c>
      <c r="B566" s="15" t="s">
        <v>262</v>
      </c>
      <c r="C566" s="137"/>
      <c r="D566" s="96"/>
      <c r="E566" s="96"/>
      <c r="F566" s="96"/>
      <c r="G566" s="96"/>
      <c r="H566" s="138"/>
      <c r="I566" s="96"/>
      <c r="J566" s="117"/>
      <c r="K566" s="18"/>
    </row>
    <row r="567" spans="1:11" ht="29.25" customHeight="1">
      <c r="A567" s="5">
        <v>561</v>
      </c>
      <c r="B567" s="5" t="str">
        <f t="shared" ref="B567:B583" si="23">B566</f>
        <v>토지이동이력정보</v>
      </c>
      <c r="C567" s="129"/>
      <c r="D567" s="85"/>
      <c r="E567" s="85"/>
      <c r="F567" s="85"/>
      <c r="G567" s="85"/>
      <c r="H567" s="114"/>
      <c r="I567" s="85"/>
      <c r="J567" s="107"/>
      <c r="K567" s="12"/>
    </row>
    <row r="568" spans="1:11" ht="29.25" customHeight="1">
      <c r="A568" s="5">
        <v>562</v>
      </c>
      <c r="B568" s="5" t="str">
        <f t="shared" si="23"/>
        <v>토지이동이력정보</v>
      </c>
      <c r="C568" s="129"/>
      <c r="D568" s="85"/>
      <c r="E568" s="85"/>
      <c r="F568" s="85"/>
      <c r="G568" s="85"/>
      <c r="H568" s="114"/>
      <c r="I568" s="85"/>
      <c r="J568" s="107"/>
      <c r="K568" s="12"/>
    </row>
    <row r="569" spans="1:11" ht="29.25" customHeight="1">
      <c r="A569" s="5">
        <v>563</v>
      </c>
      <c r="B569" s="5" t="str">
        <f t="shared" si="23"/>
        <v>토지이동이력정보</v>
      </c>
      <c r="C569" s="129"/>
      <c r="D569" s="85"/>
      <c r="E569" s="85"/>
      <c r="F569" s="85"/>
      <c r="G569" s="85"/>
      <c r="H569" s="114"/>
      <c r="I569" s="85"/>
      <c r="J569" s="107"/>
      <c r="K569" s="12" t="str">
        <f>대장구분코드_부동산</f>
        <v>1:토지대장, 2:임야대장</v>
      </c>
    </row>
    <row r="570" spans="1:11" ht="29.25" customHeight="1">
      <c r="A570" s="5">
        <v>564</v>
      </c>
      <c r="B570" s="5" t="str">
        <f t="shared" si="23"/>
        <v>토지이동이력정보</v>
      </c>
      <c r="C570" s="129"/>
      <c r="D570" s="85"/>
      <c r="E570" s="85"/>
      <c r="F570" s="85"/>
      <c r="G570" s="85"/>
      <c r="H570" s="114"/>
      <c r="I570" s="85"/>
      <c r="J570" s="107"/>
      <c r="K570" s="12"/>
    </row>
    <row r="571" spans="1:11" ht="29.25" customHeight="1">
      <c r="A571" s="5">
        <v>565</v>
      </c>
      <c r="B571" s="5" t="str">
        <f t="shared" si="23"/>
        <v>토지이동이력정보</v>
      </c>
      <c r="C571" s="129"/>
      <c r="D571" s="85"/>
      <c r="E571" s="85"/>
      <c r="F571" s="85"/>
      <c r="G571" s="85"/>
      <c r="H571" s="114"/>
      <c r="I571" s="85"/>
      <c r="J571" s="107"/>
      <c r="K571" s="12"/>
    </row>
    <row r="572" spans="1:11" ht="29.25" customHeight="1">
      <c r="A572" s="5">
        <v>566</v>
      </c>
      <c r="B572" s="5" t="str">
        <f t="shared" si="23"/>
        <v>토지이동이력정보</v>
      </c>
      <c r="C572" s="129"/>
      <c r="D572" s="85"/>
      <c r="E572" s="85"/>
      <c r="F572" s="85"/>
      <c r="G572" s="85"/>
      <c r="H572" s="114"/>
      <c r="I572" s="85"/>
      <c r="J572" s="107"/>
      <c r="K572" s="12"/>
    </row>
    <row r="573" spans="1:11" ht="29.25" customHeight="1">
      <c r="A573" s="5">
        <v>567</v>
      </c>
      <c r="B573" s="5" t="str">
        <f t="shared" si="23"/>
        <v>토지이동이력정보</v>
      </c>
      <c r="C573" s="129"/>
      <c r="D573" s="85"/>
      <c r="E573" s="85"/>
      <c r="F573" s="85"/>
      <c r="G573" s="85"/>
      <c r="H573" s="114"/>
      <c r="I573" s="85"/>
      <c r="J573" s="107"/>
      <c r="K573" s="12"/>
    </row>
    <row r="574" spans="1:11" ht="29.25" customHeight="1">
      <c r="A574" s="5">
        <v>568</v>
      </c>
      <c r="B574" s="5" t="str">
        <f t="shared" si="23"/>
        <v>토지이동이력정보</v>
      </c>
      <c r="C574" s="129"/>
      <c r="D574" s="85"/>
      <c r="E574" s="85"/>
      <c r="F574" s="85"/>
      <c r="G574" s="85"/>
      <c r="H574" s="114"/>
      <c r="I574" s="85"/>
      <c r="J574" s="107"/>
      <c r="K574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575" spans="1:11" ht="29.25" customHeight="1">
      <c r="A575" s="5">
        <v>569</v>
      </c>
      <c r="B575" s="5" t="str">
        <f t="shared" si="23"/>
        <v>토지이동이력정보</v>
      </c>
      <c r="C575" s="129"/>
      <c r="D575" s="85"/>
      <c r="E575" s="85"/>
      <c r="F575" s="85"/>
      <c r="G575" s="85"/>
      <c r="H575" s="114"/>
      <c r="I575" s="85"/>
      <c r="J575" s="107"/>
      <c r="K575" s="12"/>
    </row>
    <row r="576" spans="1:11" ht="29.25" customHeight="1">
      <c r="A576" s="5">
        <v>570</v>
      </c>
      <c r="B576" s="5" t="str">
        <f t="shared" si="23"/>
        <v>토지이동이력정보</v>
      </c>
      <c r="C576" s="129"/>
      <c r="D576" s="85"/>
      <c r="E576" s="85"/>
      <c r="F576" s="85"/>
      <c r="G576" s="85"/>
      <c r="H576" s="114"/>
      <c r="I576" s="85"/>
      <c r="J576" s="107"/>
      <c r="K576" s="12"/>
    </row>
    <row r="577" spans="1:11" ht="29.25" customHeight="1">
      <c r="A577" s="5">
        <v>571</v>
      </c>
      <c r="B577" s="5" t="str">
        <f t="shared" si="23"/>
        <v>토지이동이력정보</v>
      </c>
      <c r="C577" s="129"/>
      <c r="D577" s="85"/>
      <c r="E577" s="85"/>
      <c r="F577" s="85"/>
      <c r="G577" s="85"/>
      <c r="H577" s="114"/>
      <c r="I577" s="85"/>
      <c r="J577" s="107"/>
      <c r="K577" s="12" t="str">
        <f>토지이동사유코드</f>
        <v>1:신규등록, 2:신규등록(매립준공), 10:산 번에서 등록전환, 11:번으로 등록전환되어 말소, 20:분할되어 본번에 을 부함, 21:번에서 분할, 22:분할개시 결정, 23:분할개시 결정 취소, 30:번과 합병, 31:번과 합병되어 말소, 40:지목변경, 43:에서 지번변경, 44:면적정정, 45:경계정정, 46:위치정정, 47:지적복구, 50:에서 행정구역명칭변경, 51:에서 행정관할구역변경, 52:번에서 행정관할구역변경, 53:지적재조사 지구지정, 54:지적재조사 지구지정폐지, 55:지적재조사 완료, 57:지적재조사 경계미확정 토지, 58:지적재조사 경계확정 토지, 60:구획정리 시행신고, 61:구획정리 시행신고폐지, 62:구획정리완료, 63:구획정리 되어 폐쇄, 70:축척변경 시행, 71:축척변경 시행폐지, 72:축척변경 완료, 74:토지개발사업 시행신고, 75:토지개발사업 시행신고폐지, 76:토지개발사업 완료, 77:토지개발사업으로 폐쇄, 80:등록사항 정정대상 토지, 81:등록사항 정정 ( ), 82:도면등록사항정정 ( ), 85:경계점좌표등록부 등록사항정정 ( ), 90:등록사항 말소 ( ), 91:등록사항 회복 ( )</v>
      </c>
    </row>
    <row r="578" spans="1:11" ht="29.25" customHeight="1">
      <c r="A578" s="5">
        <v>572</v>
      </c>
      <c r="B578" s="5" t="str">
        <f t="shared" si="23"/>
        <v>토지이동이력정보</v>
      </c>
      <c r="C578" s="129"/>
      <c r="D578" s="85"/>
      <c r="E578" s="85"/>
      <c r="F578" s="85"/>
      <c r="G578" s="85"/>
      <c r="H578" s="114"/>
      <c r="I578" s="85"/>
      <c r="J578" s="107"/>
      <c r="K578" s="12"/>
    </row>
    <row r="579" spans="1:11" ht="29.25" customHeight="1">
      <c r="A579" s="5">
        <v>573</v>
      </c>
      <c r="B579" s="5" t="str">
        <f t="shared" si="23"/>
        <v>토지이동이력정보</v>
      </c>
      <c r="C579" s="129"/>
      <c r="D579" s="85"/>
      <c r="E579" s="85"/>
      <c r="F579" s="85"/>
      <c r="G579" s="85"/>
      <c r="H579" s="114"/>
      <c r="I579" s="85"/>
      <c r="J579" s="107"/>
      <c r="K579" s="12"/>
    </row>
    <row r="580" spans="1:11" ht="29.25" customHeight="1">
      <c r="A580" s="5">
        <v>574</v>
      </c>
      <c r="B580" s="5" t="str">
        <f t="shared" si="23"/>
        <v>토지이동이력정보</v>
      </c>
      <c r="C580" s="129"/>
      <c r="D580" s="85"/>
      <c r="E580" s="85"/>
      <c r="F580" s="85"/>
      <c r="G580" s="85"/>
      <c r="H580" s="114"/>
      <c r="I580" s="85"/>
      <c r="J580" s="107"/>
      <c r="K580" s="12"/>
    </row>
    <row r="581" spans="1:11" ht="29.25" customHeight="1">
      <c r="A581" s="5">
        <v>575</v>
      </c>
      <c r="B581" s="5" t="str">
        <f t="shared" si="23"/>
        <v>토지이동이력정보</v>
      </c>
      <c r="C581" s="129"/>
      <c r="D581" s="85"/>
      <c r="E581" s="85"/>
      <c r="F581" s="85"/>
      <c r="G581" s="85"/>
      <c r="H581" s="114"/>
      <c r="I581" s="85"/>
      <c r="J581" s="107"/>
      <c r="K581" s="12"/>
    </row>
    <row r="582" spans="1:11" ht="29.25" customHeight="1">
      <c r="A582" s="5">
        <v>576</v>
      </c>
      <c r="B582" s="5" t="str">
        <f t="shared" si="23"/>
        <v>토지이동이력정보</v>
      </c>
      <c r="C582" s="129"/>
      <c r="D582" s="85"/>
      <c r="E582" s="85"/>
      <c r="F582" s="85"/>
      <c r="G582" s="85"/>
      <c r="H582" s="114"/>
      <c r="I582" s="85"/>
      <c r="J582" s="107"/>
      <c r="K582" s="12"/>
    </row>
    <row r="583" spans="1:11" ht="29.25" customHeight="1" thickBot="1">
      <c r="A583" s="19">
        <v>577</v>
      </c>
      <c r="B583" s="19" t="str">
        <f t="shared" si="23"/>
        <v>토지이동이력정보</v>
      </c>
      <c r="C583" s="140"/>
      <c r="D583" s="103"/>
      <c r="E583" s="103"/>
      <c r="F583" s="103"/>
      <c r="G583" s="103"/>
      <c r="H583" s="141"/>
      <c r="I583" s="103"/>
      <c r="J583" s="143"/>
      <c r="K583" s="23" t="s">
        <v>709</v>
      </c>
    </row>
    <row r="584" spans="1:11" ht="29.25" customHeight="1">
      <c r="A584" s="15">
        <v>578</v>
      </c>
      <c r="B584" s="15" t="s">
        <v>298</v>
      </c>
      <c r="C584" s="16" t="s">
        <v>865</v>
      </c>
      <c r="D584" s="16" t="s">
        <v>867</v>
      </c>
      <c r="E584" s="16" t="s">
        <v>807</v>
      </c>
      <c r="F584" s="16">
        <v>1</v>
      </c>
      <c r="G584" s="17" t="s">
        <v>0</v>
      </c>
      <c r="H584" s="17" t="s">
        <v>34</v>
      </c>
      <c r="I584" s="17">
        <v>19</v>
      </c>
      <c r="J584" s="17" t="s">
        <v>708</v>
      </c>
      <c r="K584" s="18"/>
    </row>
    <row r="585" spans="1:11" ht="29.25" customHeight="1">
      <c r="A585" s="5">
        <v>579</v>
      </c>
      <c r="B585" s="5" t="s">
        <v>866</v>
      </c>
      <c r="C585" s="9" t="s">
        <v>864</v>
      </c>
      <c r="D585" s="9" t="s">
        <v>867</v>
      </c>
      <c r="E585" s="9" t="s">
        <v>808</v>
      </c>
      <c r="F585" s="5">
        <v>2</v>
      </c>
      <c r="G585" s="6" t="s">
        <v>2</v>
      </c>
      <c r="H585" s="6" t="s">
        <v>35</v>
      </c>
      <c r="I585" s="6">
        <v>10</v>
      </c>
      <c r="J585" s="6"/>
      <c r="K585" s="12"/>
    </row>
    <row r="586" spans="1:11" ht="29.25" customHeight="1">
      <c r="A586" s="5">
        <v>580</v>
      </c>
      <c r="B586" s="5" t="s">
        <v>866</v>
      </c>
      <c r="C586" s="9" t="s">
        <v>864</v>
      </c>
      <c r="D586" s="9" t="s">
        <v>867</v>
      </c>
      <c r="E586" s="9" t="s">
        <v>808</v>
      </c>
      <c r="F586" s="5">
        <v>3</v>
      </c>
      <c r="G586" s="6" t="s">
        <v>3</v>
      </c>
      <c r="H586" s="6" t="s">
        <v>36</v>
      </c>
      <c r="I586" s="6">
        <v>254</v>
      </c>
      <c r="J586" s="6"/>
      <c r="K586" s="12"/>
    </row>
    <row r="587" spans="1:11" ht="29.25" customHeight="1">
      <c r="A587" s="5">
        <v>581</v>
      </c>
      <c r="B587" s="5" t="s">
        <v>866</v>
      </c>
      <c r="C587" s="9" t="s">
        <v>864</v>
      </c>
      <c r="D587" s="9" t="s">
        <v>799</v>
      </c>
      <c r="E587" s="9" t="s">
        <v>807</v>
      </c>
      <c r="F587" s="5">
        <v>4</v>
      </c>
      <c r="G587" s="6" t="s">
        <v>4</v>
      </c>
      <c r="H587" s="6" t="s">
        <v>132</v>
      </c>
      <c r="I587" s="6">
        <v>1</v>
      </c>
      <c r="J587" s="6"/>
      <c r="K587" s="12" t="str">
        <f>대장구분코드_부동산</f>
        <v>1:토지대장, 2:임야대장</v>
      </c>
    </row>
    <row r="588" spans="1:11" ht="29.25" customHeight="1">
      <c r="A588" s="5">
        <v>582</v>
      </c>
      <c r="B588" s="5" t="s">
        <v>866</v>
      </c>
      <c r="C588" s="9" t="s">
        <v>864</v>
      </c>
      <c r="D588" s="9" t="s">
        <v>799</v>
      </c>
      <c r="E588" s="9" t="s">
        <v>807</v>
      </c>
      <c r="F588" s="5">
        <v>5</v>
      </c>
      <c r="G588" s="6" t="s">
        <v>5</v>
      </c>
      <c r="H588" s="6" t="s">
        <v>133</v>
      </c>
      <c r="I588" s="6">
        <v>20</v>
      </c>
      <c r="J588" s="6"/>
      <c r="K588" s="12"/>
    </row>
    <row r="589" spans="1:11" ht="29.25" customHeight="1">
      <c r="A589" s="5">
        <v>583</v>
      </c>
      <c r="B589" s="5" t="s">
        <v>866</v>
      </c>
      <c r="C589" s="9" t="s">
        <v>864</v>
      </c>
      <c r="D589" s="9" t="s">
        <v>799</v>
      </c>
      <c r="E589" s="9" t="s">
        <v>808</v>
      </c>
      <c r="F589" s="5">
        <v>6</v>
      </c>
      <c r="G589" s="6" t="s">
        <v>6</v>
      </c>
      <c r="H589" s="6" t="s">
        <v>40</v>
      </c>
      <c r="I589" s="6">
        <v>10</v>
      </c>
      <c r="J589" s="6"/>
      <c r="K589" s="12"/>
    </row>
    <row r="590" spans="1:11" ht="29.25" customHeight="1">
      <c r="A590" s="5">
        <v>584</v>
      </c>
      <c r="B590" s="5" t="s">
        <v>866</v>
      </c>
      <c r="C590" s="9" t="s">
        <v>864</v>
      </c>
      <c r="D590" s="9" t="s">
        <v>799</v>
      </c>
      <c r="E590" s="9" t="s">
        <v>808</v>
      </c>
      <c r="F590" s="5">
        <v>7</v>
      </c>
      <c r="G590" s="6" t="s">
        <v>7</v>
      </c>
      <c r="H590" s="6" t="s">
        <v>134</v>
      </c>
      <c r="I590" s="6">
        <v>200</v>
      </c>
      <c r="J590" s="6"/>
      <c r="K590" s="12"/>
    </row>
    <row r="591" spans="1:11" ht="29.25" customHeight="1">
      <c r="A591" s="5">
        <v>585</v>
      </c>
      <c r="B591" s="5" t="s">
        <v>866</v>
      </c>
      <c r="C591" s="123"/>
      <c r="D591" s="77"/>
      <c r="E591" s="77"/>
      <c r="F591" s="77"/>
      <c r="G591" s="112"/>
      <c r="H591" s="112"/>
      <c r="I591" s="112"/>
      <c r="J591" s="113"/>
      <c r="K591" s="12"/>
    </row>
    <row r="592" spans="1:11" ht="29.25" customHeight="1">
      <c r="A592" s="5">
        <v>586</v>
      </c>
      <c r="B592" s="5" t="s">
        <v>866</v>
      </c>
      <c r="C592" s="129"/>
      <c r="D592" s="85"/>
      <c r="E592" s="85"/>
      <c r="F592" s="85"/>
      <c r="G592" s="114"/>
      <c r="H592" s="114"/>
      <c r="I592" s="114"/>
      <c r="J592" s="115"/>
      <c r="K592" s="12"/>
    </row>
    <row r="593" spans="1:11" ht="29.25" customHeight="1">
      <c r="A593" s="5">
        <v>587</v>
      </c>
      <c r="B593" s="5" t="s">
        <v>866</v>
      </c>
      <c r="C593" s="131"/>
      <c r="D593" s="111"/>
      <c r="E593" s="111"/>
      <c r="F593" s="111"/>
      <c r="G593" s="133"/>
      <c r="H593" s="133"/>
      <c r="I593" s="133"/>
      <c r="J593" s="135"/>
      <c r="K593" s="12"/>
    </row>
    <row r="594" spans="1:11" ht="29.25" customHeight="1">
      <c r="A594" s="5">
        <v>588</v>
      </c>
      <c r="B594" s="5" t="s">
        <v>866</v>
      </c>
      <c r="C594" s="9" t="s">
        <v>864</v>
      </c>
      <c r="D594" s="9" t="s">
        <v>799</v>
      </c>
      <c r="E594" s="9" t="s">
        <v>808</v>
      </c>
      <c r="F594" s="5">
        <v>8</v>
      </c>
      <c r="G594" s="6" t="s">
        <v>8</v>
      </c>
      <c r="H594" s="6" t="s">
        <v>299</v>
      </c>
      <c r="I594" s="6">
        <v>254</v>
      </c>
      <c r="J594" s="6"/>
      <c r="K594" s="11" t="s">
        <v>710</v>
      </c>
    </row>
    <row r="595" spans="1:11" ht="29.25" customHeight="1">
      <c r="A595" s="5">
        <v>589</v>
      </c>
      <c r="B595" s="5" t="s">
        <v>866</v>
      </c>
      <c r="C595" s="9" t="s">
        <v>864</v>
      </c>
      <c r="D595" s="9" t="s">
        <v>799</v>
      </c>
      <c r="E595" s="9" t="s">
        <v>807</v>
      </c>
      <c r="F595" s="5">
        <v>9</v>
      </c>
      <c r="G595" s="6" t="s">
        <v>9</v>
      </c>
      <c r="H595" s="6" t="s">
        <v>300</v>
      </c>
      <c r="I595" s="6">
        <v>254</v>
      </c>
      <c r="J595" s="6"/>
      <c r="K595" s="12"/>
    </row>
    <row r="596" spans="1:11" ht="29.25" customHeight="1">
      <c r="A596" s="5">
        <v>590</v>
      </c>
      <c r="B596" s="5" t="s">
        <v>866</v>
      </c>
      <c r="C596" s="9" t="s">
        <v>864</v>
      </c>
      <c r="D596" s="9" t="s">
        <v>799</v>
      </c>
      <c r="E596" s="9" t="s">
        <v>809</v>
      </c>
      <c r="F596" s="5">
        <v>10</v>
      </c>
      <c r="G596" s="6" t="s">
        <v>10</v>
      </c>
      <c r="H596" s="6" t="s">
        <v>301</v>
      </c>
      <c r="I596" s="6">
        <v>254</v>
      </c>
      <c r="J596" s="6"/>
      <c r="K596" s="12" t="str">
        <f>저촉여부코드</f>
        <v>1:포함, 2:저촉, 3:접함</v>
      </c>
    </row>
    <row r="597" spans="1:11" ht="29.25" customHeight="1">
      <c r="A597" s="5">
        <v>591</v>
      </c>
      <c r="B597" s="5" t="s">
        <v>866</v>
      </c>
      <c r="C597" s="9" t="s">
        <v>864</v>
      </c>
      <c r="D597" s="9" t="s">
        <v>799</v>
      </c>
      <c r="E597" s="9" t="s">
        <v>808</v>
      </c>
      <c r="F597" s="5">
        <v>11</v>
      </c>
      <c r="G597" s="6" t="s">
        <v>11</v>
      </c>
      <c r="H597" s="6" t="s">
        <v>302</v>
      </c>
      <c r="I597" s="6">
        <v>254</v>
      </c>
      <c r="J597" s="6"/>
      <c r="K597" s="12"/>
    </row>
    <row r="598" spans="1:11" ht="29.25" customHeight="1">
      <c r="A598" s="5">
        <v>592</v>
      </c>
      <c r="B598" s="5" t="s">
        <v>866</v>
      </c>
      <c r="C598" s="144"/>
      <c r="D598" s="127"/>
      <c r="E598" s="127"/>
      <c r="F598" s="127"/>
      <c r="G598" s="127"/>
      <c r="H598" s="127"/>
      <c r="I598" s="127"/>
      <c r="J598" s="93"/>
      <c r="K598" s="12"/>
    </row>
    <row r="599" spans="1:11" ht="29.25" customHeight="1">
      <c r="A599" s="5">
        <v>593</v>
      </c>
      <c r="B599" s="5" t="s">
        <v>866</v>
      </c>
      <c r="C599" s="45" t="s">
        <v>864</v>
      </c>
      <c r="D599" s="9" t="s">
        <v>799</v>
      </c>
      <c r="E599" s="45" t="s">
        <v>808</v>
      </c>
      <c r="F599" s="15">
        <v>12</v>
      </c>
      <c r="G599" s="17" t="s">
        <v>12</v>
      </c>
      <c r="H599" s="17" t="s">
        <v>62</v>
      </c>
      <c r="I599" s="17">
        <v>10</v>
      </c>
      <c r="J599" s="17"/>
      <c r="K599" s="12"/>
    </row>
    <row r="600" spans="1:11" ht="29.25" customHeight="1">
      <c r="A600" s="5">
        <v>594</v>
      </c>
      <c r="B600" s="5" t="s">
        <v>866</v>
      </c>
      <c r="C600" s="9" t="s">
        <v>864</v>
      </c>
      <c r="D600" s="9" t="s">
        <v>799</v>
      </c>
      <c r="E600" s="29" t="s">
        <v>808</v>
      </c>
      <c r="F600" s="27">
        <v>13</v>
      </c>
      <c r="G600" s="27" t="s">
        <v>304</v>
      </c>
      <c r="H600" s="27" t="s">
        <v>270</v>
      </c>
      <c r="I600" s="27">
        <v>5</v>
      </c>
      <c r="J600" s="27"/>
      <c r="K600" s="40" t="s">
        <v>701</v>
      </c>
    </row>
    <row r="601" spans="1:11" ht="29.25" customHeight="1" thickBot="1">
      <c r="A601" s="19">
        <v>595</v>
      </c>
      <c r="B601" s="19" t="s">
        <v>866</v>
      </c>
      <c r="C601" s="75"/>
      <c r="D601" s="136"/>
      <c r="E601" s="136"/>
      <c r="F601" s="136"/>
      <c r="G601" s="136"/>
      <c r="H601" s="136"/>
      <c r="I601" s="136"/>
      <c r="J601" s="145"/>
      <c r="K601" s="23"/>
    </row>
    <row r="602" spans="1:11" ht="29.25" customHeight="1">
      <c r="A602" s="15">
        <v>596</v>
      </c>
      <c r="B602" s="15" t="s">
        <v>305</v>
      </c>
      <c r="C602" s="137"/>
      <c r="D602" s="96"/>
      <c r="E602" s="96"/>
      <c r="F602" s="96"/>
      <c r="G602" s="96"/>
      <c r="H602" s="138"/>
      <c r="I602" s="96"/>
      <c r="J602" s="117"/>
      <c r="K602" s="18"/>
    </row>
    <row r="603" spans="1:11" ht="29.25" customHeight="1">
      <c r="A603" s="5">
        <v>597</v>
      </c>
      <c r="B603" s="5" t="s">
        <v>305</v>
      </c>
      <c r="C603" s="129"/>
      <c r="D603" s="85"/>
      <c r="E603" s="85"/>
      <c r="F603" s="85"/>
      <c r="G603" s="85"/>
      <c r="H603" s="114"/>
      <c r="I603" s="85"/>
      <c r="J603" s="107"/>
      <c r="K603" s="12"/>
    </row>
    <row r="604" spans="1:11" ht="29.25" customHeight="1">
      <c r="A604" s="5">
        <v>598</v>
      </c>
      <c r="B604" s="5" t="s">
        <v>305</v>
      </c>
      <c r="C604" s="129"/>
      <c r="D604" s="85"/>
      <c r="E604" s="85"/>
      <c r="F604" s="85"/>
      <c r="G604" s="85"/>
      <c r="H604" s="114"/>
      <c r="I604" s="85"/>
      <c r="J604" s="107"/>
      <c r="K604" s="12"/>
    </row>
    <row r="605" spans="1:11" ht="29.25" customHeight="1">
      <c r="A605" s="5">
        <v>599</v>
      </c>
      <c r="B605" s="5" t="s">
        <v>305</v>
      </c>
      <c r="C605" s="129"/>
      <c r="D605" s="85"/>
      <c r="E605" s="85"/>
      <c r="F605" s="85"/>
      <c r="G605" s="85"/>
      <c r="H605" s="114"/>
      <c r="I605" s="85"/>
      <c r="J605" s="107"/>
      <c r="K605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06" spans="1:11" ht="29.25" customHeight="1">
      <c r="A606" s="5">
        <v>600</v>
      </c>
      <c r="B606" s="5" t="s">
        <v>305</v>
      </c>
      <c r="C606" s="129"/>
      <c r="D606" s="85"/>
      <c r="E606" s="85"/>
      <c r="F606" s="85"/>
      <c r="G606" s="85"/>
      <c r="H606" s="114"/>
      <c r="I606" s="85"/>
      <c r="J606" s="107"/>
      <c r="K606" s="12"/>
    </row>
    <row r="607" spans="1:11" ht="29.25" customHeight="1">
      <c r="A607" s="5">
        <v>601</v>
      </c>
      <c r="B607" s="5" t="s">
        <v>305</v>
      </c>
      <c r="C607" s="129"/>
      <c r="D607" s="85"/>
      <c r="E607" s="85"/>
      <c r="F607" s="85"/>
      <c r="G607" s="85"/>
      <c r="H607" s="114"/>
      <c r="I607" s="85"/>
      <c r="J607" s="107"/>
      <c r="K607" s="12"/>
    </row>
    <row r="608" spans="1:11" ht="29.25" customHeight="1">
      <c r="A608" s="5">
        <v>602</v>
      </c>
      <c r="B608" s="5" t="s">
        <v>305</v>
      </c>
      <c r="C608" s="129"/>
      <c r="D608" s="85"/>
      <c r="E608" s="85"/>
      <c r="F608" s="85"/>
      <c r="G608" s="85"/>
      <c r="H608" s="114"/>
      <c r="I608" s="85"/>
      <c r="J608" s="107"/>
      <c r="K608" s="12"/>
    </row>
    <row r="609" spans="1:11" ht="29.25" customHeight="1">
      <c r="A609" s="5">
        <v>603</v>
      </c>
      <c r="B609" s="5" t="s">
        <v>305</v>
      </c>
      <c r="C609" s="129"/>
      <c r="D609" s="85"/>
      <c r="E609" s="85"/>
      <c r="F609" s="85"/>
      <c r="G609" s="85"/>
      <c r="H609" s="114"/>
      <c r="I609" s="85"/>
      <c r="J609" s="107"/>
      <c r="K609" s="12"/>
    </row>
    <row r="610" spans="1:11" ht="29.25" customHeight="1">
      <c r="A610" s="5">
        <v>604</v>
      </c>
      <c r="B610" s="5" t="s">
        <v>305</v>
      </c>
      <c r="C610" s="129"/>
      <c r="D610" s="85"/>
      <c r="E610" s="85"/>
      <c r="F610" s="85"/>
      <c r="G610" s="85"/>
      <c r="H610" s="114"/>
      <c r="I610" s="85"/>
      <c r="J610" s="107"/>
      <c r="K610" s="12"/>
    </row>
    <row r="611" spans="1:11" ht="29.25" customHeight="1">
      <c r="A611" s="5">
        <v>605</v>
      </c>
      <c r="B611" s="5" t="s">
        <v>305</v>
      </c>
      <c r="C611" s="129"/>
      <c r="D611" s="85"/>
      <c r="E611" s="85"/>
      <c r="F611" s="85"/>
      <c r="G611" s="85"/>
      <c r="H611" s="114"/>
      <c r="I611" s="85"/>
      <c r="J611" s="107"/>
      <c r="K611" s="12"/>
    </row>
    <row r="612" spans="1:11" ht="29.25" customHeight="1" thickBot="1">
      <c r="A612" s="19">
        <v>606</v>
      </c>
      <c r="B612" s="19" t="s">
        <v>305</v>
      </c>
      <c r="C612" s="140"/>
      <c r="D612" s="103"/>
      <c r="E612" s="103"/>
      <c r="F612" s="103"/>
      <c r="G612" s="103"/>
      <c r="H612" s="141"/>
      <c r="I612" s="103"/>
      <c r="J612" s="143"/>
      <c r="K612" s="22"/>
    </row>
    <row r="613" spans="1:11" ht="29.25" customHeight="1">
      <c r="A613" s="15">
        <v>607</v>
      </c>
      <c r="B613" s="15" t="s">
        <v>305</v>
      </c>
      <c r="C613" s="137"/>
      <c r="D613" s="96"/>
      <c r="E613" s="96"/>
      <c r="F613" s="96"/>
      <c r="G613" s="96"/>
      <c r="H613" s="138"/>
      <c r="I613" s="96"/>
      <c r="J613" s="117"/>
      <c r="K613" s="18"/>
    </row>
    <row r="614" spans="1:11" ht="29.25" customHeight="1">
      <c r="A614" s="5">
        <v>608</v>
      </c>
      <c r="B614" s="5" t="s">
        <v>305</v>
      </c>
      <c r="C614" s="129"/>
      <c r="D614" s="85"/>
      <c r="E614" s="85"/>
      <c r="F614" s="85"/>
      <c r="G614" s="85"/>
      <c r="H614" s="114"/>
      <c r="I614" s="85"/>
      <c r="J614" s="107"/>
      <c r="K614" s="12"/>
    </row>
    <row r="615" spans="1:11" ht="29.25" customHeight="1">
      <c r="A615" s="5">
        <v>609</v>
      </c>
      <c r="B615" s="5" t="s">
        <v>305</v>
      </c>
      <c r="C615" s="129"/>
      <c r="D615" s="85"/>
      <c r="E615" s="85"/>
      <c r="F615" s="85"/>
      <c r="G615" s="85"/>
      <c r="H615" s="114"/>
      <c r="I615" s="85"/>
      <c r="J615" s="107"/>
      <c r="K615" s="12"/>
    </row>
    <row r="616" spans="1:11" ht="29.25" customHeight="1">
      <c r="A616" s="5">
        <v>610</v>
      </c>
      <c r="B616" s="5" t="s">
        <v>305</v>
      </c>
      <c r="C616" s="129"/>
      <c r="D616" s="85"/>
      <c r="E616" s="85"/>
      <c r="F616" s="85"/>
      <c r="G616" s="85"/>
      <c r="H616" s="114"/>
      <c r="I616" s="85"/>
      <c r="J616" s="107"/>
      <c r="K616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17" spans="1:11" ht="29.25" customHeight="1">
      <c r="A617" s="5">
        <v>611</v>
      </c>
      <c r="B617" s="5" t="s">
        <v>305</v>
      </c>
      <c r="C617" s="129"/>
      <c r="D617" s="85"/>
      <c r="E617" s="85"/>
      <c r="F617" s="85"/>
      <c r="G617" s="85"/>
      <c r="H617" s="114"/>
      <c r="I617" s="85"/>
      <c r="J617" s="107"/>
      <c r="K617" s="12"/>
    </row>
    <row r="618" spans="1:11" ht="29.25" customHeight="1">
      <c r="A618" s="5">
        <v>612</v>
      </c>
      <c r="B618" s="5" t="s">
        <v>305</v>
      </c>
      <c r="C618" s="129"/>
      <c r="D618" s="85"/>
      <c r="E618" s="85"/>
      <c r="F618" s="85"/>
      <c r="G618" s="85"/>
      <c r="H618" s="114"/>
      <c r="I618" s="85"/>
      <c r="J618" s="107"/>
      <c r="K618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19" spans="1:11" ht="29.25" customHeight="1">
      <c r="A619" s="5">
        <v>613</v>
      </c>
      <c r="B619" s="5" t="s">
        <v>305</v>
      </c>
      <c r="C619" s="129"/>
      <c r="D619" s="85"/>
      <c r="E619" s="85"/>
      <c r="F619" s="85"/>
      <c r="G619" s="85"/>
      <c r="H619" s="114"/>
      <c r="I619" s="85"/>
      <c r="J619" s="107"/>
      <c r="K619" s="12"/>
    </row>
    <row r="620" spans="1:11" ht="29.25" customHeight="1">
      <c r="A620" s="5">
        <v>614</v>
      </c>
      <c r="B620" s="5" t="s">
        <v>305</v>
      </c>
      <c r="C620" s="129"/>
      <c r="D620" s="85"/>
      <c r="E620" s="85"/>
      <c r="F620" s="85"/>
      <c r="G620" s="85"/>
      <c r="H620" s="114"/>
      <c r="I620" s="85"/>
      <c r="J620" s="107"/>
      <c r="K620" s="12"/>
    </row>
    <row r="621" spans="1:11" ht="29.25" customHeight="1">
      <c r="A621" s="5">
        <v>615</v>
      </c>
      <c r="B621" s="5" t="s">
        <v>305</v>
      </c>
      <c r="C621" s="129"/>
      <c r="D621" s="85"/>
      <c r="E621" s="85"/>
      <c r="F621" s="85"/>
      <c r="G621" s="85"/>
      <c r="H621" s="114"/>
      <c r="I621" s="85"/>
      <c r="J621" s="107"/>
      <c r="K621" s="12"/>
    </row>
    <row r="622" spans="1:11" ht="29.25" customHeight="1" thickBot="1">
      <c r="A622" s="19">
        <v>616</v>
      </c>
      <c r="B622" s="19" t="s">
        <v>305</v>
      </c>
      <c r="C622" s="140"/>
      <c r="D622" s="103"/>
      <c r="E622" s="103"/>
      <c r="F622" s="103"/>
      <c r="G622" s="103"/>
      <c r="H622" s="141"/>
      <c r="I622" s="103"/>
      <c r="J622" s="143"/>
      <c r="K622" s="22"/>
    </row>
    <row r="623" spans="1:11" ht="29.25" customHeight="1">
      <c r="A623" s="15">
        <v>617</v>
      </c>
      <c r="B623" s="15" t="s">
        <v>305</v>
      </c>
      <c r="C623" s="137"/>
      <c r="D623" s="96"/>
      <c r="E623" s="96"/>
      <c r="F623" s="96"/>
      <c r="G623" s="96"/>
      <c r="H623" s="138"/>
      <c r="I623" s="96"/>
      <c r="J623" s="117"/>
      <c r="K623" s="18"/>
    </row>
    <row r="624" spans="1:11" ht="29.25" customHeight="1">
      <c r="A624" s="5">
        <v>618</v>
      </c>
      <c r="B624" s="5" t="s">
        <v>305</v>
      </c>
      <c r="C624" s="129"/>
      <c r="D624" s="85"/>
      <c r="E624" s="85"/>
      <c r="F624" s="85"/>
      <c r="G624" s="85"/>
      <c r="H624" s="114"/>
      <c r="I624" s="85"/>
      <c r="J624" s="107"/>
      <c r="K624" s="12"/>
    </row>
    <row r="625" spans="1:11" ht="29.25" customHeight="1">
      <c r="A625" s="5">
        <v>619</v>
      </c>
      <c r="B625" s="5" t="s">
        <v>305</v>
      </c>
      <c r="C625" s="129"/>
      <c r="D625" s="85"/>
      <c r="E625" s="85"/>
      <c r="F625" s="85"/>
      <c r="G625" s="85"/>
      <c r="H625" s="114"/>
      <c r="I625" s="85"/>
      <c r="J625" s="107"/>
      <c r="K625" s="12"/>
    </row>
    <row r="626" spans="1:11" ht="29.25" customHeight="1">
      <c r="A626" s="5">
        <v>620</v>
      </c>
      <c r="B626" s="5" t="s">
        <v>305</v>
      </c>
      <c r="C626" s="129"/>
      <c r="D626" s="85"/>
      <c r="E626" s="85"/>
      <c r="F626" s="85"/>
      <c r="G626" s="85"/>
      <c r="H626" s="114"/>
      <c r="I626" s="85"/>
      <c r="J626" s="107"/>
      <c r="K626" s="12"/>
    </row>
    <row r="627" spans="1:11" ht="29.25" customHeight="1">
      <c r="A627" s="5">
        <v>621</v>
      </c>
      <c r="B627" s="5" t="s">
        <v>305</v>
      </c>
      <c r="C627" s="129"/>
      <c r="D627" s="85"/>
      <c r="E627" s="85"/>
      <c r="F627" s="85"/>
      <c r="G627" s="85"/>
      <c r="H627" s="114"/>
      <c r="I627" s="85"/>
      <c r="J627" s="107"/>
      <c r="K627" s="12"/>
    </row>
    <row r="628" spans="1:11" ht="29.25" customHeight="1">
      <c r="A628" s="5">
        <v>622</v>
      </c>
      <c r="B628" s="5" t="s">
        <v>305</v>
      </c>
      <c r="C628" s="129"/>
      <c r="D628" s="85"/>
      <c r="E628" s="85"/>
      <c r="F628" s="85"/>
      <c r="G628" s="85"/>
      <c r="H628" s="114"/>
      <c r="I628" s="85"/>
      <c r="J628" s="107"/>
      <c r="K628" s="12"/>
    </row>
    <row r="629" spans="1:11" ht="29.25" customHeight="1">
      <c r="A629" s="5">
        <v>623</v>
      </c>
      <c r="B629" s="5" t="s">
        <v>305</v>
      </c>
      <c r="C629" s="129"/>
      <c r="D629" s="85"/>
      <c r="E629" s="85"/>
      <c r="F629" s="85"/>
      <c r="G629" s="85"/>
      <c r="H629" s="114"/>
      <c r="I629" s="85"/>
      <c r="J629" s="107"/>
      <c r="K629" s="12"/>
    </row>
    <row r="630" spans="1:11" ht="29.25" customHeight="1">
      <c r="A630" s="5">
        <v>624</v>
      </c>
      <c r="B630" s="5" t="s">
        <v>305</v>
      </c>
      <c r="C630" s="129"/>
      <c r="D630" s="85"/>
      <c r="E630" s="85"/>
      <c r="F630" s="85"/>
      <c r="G630" s="85"/>
      <c r="H630" s="114"/>
      <c r="I630" s="85"/>
      <c r="J630" s="107"/>
      <c r="K630" s="12" t="str">
        <f>연령대구분코드</f>
        <v>1:10세미만, 2:10대, 3:20대, 4:30대, 5:40대, 6:50대, 7:60대, 8:70대, 9:80대, 10:90대, 11:100세이상, ZZ:기타</v>
      </c>
    </row>
    <row r="631" spans="1:11" ht="29.25" customHeight="1">
      <c r="A631" s="5">
        <v>625</v>
      </c>
      <c r="B631" s="5" t="s">
        <v>305</v>
      </c>
      <c r="C631" s="129"/>
      <c r="D631" s="85"/>
      <c r="E631" s="85"/>
      <c r="F631" s="85"/>
      <c r="G631" s="85"/>
      <c r="H631" s="114"/>
      <c r="I631" s="85"/>
      <c r="J631" s="107"/>
      <c r="K631" s="12"/>
    </row>
    <row r="632" spans="1:11" ht="29.25" customHeight="1">
      <c r="A632" s="5">
        <v>626</v>
      </c>
      <c r="B632" s="5" t="s">
        <v>305</v>
      </c>
      <c r="C632" s="129"/>
      <c r="D632" s="85"/>
      <c r="E632" s="85"/>
      <c r="F632" s="85"/>
      <c r="G632" s="85"/>
      <c r="H632" s="114"/>
      <c r="I632" s="85"/>
      <c r="J632" s="107"/>
      <c r="K632" s="12"/>
    </row>
    <row r="633" spans="1:11" ht="29.25" customHeight="1">
      <c r="A633" s="5">
        <v>627</v>
      </c>
      <c r="B633" s="5" t="s">
        <v>305</v>
      </c>
      <c r="C633" s="129"/>
      <c r="D633" s="85"/>
      <c r="E633" s="85"/>
      <c r="F633" s="85"/>
      <c r="G633" s="85"/>
      <c r="H633" s="114"/>
      <c r="I633" s="85"/>
      <c r="J633" s="107"/>
      <c r="K633" s="12"/>
    </row>
    <row r="634" spans="1:11" ht="29.25" customHeight="1">
      <c r="A634" s="5">
        <v>628</v>
      </c>
      <c r="B634" s="5" t="s">
        <v>305</v>
      </c>
      <c r="C634" s="129"/>
      <c r="D634" s="85"/>
      <c r="E634" s="85"/>
      <c r="F634" s="85"/>
      <c r="G634" s="85"/>
      <c r="H634" s="114"/>
      <c r="I634" s="85"/>
      <c r="J634" s="107"/>
      <c r="K634" s="12"/>
    </row>
    <row r="635" spans="1:11" ht="29.25" customHeight="1">
      <c r="A635" s="5">
        <v>629</v>
      </c>
      <c r="B635" s="5" t="s">
        <v>305</v>
      </c>
      <c r="C635" s="129"/>
      <c r="D635" s="85"/>
      <c r="E635" s="85"/>
      <c r="F635" s="85"/>
      <c r="G635" s="85"/>
      <c r="H635" s="114"/>
      <c r="I635" s="85"/>
      <c r="J635" s="107"/>
      <c r="K635" s="12"/>
    </row>
    <row r="636" spans="1:11" ht="29.25" customHeight="1" thickBot="1">
      <c r="A636" s="19">
        <v>630</v>
      </c>
      <c r="B636" s="19" t="s">
        <v>305</v>
      </c>
      <c r="C636" s="140"/>
      <c r="D636" s="103"/>
      <c r="E636" s="103"/>
      <c r="F636" s="103"/>
      <c r="G636" s="103"/>
      <c r="H636" s="141"/>
      <c r="I636" s="103"/>
      <c r="J636" s="143"/>
      <c r="K636" s="22"/>
    </row>
    <row r="637" spans="1:11" ht="29.25" customHeight="1">
      <c r="A637" s="15">
        <v>631</v>
      </c>
      <c r="B637" s="15" t="s">
        <v>305</v>
      </c>
      <c r="C637" s="137"/>
      <c r="D637" s="96"/>
      <c r="E637" s="96"/>
      <c r="F637" s="96"/>
      <c r="G637" s="96"/>
      <c r="H637" s="138"/>
      <c r="I637" s="96"/>
      <c r="J637" s="117"/>
      <c r="K637" s="18"/>
    </row>
    <row r="638" spans="1:11" ht="29.25" customHeight="1">
      <c r="A638" s="5">
        <v>632</v>
      </c>
      <c r="B638" s="5" t="s">
        <v>305</v>
      </c>
      <c r="C638" s="129"/>
      <c r="D638" s="85"/>
      <c r="E638" s="85"/>
      <c r="F638" s="85"/>
      <c r="G638" s="85"/>
      <c r="H638" s="114"/>
      <c r="I638" s="85"/>
      <c r="J638" s="107"/>
      <c r="K638" s="12"/>
    </row>
    <row r="639" spans="1:11" ht="29.25" customHeight="1">
      <c r="A639" s="5">
        <v>633</v>
      </c>
      <c r="B639" s="5" t="s">
        <v>305</v>
      </c>
      <c r="C639" s="129"/>
      <c r="D639" s="85"/>
      <c r="E639" s="85"/>
      <c r="F639" s="85"/>
      <c r="G639" s="85"/>
      <c r="H639" s="114"/>
      <c r="I639" s="85"/>
      <c r="J639" s="107"/>
      <c r="K639" s="12"/>
    </row>
    <row r="640" spans="1:11" ht="29.25" customHeight="1">
      <c r="A640" s="5">
        <v>634</v>
      </c>
      <c r="B640" s="5" t="s">
        <v>305</v>
      </c>
      <c r="C640" s="129"/>
      <c r="D640" s="85"/>
      <c r="E640" s="85"/>
      <c r="F640" s="85"/>
      <c r="G640" s="85"/>
      <c r="H640" s="114"/>
      <c r="I640" s="85"/>
      <c r="J640" s="107"/>
      <c r="K640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41" spans="1:11" ht="29.25" customHeight="1">
      <c r="A641" s="5">
        <v>635</v>
      </c>
      <c r="B641" s="5" t="s">
        <v>305</v>
      </c>
      <c r="C641" s="129"/>
      <c r="D641" s="85"/>
      <c r="E641" s="85"/>
      <c r="F641" s="85"/>
      <c r="G641" s="85"/>
      <c r="H641" s="114"/>
      <c r="I641" s="85"/>
      <c r="J641" s="107"/>
      <c r="K641" s="12"/>
    </row>
    <row r="642" spans="1:11" ht="29.25" customHeight="1">
      <c r="A642" s="5">
        <v>636</v>
      </c>
      <c r="B642" s="5" t="s">
        <v>305</v>
      </c>
      <c r="C642" s="129"/>
      <c r="D642" s="85"/>
      <c r="E642" s="85"/>
      <c r="F642" s="85"/>
      <c r="G642" s="85"/>
      <c r="H642" s="114"/>
      <c r="I642" s="85"/>
      <c r="J642" s="107"/>
      <c r="K642" s="12" t="str">
        <f>거주지구분코드</f>
        <v>1:시군구내, 2:시도내, 3:읍면동내, 11:관외(서울), 26:관외(부산), 27:관외(대구), 28:관외(인천), 29:관외(광주), 30:관외(대전), 31:관외(울산), 36:관외(세종), 41:관외(경기), 43:관외(충북), 44:관외(충남), 46:관외(전남), 47:관외(경북), 48:관외(경남), 50:관외(제주), 51:관외(강원), 52:관외(전북), ZZ:구분없음</v>
      </c>
    </row>
    <row r="643" spans="1:11" ht="29.25" customHeight="1">
      <c r="A643" s="5">
        <v>637</v>
      </c>
      <c r="B643" s="5" t="s">
        <v>305</v>
      </c>
      <c r="C643" s="129"/>
      <c r="D643" s="85"/>
      <c r="E643" s="85"/>
      <c r="F643" s="85"/>
      <c r="G643" s="85"/>
      <c r="H643" s="114"/>
      <c r="I643" s="85"/>
      <c r="J643" s="107"/>
      <c r="K643" s="12"/>
    </row>
    <row r="644" spans="1:11" ht="29.25" customHeight="1">
      <c r="A644" s="5">
        <v>638</v>
      </c>
      <c r="B644" s="5" t="s">
        <v>305</v>
      </c>
      <c r="C644" s="129"/>
      <c r="D644" s="85"/>
      <c r="E644" s="85"/>
      <c r="F644" s="85"/>
      <c r="G644" s="85"/>
      <c r="H644" s="114"/>
      <c r="I644" s="85"/>
      <c r="J644" s="107"/>
      <c r="K644" s="12"/>
    </row>
    <row r="645" spans="1:11" ht="29.25" customHeight="1">
      <c r="A645" s="5">
        <v>639</v>
      </c>
      <c r="B645" s="5" t="s">
        <v>305</v>
      </c>
      <c r="C645" s="129"/>
      <c r="D645" s="85"/>
      <c r="E645" s="85"/>
      <c r="F645" s="85"/>
      <c r="G645" s="85"/>
      <c r="H645" s="114"/>
      <c r="I645" s="85"/>
      <c r="J645" s="107"/>
      <c r="K645" s="12"/>
    </row>
    <row r="646" spans="1:11" ht="29.25" customHeight="1">
      <c r="A646" s="5">
        <v>640</v>
      </c>
      <c r="B646" s="5" t="s">
        <v>305</v>
      </c>
      <c r="C646" s="129"/>
      <c r="D646" s="85"/>
      <c r="E646" s="85"/>
      <c r="F646" s="85"/>
      <c r="G646" s="85"/>
      <c r="H646" s="114"/>
      <c r="I646" s="85"/>
      <c r="J646" s="107"/>
      <c r="K646" s="12"/>
    </row>
    <row r="647" spans="1:11" ht="29.25" customHeight="1">
      <c r="A647" s="5">
        <v>641</v>
      </c>
      <c r="B647" s="5" t="s">
        <v>305</v>
      </c>
      <c r="C647" s="129"/>
      <c r="D647" s="85"/>
      <c r="E647" s="85"/>
      <c r="F647" s="85"/>
      <c r="G647" s="85"/>
      <c r="H647" s="114"/>
      <c r="I647" s="85"/>
      <c r="J647" s="107"/>
      <c r="K647" s="12"/>
    </row>
    <row r="648" spans="1:11" ht="29.25" customHeight="1" thickBot="1">
      <c r="A648" s="19">
        <v>642</v>
      </c>
      <c r="B648" s="19" t="s">
        <v>305</v>
      </c>
      <c r="C648" s="140"/>
      <c r="D648" s="103"/>
      <c r="E648" s="103"/>
      <c r="F648" s="103"/>
      <c r="G648" s="103"/>
      <c r="H648" s="141"/>
      <c r="I648" s="103"/>
      <c r="J648" s="143"/>
      <c r="K648" s="22"/>
    </row>
    <row r="649" spans="1:11" ht="29.25" customHeight="1">
      <c r="A649" s="15">
        <v>643</v>
      </c>
      <c r="B649" s="15" t="s">
        <v>305</v>
      </c>
      <c r="C649" s="137"/>
      <c r="D649" s="96"/>
      <c r="E649" s="96"/>
      <c r="F649" s="96"/>
      <c r="G649" s="96"/>
      <c r="H649" s="138"/>
      <c r="I649" s="96"/>
      <c r="J649" s="117"/>
      <c r="K649" s="18"/>
    </row>
    <row r="650" spans="1:11" ht="29.25" customHeight="1">
      <c r="A650" s="5">
        <v>644</v>
      </c>
      <c r="B650" s="5" t="s">
        <v>305</v>
      </c>
      <c r="C650" s="129"/>
      <c r="D650" s="85"/>
      <c r="E650" s="85"/>
      <c r="F650" s="85"/>
      <c r="G650" s="85"/>
      <c r="H650" s="114"/>
      <c r="I650" s="85"/>
      <c r="J650" s="107"/>
      <c r="K650" s="12"/>
    </row>
    <row r="651" spans="1:11" ht="29.25" customHeight="1">
      <c r="A651" s="5">
        <v>645</v>
      </c>
      <c r="B651" s="5" t="s">
        <v>305</v>
      </c>
      <c r="C651" s="129"/>
      <c r="D651" s="85"/>
      <c r="E651" s="85"/>
      <c r="F651" s="85"/>
      <c r="G651" s="85"/>
      <c r="H651" s="114"/>
      <c r="I651" s="85"/>
      <c r="J651" s="107"/>
      <c r="K651" s="12"/>
    </row>
    <row r="652" spans="1:11" ht="29.25" customHeight="1">
      <c r="A652" s="5">
        <v>646</v>
      </c>
      <c r="B652" s="5" t="s">
        <v>305</v>
      </c>
      <c r="C652" s="129"/>
      <c r="D652" s="85"/>
      <c r="E652" s="85"/>
      <c r="F652" s="85"/>
      <c r="G652" s="85"/>
      <c r="H652" s="114"/>
      <c r="I652" s="85"/>
      <c r="J652" s="107"/>
      <c r="K652" s="12"/>
    </row>
    <row r="653" spans="1:11" ht="29.25" customHeight="1">
      <c r="A653" s="5">
        <v>647</v>
      </c>
      <c r="B653" s="5" t="s">
        <v>305</v>
      </c>
      <c r="C653" s="129"/>
      <c r="D653" s="85"/>
      <c r="E653" s="85"/>
      <c r="F653" s="85"/>
      <c r="G653" s="85"/>
      <c r="H653" s="114"/>
      <c r="I653" s="85"/>
      <c r="J653" s="107"/>
      <c r="K653" s="12"/>
    </row>
    <row r="654" spans="1:11" ht="29.25" customHeight="1">
      <c r="A654" s="5">
        <v>648</v>
      </c>
      <c r="B654" s="5" t="s">
        <v>305</v>
      </c>
      <c r="C654" s="129"/>
      <c r="D654" s="85"/>
      <c r="E654" s="85"/>
      <c r="F654" s="85"/>
      <c r="G654" s="85"/>
      <c r="H654" s="114"/>
      <c r="I654" s="85"/>
      <c r="J654" s="107"/>
      <c r="K654" s="12"/>
    </row>
    <row r="655" spans="1:11" ht="29.25" customHeight="1" thickBot="1">
      <c r="A655" s="19">
        <v>649</v>
      </c>
      <c r="B655" s="19" t="s">
        <v>305</v>
      </c>
      <c r="C655" s="140"/>
      <c r="D655" s="103"/>
      <c r="E655" s="103"/>
      <c r="F655" s="103"/>
      <c r="G655" s="103"/>
      <c r="H655" s="141"/>
      <c r="I655" s="103"/>
      <c r="J655" s="143"/>
      <c r="K655" s="22"/>
    </row>
    <row r="656" spans="1:11" ht="29.25" customHeight="1">
      <c r="A656" s="15">
        <v>650</v>
      </c>
      <c r="B656" s="15" t="s">
        <v>305</v>
      </c>
      <c r="C656" s="137"/>
      <c r="D656" s="96"/>
      <c r="E656" s="96"/>
      <c r="F656" s="96"/>
      <c r="G656" s="96"/>
      <c r="H656" s="138"/>
      <c r="I656" s="96"/>
      <c r="J656" s="117"/>
      <c r="K656" s="18"/>
    </row>
    <row r="657" spans="1:11" ht="29.25" customHeight="1">
      <c r="A657" s="5">
        <v>651</v>
      </c>
      <c r="B657" s="5" t="s">
        <v>305</v>
      </c>
      <c r="C657" s="129"/>
      <c r="D657" s="85"/>
      <c r="E657" s="85"/>
      <c r="F657" s="85"/>
      <c r="G657" s="85"/>
      <c r="H657" s="114"/>
      <c r="I657" s="85"/>
      <c r="J657" s="107"/>
      <c r="K657" s="12"/>
    </row>
    <row r="658" spans="1:11" ht="29.25" customHeight="1">
      <c r="A658" s="5">
        <v>652</v>
      </c>
      <c r="B658" s="5" t="s">
        <v>305</v>
      </c>
      <c r="C658" s="129"/>
      <c r="D658" s="85"/>
      <c r="E658" s="85"/>
      <c r="F658" s="85"/>
      <c r="G658" s="85"/>
      <c r="H658" s="114"/>
      <c r="I658" s="85"/>
      <c r="J658" s="107"/>
      <c r="K658" s="12"/>
    </row>
    <row r="659" spans="1:11" ht="29.25" customHeight="1">
      <c r="A659" s="5">
        <v>653</v>
      </c>
      <c r="B659" s="5" t="s">
        <v>305</v>
      </c>
      <c r="C659" s="129"/>
      <c r="D659" s="85"/>
      <c r="E659" s="85"/>
      <c r="F659" s="85"/>
      <c r="G659" s="85"/>
      <c r="H659" s="114"/>
      <c r="I659" s="85"/>
      <c r="J659" s="107"/>
      <c r="K659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60" spans="1:11" ht="29.25" customHeight="1">
      <c r="A660" s="5">
        <v>654</v>
      </c>
      <c r="B660" s="5" t="s">
        <v>305</v>
      </c>
      <c r="C660" s="129"/>
      <c r="D660" s="85"/>
      <c r="E660" s="85"/>
      <c r="F660" s="85"/>
      <c r="G660" s="85"/>
      <c r="H660" s="114"/>
      <c r="I660" s="85"/>
      <c r="J660" s="107"/>
      <c r="K660" s="12"/>
    </row>
    <row r="661" spans="1:11" ht="29.25" customHeight="1">
      <c r="A661" s="5">
        <v>655</v>
      </c>
      <c r="B661" s="5" t="s">
        <v>305</v>
      </c>
      <c r="C661" s="129"/>
      <c r="D661" s="85"/>
      <c r="E661" s="85"/>
      <c r="F661" s="85"/>
      <c r="G661" s="85"/>
      <c r="H661" s="114"/>
      <c r="I661" s="85"/>
      <c r="J661" s="107"/>
      <c r="K661" s="12"/>
    </row>
    <row r="662" spans="1:11" ht="29.25" customHeight="1">
      <c r="A662" s="5">
        <v>656</v>
      </c>
      <c r="B662" s="5" t="s">
        <v>305</v>
      </c>
      <c r="C662" s="129"/>
      <c r="D662" s="85"/>
      <c r="E662" s="85"/>
      <c r="F662" s="85"/>
      <c r="G662" s="85"/>
      <c r="H662" s="114"/>
      <c r="I662" s="85"/>
      <c r="J662" s="107"/>
      <c r="K662" s="12"/>
    </row>
    <row r="663" spans="1:11" ht="29.25" customHeight="1">
      <c r="A663" s="5">
        <v>657</v>
      </c>
      <c r="B663" s="5" t="s">
        <v>305</v>
      </c>
      <c r="C663" s="129"/>
      <c r="D663" s="85"/>
      <c r="E663" s="85"/>
      <c r="F663" s="85"/>
      <c r="G663" s="85"/>
      <c r="H663" s="114"/>
      <c r="I663" s="85"/>
      <c r="J663" s="107"/>
      <c r="K663" s="12"/>
    </row>
    <row r="664" spans="1:11" ht="29.25" customHeight="1">
      <c r="A664" s="5">
        <v>658</v>
      </c>
      <c r="B664" s="5" t="s">
        <v>305</v>
      </c>
      <c r="C664" s="129"/>
      <c r="D664" s="85"/>
      <c r="E664" s="85"/>
      <c r="F664" s="85"/>
      <c r="G664" s="85"/>
      <c r="H664" s="114"/>
      <c r="I664" s="85"/>
      <c r="J664" s="107"/>
      <c r="K664" s="12"/>
    </row>
    <row r="665" spans="1:11" ht="29.25" customHeight="1">
      <c r="A665" s="5">
        <v>659</v>
      </c>
      <c r="B665" s="5" t="s">
        <v>305</v>
      </c>
      <c r="C665" s="129"/>
      <c r="D665" s="85"/>
      <c r="E665" s="85"/>
      <c r="F665" s="85"/>
      <c r="G665" s="85"/>
      <c r="H665" s="114"/>
      <c r="I665" s="85"/>
      <c r="J665" s="107"/>
      <c r="K665" s="12"/>
    </row>
    <row r="666" spans="1:11" ht="29.25" customHeight="1" thickBot="1">
      <c r="A666" s="19">
        <v>660</v>
      </c>
      <c r="B666" s="19" t="s">
        <v>305</v>
      </c>
      <c r="C666" s="140"/>
      <c r="D666" s="103"/>
      <c r="E666" s="103"/>
      <c r="F666" s="103"/>
      <c r="G666" s="103"/>
      <c r="H666" s="141"/>
      <c r="I666" s="103"/>
      <c r="J666" s="143"/>
      <c r="K666" s="22"/>
    </row>
    <row r="667" spans="1:11" ht="29.25" customHeight="1">
      <c r="A667" s="15">
        <v>661</v>
      </c>
      <c r="B667" s="15" t="s">
        <v>305</v>
      </c>
      <c r="C667" s="137"/>
      <c r="D667" s="96"/>
      <c r="E667" s="96"/>
      <c r="F667" s="96"/>
      <c r="G667" s="96"/>
      <c r="H667" s="138"/>
      <c r="I667" s="96"/>
      <c r="J667" s="117"/>
      <c r="K667" s="18"/>
    </row>
    <row r="668" spans="1:11" ht="29.25" customHeight="1">
      <c r="A668" s="5">
        <v>662</v>
      </c>
      <c r="B668" s="5" t="s">
        <v>305</v>
      </c>
      <c r="C668" s="129"/>
      <c r="D668" s="85"/>
      <c r="E668" s="85"/>
      <c r="F668" s="85"/>
      <c r="G668" s="85"/>
      <c r="H668" s="114"/>
      <c r="I668" s="85"/>
      <c r="J668" s="107"/>
      <c r="K668" s="12"/>
    </row>
    <row r="669" spans="1:11" ht="29.25" customHeight="1">
      <c r="A669" s="5">
        <v>663</v>
      </c>
      <c r="B669" s="5" t="s">
        <v>305</v>
      </c>
      <c r="C669" s="129"/>
      <c r="D669" s="85"/>
      <c r="E669" s="85"/>
      <c r="F669" s="85"/>
      <c r="G669" s="85"/>
      <c r="H669" s="114"/>
      <c r="I669" s="85"/>
      <c r="J669" s="107"/>
      <c r="K669" s="12"/>
    </row>
    <row r="670" spans="1:11" ht="29.25" customHeight="1">
      <c r="A670" s="5">
        <v>664</v>
      </c>
      <c r="B670" s="5" t="s">
        <v>305</v>
      </c>
      <c r="C670" s="129"/>
      <c r="D670" s="85"/>
      <c r="E670" s="85"/>
      <c r="F670" s="85"/>
      <c r="G670" s="85"/>
      <c r="H670" s="114"/>
      <c r="I670" s="85"/>
      <c r="J670" s="107"/>
      <c r="K670" s="12"/>
    </row>
    <row r="671" spans="1:11" ht="29.25" customHeight="1">
      <c r="A671" s="5">
        <v>665</v>
      </c>
      <c r="B671" s="5" t="s">
        <v>305</v>
      </c>
      <c r="C671" s="129"/>
      <c r="D671" s="85"/>
      <c r="E671" s="85"/>
      <c r="F671" s="85"/>
      <c r="G671" s="85"/>
      <c r="H671" s="114"/>
      <c r="I671" s="85"/>
      <c r="J671" s="107"/>
      <c r="K671" s="12"/>
    </row>
    <row r="672" spans="1:11" ht="29.25" customHeight="1">
      <c r="A672" s="5">
        <v>666</v>
      </c>
      <c r="B672" s="5" t="s">
        <v>305</v>
      </c>
      <c r="C672" s="129"/>
      <c r="D672" s="85"/>
      <c r="E672" s="85"/>
      <c r="F672" s="85"/>
      <c r="G672" s="85"/>
      <c r="H672" s="114"/>
      <c r="I672" s="85"/>
      <c r="J672" s="107"/>
      <c r="K672" s="12"/>
    </row>
    <row r="673" spans="1:11" ht="29.25" customHeight="1" thickBot="1">
      <c r="A673" s="19">
        <v>667</v>
      </c>
      <c r="B673" s="19" t="s">
        <v>305</v>
      </c>
      <c r="C673" s="140"/>
      <c r="D673" s="103"/>
      <c r="E673" s="103"/>
      <c r="F673" s="103"/>
      <c r="G673" s="103"/>
      <c r="H673" s="141"/>
      <c r="I673" s="103"/>
      <c r="J673" s="143"/>
      <c r="K673" s="22"/>
    </row>
    <row r="674" spans="1:11" ht="29.25" customHeight="1">
      <c r="A674" s="15">
        <v>668</v>
      </c>
      <c r="B674" s="15" t="s">
        <v>305</v>
      </c>
      <c r="C674" s="137"/>
      <c r="D674" s="96"/>
      <c r="E674" s="96"/>
      <c r="F674" s="96"/>
      <c r="G674" s="96"/>
      <c r="H674" s="138"/>
      <c r="I674" s="96"/>
      <c r="J674" s="117"/>
      <c r="K674" s="18"/>
    </row>
    <row r="675" spans="1:11" ht="29.25" customHeight="1">
      <c r="A675" s="5">
        <v>669</v>
      </c>
      <c r="B675" s="5" t="s">
        <v>305</v>
      </c>
      <c r="C675" s="129"/>
      <c r="D675" s="85"/>
      <c r="E675" s="85"/>
      <c r="F675" s="85"/>
      <c r="G675" s="85"/>
      <c r="H675" s="114"/>
      <c r="I675" s="85"/>
      <c r="J675" s="107"/>
      <c r="K675" s="12"/>
    </row>
    <row r="676" spans="1:11" ht="29.25" customHeight="1">
      <c r="A676" s="5">
        <v>670</v>
      </c>
      <c r="B676" s="5" t="s">
        <v>305</v>
      </c>
      <c r="C676" s="129"/>
      <c r="D676" s="85"/>
      <c r="E676" s="85"/>
      <c r="F676" s="85"/>
      <c r="G676" s="85"/>
      <c r="H676" s="114"/>
      <c r="I676" s="85"/>
      <c r="J676" s="107"/>
      <c r="K676" s="12"/>
    </row>
    <row r="677" spans="1:11" ht="29.25" customHeight="1">
      <c r="A677" s="5">
        <v>671</v>
      </c>
      <c r="B677" s="5" t="s">
        <v>305</v>
      </c>
      <c r="C677" s="129"/>
      <c r="D677" s="85"/>
      <c r="E677" s="85"/>
      <c r="F677" s="85"/>
      <c r="G677" s="85"/>
      <c r="H677" s="114"/>
      <c r="I677" s="85"/>
      <c r="J677" s="107"/>
      <c r="K677" s="12" t="str">
        <f>연령대구분코드</f>
        <v>1:10세미만, 2:10대, 3:20대, 4:30대, 5:40대, 6:50대, 7:60대, 8:70대, 9:80대, 10:90대, 11:100세이상, ZZ:기타</v>
      </c>
    </row>
    <row r="678" spans="1:11" ht="29.25" customHeight="1">
      <c r="A678" s="5">
        <v>672</v>
      </c>
      <c r="B678" s="5" t="s">
        <v>305</v>
      </c>
      <c r="C678" s="129"/>
      <c r="D678" s="85"/>
      <c r="E678" s="85"/>
      <c r="F678" s="85"/>
      <c r="G678" s="85"/>
      <c r="H678" s="114"/>
      <c r="I678" s="85"/>
      <c r="J678" s="107"/>
      <c r="K678" s="12"/>
    </row>
    <row r="679" spans="1:11" ht="29.25" customHeight="1">
      <c r="A679" s="5">
        <v>673</v>
      </c>
      <c r="B679" s="5" t="s">
        <v>305</v>
      </c>
      <c r="C679" s="129"/>
      <c r="D679" s="85"/>
      <c r="E679" s="85"/>
      <c r="F679" s="85"/>
      <c r="G679" s="85"/>
      <c r="H679" s="114"/>
      <c r="I679" s="85"/>
      <c r="J679" s="107"/>
      <c r="K679" s="12"/>
    </row>
    <row r="680" spans="1:11" ht="29.25" customHeight="1">
      <c r="A680" s="5">
        <v>674</v>
      </c>
      <c r="B680" s="5" t="s">
        <v>305</v>
      </c>
      <c r="C680" s="129"/>
      <c r="D680" s="85"/>
      <c r="E680" s="85"/>
      <c r="F680" s="85"/>
      <c r="G680" s="85"/>
      <c r="H680" s="114"/>
      <c r="I680" s="85"/>
      <c r="J680" s="107"/>
      <c r="K680" s="12"/>
    </row>
    <row r="681" spans="1:11" ht="29.25" customHeight="1">
      <c r="A681" s="5">
        <v>675</v>
      </c>
      <c r="B681" s="5" t="s">
        <v>305</v>
      </c>
      <c r="C681" s="129"/>
      <c r="D681" s="85"/>
      <c r="E681" s="85"/>
      <c r="F681" s="85"/>
      <c r="G681" s="85"/>
      <c r="H681" s="114"/>
      <c r="I681" s="85"/>
      <c r="J681" s="107"/>
      <c r="K681" s="12"/>
    </row>
    <row r="682" spans="1:11" ht="29.25" customHeight="1">
      <c r="A682" s="5">
        <v>676</v>
      </c>
      <c r="B682" s="5" t="s">
        <v>305</v>
      </c>
      <c r="C682" s="129"/>
      <c r="D682" s="85"/>
      <c r="E682" s="85"/>
      <c r="F682" s="85"/>
      <c r="G682" s="85"/>
      <c r="H682" s="114"/>
      <c r="I682" s="85"/>
      <c r="J682" s="107"/>
      <c r="K682" s="12"/>
    </row>
    <row r="683" spans="1:11" ht="29.25" customHeight="1">
      <c r="A683" s="5">
        <v>677</v>
      </c>
      <c r="B683" s="5" t="s">
        <v>305</v>
      </c>
      <c r="C683" s="129"/>
      <c r="D683" s="85"/>
      <c r="E683" s="85"/>
      <c r="F683" s="85"/>
      <c r="G683" s="85"/>
      <c r="H683" s="114"/>
      <c r="I683" s="85"/>
      <c r="J683" s="107"/>
      <c r="K683" s="12"/>
    </row>
    <row r="684" spans="1:11" ht="29.25" customHeight="1">
      <c r="A684" s="5">
        <v>678</v>
      </c>
      <c r="B684" s="5" t="s">
        <v>305</v>
      </c>
      <c r="C684" s="129"/>
      <c r="D684" s="85"/>
      <c r="E684" s="85"/>
      <c r="F684" s="85"/>
      <c r="G684" s="85"/>
      <c r="H684" s="114"/>
      <c r="I684" s="85"/>
      <c r="J684" s="107"/>
      <c r="K684" s="12"/>
    </row>
    <row r="685" spans="1:11" ht="29.25" customHeight="1">
      <c r="A685" s="5">
        <v>679</v>
      </c>
      <c r="B685" s="5" t="s">
        <v>305</v>
      </c>
      <c r="C685" s="129"/>
      <c r="D685" s="85"/>
      <c r="E685" s="85"/>
      <c r="F685" s="85"/>
      <c r="G685" s="85"/>
      <c r="H685" s="114"/>
      <c r="I685" s="85"/>
      <c r="J685" s="107"/>
      <c r="K685" s="12"/>
    </row>
    <row r="686" spans="1:11" ht="29.25" customHeight="1" thickBot="1">
      <c r="A686" s="19">
        <v>680</v>
      </c>
      <c r="B686" s="19" t="s">
        <v>305</v>
      </c>
      <c r="C686" s="140"/>
      <c r="D686" s="103"/>
      <c r="E686" s="103"/>
      <c r="F686" s="103"/>
      <c r="G686" s="103"/>
      <c r="H686" s="141"/>
      <c r="I686" s="103"/>
      <c r="J686" s="143"/>
      <c r="K686" s="22"/>
    </row>
    <row r="687" spans="1:11" ht="29.25" customHeight="1">
      <c r="A687" s="15">
        <v>681</v>
      </c>
      <c r="B687" s="15" t="s">
        <v>582</v>
      </c>
      <c r="C687" s="9" t="s">
        <v>309</v>
      </c>
      <c r="D687" s="9" t="s">
        <v>868</v>
      </c>
      <c r="E687" s="9" t="s">
        <v>807</v>
      </c>
      <c r="F687" s="15">
        <v>1</v>
      </c>
      <c r="G687" s="17" t="s">
        <v>0</v>
      </c>
      <c r="H687" s="17" t="s">
        <v>34</v>
      </c>
      <c r="I687" s="17">
        <v>19</v>
      </c>
      <c r="J687" s="17"/>
      <c r="K687" s="18"/>
    </row>
    <row r="688" spans="1:11" ht="29.25" customHeight="1">
      <c r="A688" s="5">
        <v>682</v>
      </c>
      <c r="B688" s="5" t="str">
        <f t="shared" ref="B688:B736" si="24">B687</f>
        <v>표준지공시지가정보</v>
      </c>
      <c r="C688" s="9" t="str">
        <f t="shared" ref="C688:C706" si="25">C687</f>
        <v>표준지공시지가공간정보</v>
      </c>
      <c r="D688" s="9" t="s">
        <v>798</v>
      </c>
      <c r="E688" s="9" t="s">
        <v>808</v>
      </c>
      <c r="F688" s="5">
        <v>2</v>
      </c>
      <c r="G688" s="6" t="s">
        <v>2</v>
      </c>
      <c r="H688" s="6" t="s">
        <v>35</v>
      </c>
      <c r="I688" s="6">
        <v>10</v>
      </c>
      <c r="J688" s="6"/>
      <c r="K688" s="12"/>
    </row>
    <row r="689" spans="1:11" ht="29.25" customHeight="1">
      <c r="A689" s="5">
        <v>683</v>
      </c>
      <c r="B689" s="5" t="str">
        <f t="shared" si="24"/>
        <v>표준지공시지가정보</v>
      </c>
      <c r="C689" s="9" t="str">
        <f t="shared" si="25"/>
        <v>표준지공시지가공간정보</v>
      </c>
      <c r="D689" s="9" t="s">
        <v>798</v>
      </c>
      <c r="E689" s="9" t="s">
        <v>808</v>
      </c>
      <c r="F689" s="5">
        <v>3</v>
      </c>
      <c r="G689" s="6" t="s">
        <v>3</v>
      </c>
      <c r="H689" s="6" t="s">
        <v>36</v>
      </c>
      <c r="I689" s="6">
        <v>254</v>
      </c>
      <c r="J689" s="6"/>
      <c r="K689" s="12"/>
    </row>
    <row r="690" spans="1:11" ht="29.25" customHeight="1">
      <c r="A690" s="5">
        <v>684</v>
      </c>
      <c r="B690" s="5" t="str">
        <f t="shared" si="24"/>
        <v>표준지공시지가정보</v>
      </c>
      <c r="C690" s="9" t="str">
        <f t="shared" si="25"/>
        <v>표준지공시지가공간정보</v>
      </c>
      <c r="D690" s="9" t="s">
        <v>798</v>
      </c>
      <c r="E690" s="9" t="s">
        <v>808</v>
      </c>
      <c r="F690" s="5">
        <v>4</v>
      </c>
      <c r="G690" s="6" t="s">
        <v>4</v>
      </c>
      <c r="H690" s="6" t="s">
        <v>132</v>
      </c>
      <c r="I690" s="6">
        <v>1</v>
      </c>
      <c r="J690" s="6"/>
      <c r="K690" s="12" t="str">
        <f>대장구분코드_부동산</f>
        <v>1:토지대장, 2:임야대장</v>
      </c>
    </row>
    <row r="691" spans="1:11" ht="29.25" customHeight="1">
      <c r="A691" s="5">
        <v>685</v>
      </c>
      <c r="B691" s="5" t="str">
        <f t="shared" si="24"/>
        <v>표준지공시지가정보</v>
      </c>
      <c r="C691" s="9" t="str">
        <f t="shared" si="25"/>
        <v>표준지공시지가공간정보</v>
      </c>
      <c r="D691" s="9" t="s">
        <v>798</v>
      </c>
      <c r="E691" s="9" t="s">
        <v>807</v>
      </c>
      <c r="F691" s="5">
        <v>5</v>
      </c>
      <c r="G691" s="6" t="s">
        <v>5</v>
      </c>
      <c r="H691" s="6" t="s">
        <v>133</v>
      </c>
      <c r="I691" s="6">
        <v>20</v>
      </c>
      <c r="J691" s="6"/>
      <c r="K691" s="12"/>
    </row>
    <row r="692" spans="1:11" ht="29.25" customHeight="1">
      <c r="A692" s="5">
        <v>686</v>
      </c>
      <c r="B692" s="5" t="str">
        <f t="shared" si="24"/>
        <v>표준지공시지가정보</v>
      </c>
      <c r="C692" s="123"/>
      <c r="D692" s="77"/>
      <c r="E692" s="77"/>
      <c r="F692" s="77"/>
      <c r="G692" s="112"/>
      <c r="H692" s="112"/>
      <c r="I692" s="112"/>
      <c r="J692" s="113"/>
      <c r="K692" s="12"/>
    </row>
    <row r="693" spans="1:11" ht="29.25" customHeight="1">
      <c r="A693" s="5">
        <v>687</v>
      </c>
      <c r="B693" s="5" t="str">
        <f t="shared" si="24"/>
        <v>표준지공시지가정보</v>
      </c>
      <c r="C693" s="131"/>
      <c r="D693" s="111"/>
      <c r="E693" s="111"/>
      <c r="F693" s="111"/>
      <c r="G693" s="133"/>
      <c r="H693" s="133"/>
      <c r="I693" s="133"/>
      <c r="J693" s="135"/>
      <c r="K693" s="12"/>
    </row>
    <row r="694" spans="1:11" ht="29.25" customHeight="1">
      <c r="A694" s="5">
        <v>688</v>
      </c>
      <c r="B694" s="5" t="str">
        <f t="shared" si="24"/>
        <v>표준지공시지가정보</v>
      </c>
      <c r="C694" s="9" t="str">
        <f>C691</f>
        <v>표준지공시지가공간정보</v>
      </c>
      <c r="D694" s="9" t="s">
        <v>798</v>
      </c>
      <c r="E694" s="9" t="s">
        <v>808</v>
      </c>
      <c r="F694" s="5">
        <v>6</v>
      </c>
      <c r="G694" s="6" t="s">
        <v>6</v>
      </c>
      <c r="H694" s="6" t="s">
        <v>40</v>
      </c>
      <c r="I694" s="6">
        <v>10</v>
      </c>
      <c r="J694" s="6"/>
      <c r="K694" s="12"/>
    </row>
    <row r="695" spans="1:11" ht="29.25" customHeight="1">
      <c r="A695" s="5">
        <v>689</v>
      </c>
      <c r="B695" s="5" t="str">
        <f t="shared" si="24"/>
        <v>표준지공시지가정보</v>
      </c>
      <c r="C695" s="9" t="str">
        <f t="shared" si="25"/>
        <v>표준지공시지가공간정보</v>
      </c>
      <c r="D695" s="9" t="s">
        <v>798</v>
      </c>
      <c r="E695" s="9" t="s">
        <v>808</v>
      </c>
      <c r="F695" s="5">
        <v>7</v>
      </c>
      <c r="G695" s="6" t="s">
        <v>7</v>
      </c>
      <c r="H695" s="6" t="s">
        <v>134</v>
      </c>
      <c r="I695" s="6">
        <v>200</v>
      </c>
      <c r="J695" s="6"/>
      <c r="K695" s="12"/>
    </row>
    <row r="696" spans="1:11" ht="29.25" customHeight="1">
      <c r="A696" s="5">
        <v>690</v>
      </c>
      <c r="B696" s="5" t="str">
        <f t="shared" si="24"/>
        <v>표준지공시지가정보</v>
      </c>
      <c r="C696" s="120"/>
      <c r="D696" s="92"/>
      <c r="E696" s="92"/>
      <c r="F696" s="92"/>
      <c r="G696" s="121"/>
      <c r="H696" s="121"/>
      <c r="I696" s="121"/>
      <c r="J696" s="122"/>
      <c r="K696" s="12"/>
    </row>
    <row r="697" spans="1:11" ht="29.25" customHeight="1">
      <c r="A697" s="5">
        <v>691</v>
      </c>
      <c r="B697" s="5" t="str">
        <f t="shared" si="24"/>
        <v>표준지공시지가정보</v>
      </c>
      <c r="C697" s="9" t="str">
        <f>C695</f>
        <v>표준지공시지가공간정보</v>
      </c>
      <c r="D697" s="9" t="s">
        <v>798</v>
      </c>
      <c r="E697" s="9" t="s">
        <v>808</v>
      </c>
      <c r="F697" s="5">
        <v>8</v>
      </c>
      <c r="G697" s="6" t="s">
        <v>8</v>
      </c>
      <c r="H697" s="6" t="s">
        <v>91</v>
      </c>
      <c r="I697" s="6">
        <v>4</v>
      </c>
      <c r="J697" s="6"/>
      <c r="K697" s="12"/>
    </row>
    <row r="698" spans="1:11" ht="29.25" customHeight="1">
      <c r="A698" s="5">
        <v>692</v>
      </c>
      <c r="B698" s="5" t="str">
        <f t="shared" si="24"/>
        <v>표준지공시지가정보</v>
      </c>
      <c r="C698" s="9" t="str">
        <f t="shared" si="25"/>
        <v>표준지공시지가공간정보</v>
      </c>
      <c r="D698" s="9" t="s">
        <v>798</v>
      </c>
      <c r="E698" s="9" t="s">
        <v>808</v>
      </c>
      <c r="F698" s="5">
        <v>9</v>
      </c>
      <c r="G698" s="6" t="s">
        <v>9</v>
      </c>
      <c r="H698" s="6" t="s">
        <v>92</v>
      </c>
      <c r="I698" s="6">
        <v>2</v>
      </c>
      <c r="J698" s="6"/>
      <c r="K698" s="12"/>
    </row>
    <row r="699" spans="1:11" ht="29.25" customHeight="1">
      <c r="A699" s="5">
        <v>693</v>
      </c>
      <c r="B699" s="5" t="str">
        <f t="shared" si="24"/>
        <v>표준지공시지가정보</v>
      </c>
      <c r="C699" s="9" t="str">
        <f t="shared" si="25"/>
        <v>표준지공시지가공간정보</v>
      </c>
      <c r="D699" s="9" t="s">
        <v>798</v>
      </c>
      <c r="E699" s="9" t="s">
        <v>807</v>
      </c>
      <c r="F699" s="5">
        <v>10</v>
      </c>
      <c r="G699" s="6" t="s">
        <v>10</v>
      </c>
      <c r="H699" s="6" t="s">
        <v>573</v>
      </c>
      <c r="I699" s="6">
        <v>9</v>
      </c>
      <c r="J699" s="6"/>
      <c r="K699" s="12"/>
    </row>
    <row r="700" spans="1:11" ht="29.25" customHeight="1">
      <c r="A700" s="5">
        <v>694</v>
      </c>
      <c r="B700" s="5" t="str">
        <f t="shared" si="24"/>
        <v>표준지공시지가정보</v>
      </c>
      <c r="C700" s="9" t="str">
        <f t="shared" si="25"/>
        <v>표준지공시지가공간정보</v>
      </c>
      <c r="D700" s="9" t="s">
        <v>798</v>
      </c>
      <c r="E700" s="9" t="s">
        <v>808</v>
      </c>
      <c r="F700" s="5">
        <v>11</v>
      </c>
      <c r="G700" s="6" t="s">
        <v>11</v>
      </c>
      <c r="H700" s="6" t="s">
        <v>172</v>
      </c>
      <c r="I700" s="6">
        <v>1</v>
      </c>
      <c r="J700" s="6"/>
      <c r="K700" s="12"/>
    </row>
    <row r="701" spans="1:11" ht="29.25" customHeight="1">
      <c r="A701" s="5">
        <v>695</v>
      </c>
      <c r="B701" s="5" t="str">
        <f t="shared" si="24"/>
        <v>표준지공시지가정보</v>
      </c>
      <c r="C701" s="9" t="str">
        <f t="shared" si="25"/>
        <v>표준지공시지가공간정보</v>
      </c>
      <c r="D701" s="9" t="s">
        <v>798</v>
      </c>
      <c r="E701" s="9" t="s">
        <v>808</v>
      </c>
      <c r="F701" s="5">
        <v>12</v>
      </c>
      <c r="G701" s="6" t="s">
        <v>12</v>
      </c>
      <c r="H701" s="6" t="s">
        <v>310</v>
      </c>
      <c r="I701" s="6">
        <v>9</v>
      </c>
      <c r="J701" s="6"/>
      <c r="K701" s="12"/>
    </row>
    <row r="702" spans="1:11" ht="29.25" customHeight="1">
      <c r="A702" s="5">
        <v>696</v>
      </c>
      <c r="B702" s="5" t="str">
        <f t="shared" si="24"/>
        <v>표준지공시지가정보</v>
      </c>
      <c r="C702" s="9" t="str">
        <f t="shared" si="25"/>
        <v>표준지공시지가공간정보</v>
      </c>
      <c r="D702" s="9" t="s">
        <v>798</v>
      </c>
      <c r="E702" s="9" t="s">
        <v>808</v>
      </c>
      <c r="F702" s="5">
        <v>13</v>
      </c>
      <c r="G702" s="6" t="s">
        <v>13</v>
      </c>
      <c r="H702" s="6" t="s">
        <v>135</v>
      </c>
      <c r="I702" s="6">
        <v>2</v>
      </c>
      <c r="J702" s="6"/>
      <c r="K702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703" spans="1:11" ht="29.25" customHeight="1">
      <c r="A703" s="5">
        <v>697</v>
      </c>
      <c r="B703" s="5" t="str">
        <f t="shared" si="24"/>
        <v>표준지공시지가정보</v>
      </c>
      <c r="C703" s="9" t="str">
        <f t="shared" si="25"/>
        <v>표준지공시지가공간정보</v>
      </c>
      <c r="D703" s="9" t="s">
        <v>798</v>
      </c>
      <c r="E703" s="9" t="s">
        <v>808</v>
      </c>
      <c r="F703" s="5">
        <v>14</v>
      </c>
      <c r="G703" s="6" t="s">
        <v>14</v>
      </c>
      <c r="H703" s="6" t="s">
        <v>572</v>
      </c>
      <c r="I703" s="6">
        <v>20</v>
      </c>
      <c r="J703" s="6"/>
      <c r="K703" s="12"/>
    </row>
    <row r="704" spans="1:11" ht="29.25" customHeight="1">
      <c r="A704" s="5">
        <v>698</v>
      </c>
      <c r="B704" s="5" t="str">
        <f t="shared" si="24"/>
        <v>표준지공시지가정보</v>
      </c>
      <c r="C704" s="9" t="str">
        <f t="shared" si="25"/>
        <v>표준지공시지가공간정보</v>
      </c>
      <c r="D704" s="9" t="s">
        <v>798</v>
      </c>
      <c r="E704" s="9" t="s">
        <v>809</v>
      </c>
      <c r="F704" s="5">
        <v>15</v>
      </c>
      <c r="G704" s="6" t="s">
        <v>204</v>
      </c>
      <c r="H704" s="6" t="s">
        <v>285</v>
      </c>
      <c r="I704" s="6" t="s">
        <v>346</v>
      </c>
      <c r="J704" s="6"/>
      <c r="K704" s="12"/>
    </row>
    <row r="705" spans="1:11" ht="29.25" customHeight="1">
      <c r="A705" s="5">
        <v>699</v>
      </c>
      <c r="B705" s="5" t="str">
        <f t="shared" si="24"/>
        <v>표준지공시지가정보</v>
      </c>
      <c r="C705" s="9" t="str">
        <f t="shared" si="25"/>
        <v>표준지공시지가공간정보</v>
      </c>
      <c r="D705" s="9" t="s">
        <v>798</v>
      </c>
      <c r="E705" s="9" t="s">
        <v>808</v>
      </c>
      <c r="F705" s="5">
        <v>16</v>
      </c>
      <c r="G705" s="6" t="s">
        <v>16</v>
      </c>
      <c r="H705" s="6" t="s">
        <v>311</v>
      </c>
      <c r="I705" s="6">
        <v>20</v>
      </c>
      <c r="J705" s="6"/>
      <c r="K705" s="12"/>
    </row>
    <row r="706" spans="1:11" ht="29.25" customHeight="1">
      <c r="A706" s="5">
        <v>700</v>
      </c>
      <c r="B706" s="5" t="str">
        <f t="shared" si="24"/>
        <v>표준지공시지가정보</v>
      </c>
      <c r="C706" s="9" t="str">
        <f t="shared" si="25"/>
        <v>표준지공시지가공간정보</v>
      </c>
      <c r="D706" s="9" t="s">
        <v>798</v>
      </c>
      <c r="E706" s="9" t="s">
        <v>808</v>
      </c>
      <c r="F706" s="5">
        <v>17</v>
      </c>
      <c r="G706" s="6" t="s">
        <v>17</v>
      </c>
      <c r="H706" s="6" t="s">
        <v>312</v>
      </c>
      <c r="I706" s="6">
        <v>100</v>
      </c>
      <c r="J706" s="6"/>
      <c r="K706" s="12"/>
    </row>
    <row r="707" spans="1:11" ht="29.25" customHeight="1">
      <c r="A707" s="5">
        <v>701</v>
      </c>
      <c r="B707" s="5" t="str">
        <f t="shared" si="24"/>
        <v>표준지공시지가정보</v>
      </c>
      <c r="C707" s="146"/>
      <c r="D707" s="78"/>
      <c r="E707" s="78"/>
      <c r="F707" s="78"/>
      <c r="G707" s="78"/>
      <c r="H707" s="78"/>
      <c r="I707" s="78"/>
      <c r="J707" s="78"/>
      <c r="K707" s="12" t="str">
        <f>토지이용상황코드</f>
        <v>110:단독, 120:연립, 130:다세대, 140:아파트, 150:주거나지, 160:주거기타, 210:상업용, 220:업무용, 230:상업나지, 240:상업기타:, 310:주상용, 320:주상나지, 330:주상기타, 410:공업용, 720:자연림, 730:토지임야, 750:임야기타, 896:물류터미널, 910:도로등, 920:하천등, 930:공원등, 940:운동장등, 950:주차장등, 960:위험시설, 990:기타</v>
      </c>
    </row>
    <row r="708" spans="1:11" ht="29.25" customHeight="1">
      <c r="A708" s="5">
        <v>702</v>
      </c>
      <c r="B708" s="5" t="str">
        <f t="shared" si="24"/>
        <v>표준지공시지가정보</v>
      </c>
      <c r="C708" s="147"/>
      <c r="D708" s="108"/>
      <c r="E708" s="108"/>
      <c r="F708" s="108"/>
      <c r="G708" s="108"/>
      <c r="H708" s="108"/>
      <c r="I708" s="108"/>
      <c r="J708" s="108"/>
      <c r="K708" s="12"/>
    </row>
    <row r="709" spans="1:11" ht="29.25" customHeight="1">
      <c r="A709" s="5">
        <v>703</v>
      </c>
      <c r="B709" s="5" t="str">
        <f t="shared" si="24"/>
        <v>표준지공시지가정보</v>
      </c>
      <c r="C709" s="147"/>
      <c r="D709" s="108"/>
      <c r="E709" s="108"/>
      <c r="F709" s="108"/>
      <c r="G709" s="108"/>
      <c r="H709" s="108"/>
      <c r="I709" s="108"/>
      <c r="J709" s="108"/>
      <c r="K709" s="12"/>
    </row>
    <row r="710" spans="1:11" ht="29.25" customHeight="1">
      <c r="A710" s="5">
        <v>704</v>
      </c>
      <c r="B710" s="5" t="str">
        <f t="shared" si="24"/>
        <v>표준지공시지가정보</v>
      </c>
      <c r="C710" s="147"/>
      <c r="D710" s="108"/>
      <c r="E710" s="108"/>
      <c r="F710" s="108"/>
      <c r="G710" s="108"/>
      <c r="H710" s="108"/>
      <c r="I710" s="108"/>
      <c r="J710" s="108"/>
      <c r="K710" s="12"/>
    </row>
    <row r="711" spans="1:11" ht="29.25" customHeight="1">
      <c r="A711" s="5">
        <v>705</v>
      </c>
      <c r="B711" s="5" t="str">
        <f t="shared" si="24"/>
        <v>표준지공시지가정보</v>
      </c>
      <c r="C711" s="147"/>
      <c r="D711" s="108"/>
      <c r="E711" s="108"/>
      <c r="F711" s="108"/>
      <c r="G711" s="108"/>
      <c r="H711" s="108"/>
      <c r="I711" s="108"/>
      <c r="J711" s="108"/>
      <c r="K711" s="12" t="str">
        <f>도로측면코드</f>
        <v>0:지정되지않음, 1:광대로한면, 2:광대소각, 3:광대세각, 4:중로한면, 5:중로각지, 6:소로한면, 7:소로각지, 8:세로한면(가), 9:세로각지(가), 10:세로한면(불), 11:세로각지(불), 12:맹지</v>
      </c>
    </row>
    <row r="712" spans="1:11" ht="29.25" customHeight="1">
      <c r="A712" s="5">
        <v>706</v>
      </c>
      <c r="B712" s="5" t="str">
        <f t="shared" si="24"/>
        <v>표준지공시지가정보</v>
      </c>
      <c r="C712" s="147"/>
      <c r="D712" s="108"/>
      <c r="E712" s="108"/>
      <c r="F712" s="108"/>
      <c r="G712" s="108"/>
      <c r="H712" s="108"/>
      <c r="I712" s="108"/>
      <c r="J712" s="108"/>
      <c r="K712" s="12"/>
    </row>
    <row r="713" spans="1:11" ht="29.25" customHeight="1">
      <c r="A713" s="5">
        <v>707</v>
      </c>
      <c r="B713" s="5" t="str">
        <f t="shared" si="24"/>
        <v>표준지공시지가정보</v>
      </c>
      <c r="C713" s="147"/>
      <c r="D713" s="108"/>
      <c r="E713" s="108"/>
      <c r="F713" s="108"/>
      <c r="G713" s="108"/>
      <c r="H713" s="108"/>
      <c r="I713" s="108"/>
      <c r="J713" s="108"/>
      <c r="K713" s="12"/>
    </row>
    <row r="714" spans="1:11" ht="29.25" customHeight="1">
      <c r="A714" s="5">
        <v>708</v>
      </c>
      <c r="B714" s="5" t="str">
        <f t="shared" si="24"/>
        <v>표준지공시지가정보</v>
      </c>
      <c r="C714" s="147"/>
      <c r="D714" s="108"/>
      <c r="E714" s="108"/>
      <c r="F714" s="108"/>
      <c r="G714" s="108"/>
      <c r="H714" s="108"/>
      <c r="I714" s="108"/>
      <c r="J714" s="108"/>
      <c r="K714" s="11" t="s">
        <v>702</v>
      </c>
    </row>
    <row r="715" spans="1:11" ht="29.25" customHeight="1">
      <c r="A715" s="5">
        <v>709</v>
      </c>
      <c r="B715" s="5" t="str">
        <f t="shared" si="24"/>
        <v>표준지공시지가정보</v>
      </c>
      <c r="C715" s="148"/>
      <c r="D715" s="149"/>
      <c r="E715" s="149"/>
      <c r="F715" s="149"/>
      <c r="G715" s="149"/>
      <c r="H715" s="149"/>
      <c r="I715" s="149"/>
      <c r="J715" s="149"/>
      <c r="K715" s="12"/>
    </row>
    <row r="716" spans="1:11" ht="29.25" customHeight="1">
      <c r="A716" s="5">
        <v>710</v>
      </c>
      <c r="B716" s="5" t="str">
        <f t="shared" si="24"/>
        <v>표준지공시지가정보</v>
      </c>
      <c r="C716" s="9" t="str">
        <f>C706</f>
        <v>표준지공시지가공간정보</v>
      </c>
      <c r="D716" s="9" t="s">
        <v>798</v>
      </c>
      <c r="E716" s="9" t="s">
        <v>807</v>
      </c>
      <c r="F716" s="5">
        <v>18</v>
      </c>
      <c r="G716" s="6" t="s">
        <v>18</v>
      </c>
      <c r="H716" s="6" t="s">
        <v>138</v>
      </c>
      <c r="I716" s="6">
        <v>3</v>
      </c>
      <c r="J716" s="6"/>
      <c r="K716" s="12"/>
    </row>
    <row r="717" spans="1:11" ht="29.25" customHeight="1">
      <c r="A717" s="5">
        <v>711</v>
      </c>
      <c r="B717" s="5" t="str">
        <f t="shared" si="24"/>
        <v>표준지공시지가정보</v>
      </c>
      <c r="C717" s="9" t="str">
        <f>C716</f>
        <v>표준지공시지가공간정보</v>
      </c>
      <c r="D717" s="9" t="s">
        <v>798</v>
      </c>
      <c r="E717" s="9" t="s">
        <v>807</v>
      </c>
      <c r="F717" s="5">
        <v>19</v>
      </c>
      <c r="G717" s="6" t="s">
        <v>19</v>
      </c>
      <c r="H717" s="6" t="s">
        <v>313</v>
      </c>
      <c r="I717" s="6">
        <v>50</v>
      </c>
      <c r="J717" s="6"/>
      <c r="K717" s="12"/>
    </row>
    <row r="718" spans="1:11" ht="29.25" customHeight="1">
      <c r="A718" s="5">
        <v>712</v>
      </c>
      <c r="B718" s="27" t="str">
        <f t="shared" si="24"/>
        <v>표준지공시지가정보</v>
      </c>
      <c r="C718" s="150"/>
      <c r="D718" s="94"/>
      <c r="E718" s="94"/>
      <c r="F718" s="94"/>
      <c r="G718" s="94"/>
      <c r="H718" s="94"/>
      <c r="I718" s="94"/>
      <c r="J718" s="94"/>
      <c r="K718" s="38"/>
    </row>
    <row r="719" spans="1:11" ht="29.25" customHeight="1">
      <c r="A719" s="5">
        <v>713</v>
      </c>
      <c r="B719" s="27" t="str">
        <f t="shared" si="24"/>
        <v>표준지공시지가정보</v>
      </c>
      <c r="C719" s="148"/>
      <c r="D719" s="149"/>
      <c r="E719" s="149"/>
      <c r="F719" s="149"/>
      <c r="G719" s="149"/>
      <c r="H719" s="149"/>
      <c r="I719" s="149"/>
      <c r="J719" s="149"/>
      <c r="K719" s="12"/>
    </row>
    <row r="720" spans="1:11" ht="29.25" customHeight="1">
      <c r="A720" s="5">
        <v>714</v>
      </c>
      <c r="B720" s="27" t="str">
        <f t="shared" si="24"/>
        <v>표준지공시지가정보</v>
      </c>
      <c r="C720" s="9" t="str">
        <f>C717</f>
        <v>표준지공시지가공간정보</v>
      </c>
      <c r="D720" s="9" t="s">
        <v>798</v>
      </c>
      <c r="E720" s="9" t="s">
        <v>807</v>
      </c>
      <c r="F720" s="5">
        <v>20</v>
      </c>
      <c r="G720" s="6" t="s">
        <v>20</v>
      </c>
      <c r="H720" s="6" t="s">
        <v>142</v>
      </c>
      <c r="I720" s="6">
        <v>2</v>
      </c>
      <c r="J720" s="6"/>
      <c r="K720" s="12"/>
    </row>
    <row r="721" spans="1:11" ht="29.25" customHeight="1">
      <c r="A721" s="5">
        <v>715</v>
      </c>
      <c r="B721" s="27" t="str">
        <f t="shared" si="24"/>
        <v>표준지공시지가정보</v>
      </c>
      <c r="C721" s="9" t="str">
        <f>C720</f>
        <v>표준지공시지가공간정보</v>
      </c>
      <c r="D721" s="9" t="s">
        <v>798</v>
      </c>
      <c r="E721" s="9" t="s">
        <v>808</v>
      </c>
      <c r="F721" s="5">
        <v>21</v>
      </c>
      <c r="G721" s="6" t="s">
        <v>21</v>
      </c>
      <c r="H721" s="6" t="s">
        <v>315</v>
      </c>
      <c r="I721" s="6">
        <v>30</v>
      </c>
      <c r="J721" s="6"/>
      <c r="K721" s="12"/>
    </row>
    <row r="722" spans="1:11" ht="29.25" customHeight="1">
      <c r="A722" s="5">
        <v>716</v>
      </c>
      <c r="B722" s="27" t="str">
        <f t="shared" si="24"/>
        <v>표준지공시지가정보</v>
      </c>
      <c r="C722" s="9" t="str">
        <f>C721</f>
        <v>표준지공시지가공간정보</v>
      </c>
      <c r="D722" s="9" t="s">
        <v>798</v>
      </c>
      <c r="E722" s="9" t="s">
        <v>808</v>
      </c>
      <c r="F722" s="5">
        <v>22</v>
      </c>
      <c r="G722" s="6" t="s">
        <v>22</v>
      </c>
      <c r="H722" s="6" t="s">
        <v>144</v>
      </c>
      <c r="I722" s="6">
        <v>2</v>
      </c>
      <c r="J722" s="6"/>
      <c r="K722" s="12"/>
    </row>
    <row r="723" spans="1:11" ht="29.25" customHeight="1">
      <c r="A723" s="5">
        <v>717</v>
      </c>
      <c r="B723" s="27" t="str">
        <f t="shared" si="24"/>
        <v>표준지공시지가정보</v>
      </c>
      <c r="C723" s="9" t="str">
        <f>C722</f>
        <v>표준지공시지가공간정보</v>
      </c>
      <c r="D723" s="9" t="s">
        <v>798</v>
      </c>
      <c r="E723" s="9" t="s">
        <v>808</v>
      </c>
      <c r="F723" s="5">
        <v>23</v>
      </c>
      <c r="G723" s="6" t="s">
        <v>23</v>
      </c>
      <c r="H723" s="6" t="s">
        <v>316</v>
      </c>
      <c r="I723" s="6">
        <v>30</v>
      </c>
      <c r="J723" s="6"/>
      <c r="K723" s="12"/>
    </row>
    <row r="724" spans="1:11" ht="29.25" customHeight="1">
      <c r="A724" s="5">
        <v>718</v>
      </c>
      <c r="B724" s="27" t="str">
        <f t="shared" si="24"/>
        <v>표준지공시지가정보</v>
      </c>
      <c r="C724" s="150"/>
      <c r="D724" s="94"/>
      <c r="E724" s="94"/>
      <c r="F724" s="94"/>
      <c r="G724" s="94"/>
      <c r="H724" s="94"/>
      <c r="I724" s="94"/>
      <c r="J724" s="94"/>
      <c r="K724" s="12"/>
    </row>
    <row r="725" spans="1:11" ht="29.25" customHeight="1">
      <c r="A725" s="5">
        <v>719</v>
      </c>
      <c r="B725" s="27" t="str">
        <f t="shared" si="24"/>
        <v>표준지공시지가정보</v>
      </c>
      <c r="C725" s="151"/>
      <c r="D725" s="86"/>
      <c r="E725" s="86"/>
      <c r="F725" s="86"/>
      <c r="G725" s="86"/>
      <c r="H725" s="86"/>
      <c r="I725" s="86"/>
      <c r="J725" s="86"/>
      <c r="K725" s="12"/>
    </row>
    <row r="726" spans="1:11" ht="29.25" customHeight="1">
      <c r="A726" s="5">
        <v>720</v>
      </c>
      <c r="B726" s="27" t="str">
        <f t="shared" si="24"/>
        <v>표준지공시지가정보</v>
      </c>
      <c r="C726" s="151"/>
      <c r="D726" s="86"/>
      <c r="E726" s="86"/>
      <c r="F726" s="86"/>
      <c r="G726" s="86"/>
      <c r="H726" s="86"/>
      <c r="I726" s="86"/>
      <c r="J726" s="86"/>
      <c r="K726" s="12"/>
    </row>
    <row r="727" spans="1:11" ht="29.25" customHeight="1">
      <c r="A727" s="5">
        <v>721</v>
      </c>
      <c r="B727" s="27" t="str">
        <f t="shared" si="24"/>
        <v>표준지공시지가정보</v>
      </c>
      <c r="C727" s="151"/>
      <c r="D727" s="86"/>
      <c r="E727" s="86"/>
      <c r="F727" s="86"/>
      <c r="G727" s="86"/>
      <c r="H727" s="86"/>
      <c r="I727" s="86"/>
      <c r="J727" s="86"/>
      <c r="K727" s="12"/>
    </row>
    <row r="728" spans="1:11" ht="29.25" customHeight="1">
      <c r="A728" s="5">
        <v>722</v>
      </c>
      <c r="B728" s="27" t="str">
        <f t="shared" si="24"/>
        <v>표준지공시지가정보</v>
      </c>
      <c r="C728" s="151"/>
      <c r="D728" s="86"/>
      <c r="E728" s="86"/>
      <c r="F728" s="86"/>
      <c r="G728" s="86"/>
      <c r="H728" s="86"/>
      <c r="I728" s="86"/>
      <c r="J728" s="86"/>
      <c r="K728" s="12"/>
    </row>
    <row r="729" spans="1:11" ht="29.25" customHeight="1">
      <c r="A729" s="5">
        <v>723</v>
      </c>
      <c r="B729" s="27" t="str">
        <f t="shared" si="24"/>
        <v>표준지공시지가정보</v>
      </c>
      <c r="C729" s="151"/>
      <c r="D729" s="86"/>
      <c r="E729" s="86"/>
      <c r="F729" s="86"/>
      <c r="G729" s="86"/>
      <c r="H729" s="86"/>
      <c r="I729" s="86"/>
      <c r="J729" s="86"/>
      <c r="K729" s="38"/>
    </row>
    <row r="730" spans="1:11" ht="29.25" customHeight="1">
      <c r="A730" s="5">
        <v>724</v>
      </c>
      <c r="B730" s="27" t="str">
        <f t="shared" si="24"/>
        <v>표준지공시지가정보</v>
      </c>
      <c r="C730" s="129"/>
      <c r="D730" s="85"/>
      <c r="E730" s="85"/>
      <c r="F730" s="85"/>
      <c r="G730" s="114"/>
      <c r="H730" s="152"/>
      <c r="I730" s="85"/>
      <c r="J730" s="85"/>
      <c r="K730" s="38"/>
    </row>
    <row r="731" spans="1:11" ht="29.25" customHeight="1">
      <c r="A731" s="5">
        <v>725</v>
      </c>
      <c r="B731" s="27" t="str">
        <f t="shared" si="24"/>
        <v>표준지공시지가정보</v>
      </c>
      <c r="C731" s="9" t="str">
        <f>C723</f>
        <v>표준지공시지가공간정보</v>
      </c>
      <c r="D731" s="9" t="s">
        <v>798</v>
      </c>
      <c r="E731" s="9" t="s">
        <v>807</v>
      </c>
      <c r="F731" s="5">
        <v>24</v>
      </c>
      <c r="G731" s="6" t="s">
        <v>24</v>
      </c>
      <c r="H731" s="6" t="s">
        <v>62</v>
      </c>
      <c r="I731" s="6">
        <v>10</v>
      </c>
      <c r="J731" s="6"/>
      <c r="K731" s="38"/>
    </row>
    <row r="732" spans="1:11" ht="29.25" customHeight="1">
      <c r="A732" s="5">
        <v>726</v>
      </c>
      <c r="B732" s="27" t="str">
        <f t="shared" si="24"/>
        <v>표준지공시지가정보</v>
      </c>
      <c r="C732" s="9" t="str">
        <f>C731</f>
        <v>표준지공시지가공간정보</v>
      </c>
      <c r="D732" s="9" t="s">
        <v>798</v>
      </c>
      <c r="E732" s="9" t="s">
        <v>809</v>
      </c>
      <c r="F732" s="5">
        <v>25</v>
      </c>
      <c r="G732" s="6" t="s">
        <v>261</v>
      </c>
      <c r="H732" s="5" t="s">
        <v>270</v>
      </c>
      <c r="I732" s="5">
        <v>5</v>
      </c>
      <c r="J732" s="5"/>
      <c r="K732" s="38"/>
    </row>
    <row r="733" spans="1:11" ht="29.25" customHeight="1">
      <c r="A733" s="5">
        <v>727</v>
      </c>
      <c r="B733" s="27" t="str">
        <f t="shared" si="24"/>
        <v>표준지공시지가정보</v>
      </c>
      <c r="C733" s="9" t="str">
        <f>C732</f>
        <v>표준지공시지가공간정보</v>
      </c>
      <c r="D733" s="9" t="s">
        <v>798</v>
      </c>
      <c r="E733" s="9" t="s">
        <v>808</v>
      </c>
      <c r="F733" s="5">
        <v>26</v>
      </c>
      <c r="G733" s="6" t="s">
        <v>26</v>
      </c>
      <c r="H733" s="70" t="s">
        <v>579</v>
      </c>
      <c r="I733" s="5">
        <v>9</v>
      </c>
      <c r="J733" s="5"/>
      <c r="K733" s="38"/>
    </row>
    <row r="734" spans="1:11" ht="29.25" customHeight="1">
      <c r="A734" s="5">
        <v>728</v>
      </c>
      <c r="B734" s="27" t="str">
        <f t="shared" si="24"/>
        <v>표준지공시지가정보</v>
      </c>
      <c r="C734" s="9" t="str">
        <f>C733</f>
        <v>표준지공시지가공간정보</v>
      </c>
      <c r="D734" s="9" t="s">
        <v>798</v>
      </c>
      <c r="E734" s="9" t="s">
        <v>808</v>
      </c>
      <c r="F734" s="5">
        <v>27</v>
      </c>
      <c r="G734" s="6" t="s">
        <v>27</v>
      </c>
      <c r="H734" s="70" t="s">
        <v>178</v>
      </c>
      <c r="I734" s="5">
        <v>9</v>
      </c>
      <c r="J734" s="5"/>
      <c r="K734" s="38"/>
    </row>
    <row r="735" spans="1:11" ht="29.25" customHeight="1">
      <c r="A735" s="5">
        <v>729</v>
      </c>
      <c r="B735" s="27" t="str">
        <f t="shared" si="24"/>
        <v>표준지공시지가정보</v>
      </c>
      <c r="C735" s="9" t="str">
        <f>C734</f>
        <v>표준지공시지가공간정보</v>
      </c>
      <c r="D735" s="9" t="s">
        <v>798</v>
      </c>
      <c r="E735" s="9" t="s">
        <v>808</v>
      </c>
      <c r="F735" s="5">
        <v>28</v>
      </c>
      <c r="G735" s="6" t="s">
        <v>28</v>
      </c>
      <c r="H735" s="70" t="s">
        <v>179</v>
      </c>
      <c r="I735" s="5">
        <v>9</v>
      </c>
      <c r="J735" s="5"/>
      <c r="K735" s="38"/>
    </row>
    <row r="736" spans="1:11" ht="29.25" customHeight="1" thickBot="1">
      <c r="A736" s="19">
        <v>730</v>
      </c>
      <c r="B736" s="19" t="str">
        <f t="shared" si="24"/>
        <v>표준지공시지가정보</v>
      </c>
      <c r="C736" s="20" t="str">
        <f>C735</f>
        <v>표준지공시지가공간정보</v>
      </c>
      <c r="D736" s="20" t="s">
        <v>798</v>
      </c>
      <c r="E736" s="20" t="s">
        <v>808</v>
      </c>
      <c r="F736" s="19">
        <v>29</v>
      </c>
      <c r="G736" s="21" t="s">
        <v>29</v>
      </c>
      <c r="H736" s="72" t="s">
        <v>180</v>
      </c>
      <c r="I736" s="19">
        <v>9</v>
      </c>
      <c r="J736" s="19"/>
      <c r="K736" s="22"/>
    </row>
    <row r="737" spans="1:11" ht="29.25" customHeight="1">
      <c r="A737" s="15">
        <v>731</v>
      </c>
      <c r="B737" s="15" t="s">
        <v>318</v>
      </c>
      <c r="C737" s="9" t="s">
        <v>318</v>
      </c>
      <c r="D737" s="9" t="s">
        <v>870</v>
      </c>
      <c r="E737" s="9" t="s">
        <v>808</v>
      </c>
      <c r="F737" s="15">
        <v>1</v>
      </c>
      <c r="G737" s="17" t="s">
        <v>0</v>
      </c>
      <c r="H737" s="17" t="s">
        <v>657</v>
      </c>
      <c r="I737" s="17">
        <v>9</v>
      </c>
      <c r="J737" s="17" t="s">
        <v>708</v>
      </c>
      <c r="K737" s="18"/>
    </row>
    <row r="738" spans="1:11" ht="29.25" customHeight="1">
      <c r="A738" s="5">
        <v>732</v>
      </c>
      <c r="B738" s="5" t="str">
        <f t="shared" ref="B738:B765" si="26">B737</f>
        <v>GIS건물통합정보</v>
      </c>
      <c r="C738" s="9" t="str">
        <f t="shared" ref="C738:C765" si="27">C737</f>
        <v>GIS건물통합정보</v>
      </c>
      <c r="D738" s="9" t="s">
        <v>869</v>
      </c>
      <c r="E738" s="9" t="s">
        <v>808</v>
      </c>
      <c r="F738" s="5">
        <v>2</v>
      </c>
      <c r="G738" s="6" t="s">
        <v>2</v>
      </c>
      <c r="H738" s="6" t="s">
        <v>74</v>
      </c>
      <c r="I738" s="6">
        <v>28</v>
      </c>
      <c r="J738" s="6" t="s">
        <v>708</v>
      </c>
      <c r="K738" s="12"/>
    </row>
    <row r="739" spans="1:11" ht="29.25" customHeight="1">
      <c r="A739" s="5">
        <v>733</v>
      </c>
      <c r="B739" s="5" t="str">
        <f t="shared" si="26"/>
        <v>GIS건물통합정보</v>
      </c>
      <c r="C739" s="9" t="str">
        <f t="shared" si="27"/>
        <v>GIS건물통합정보</v>
      </c>
      <c r="D739" s="9" t="s">
        <v>869</v>
      </c>
      <c r="E739" s="9" t="s">
        <v>808</v>
      </c>
      <c r="F739" s="5">
        <v>3</v>
      </c>
      <c r="G739" s="6" t="s">
        <v>3</v>
      </c>
      <c r="H739" s="6" t="s">
        <v>34</v>
      </c>
      <c r="I739" s="6">
        <v>19</v>
      </c>
      <c r="J739" s="6" t="s">
        <v>708</v>
      </c>
      <c r="K739" s="12"/>
    </row>
    <row r="740" spans="1:11" ht="29.25" customHeight="1">
      <c r="A740" s="5">
        <v>734</v>
      </c>
      <c r="B740" s="5" t="str">
        <f t="shared" si="26"/>
        <v>GIS건물통합정보</v>
      </c>
      <c r="C740" s="9" t="str">
        <f t="shared" si="27"/>
        <v>GIS건물통합정보</v>
      </c>
      <c r="D740" s="9" t="s">
        <v>869</v>
      </c>
      <c r="E740" s="9" t="s">
        <v>808</v>
      </c>
      <c r="F740" s="5">
        <v>4</v>
      </c>
      <c r="G740" s="6" t="s">
        <v>4</v>
      </c>
      <c r="H740" s="6" t="s">
        <v>35</v>
      </c>
      <c r="I740" s="6">
        <v>10</v>
      </c>
      <c r="J740" s="6" t="s">
        <v>708</v>
      </c>
      <c r="K740" s="12"/>
    </row>
    <row r="741" spans="1:11" ht="29.25" customHeight="1">
      <c r="A741" s="5">
        <v>735</v>
      </c>
      <c r="B741" s="5" t="str">
        <f t="shared" si="26"/>
        <v>GIS건물통합정보</v>
      </c>
      <c r="C741" s="9" t="str">
        <f t="shared" si="27"/>
        <v>GIS건물통합정보</v>
      </c>
      <c r="D741" s="9" t="s">
        <v>869</v>
      </c>
      <c r="E741" s="9" t="s">
        <v>808</v>
      </c>
      <c r="F741" s="5">
        <v>5</v>
      </c>
      <c r="G741" s="6" t="s">
        <v>5</v>
      </c>
      <c r="H741" s="6" t="s">
        <v>36</v>
      </c>
      <c r="I741" s="6">
        <v>254</v>
      </c>
      <c r="J741" s="6" t="s">
        <v>708</v>
      </c>
      <c r="K741" s="12"/>
    </row>
    <row r="742" spans="1:11" ht="29.25" customHeight="1">
      <c r="A742" s="5">
        <v>736</v>
      </c>
      <c r="B742" s="5" t="str">
        <f t="shared" si="26"/>
        <v>GIS건물통합정보</v>
      </c>
      <c r="C742" s="9" t="str">
        <f t="shared" si="27"/>
        <v>GIS건물통합정보</v>
      </c>
      <c r="D742" s="9" t="s">
        <v>869</v>
      </c>
      <c r="E742" s="9" t="s">
        <v>809</v>
      </c>
      <c r="F742" s="5">
        <v>6</v>
      </c>
      <c r="G742" s="6" t="s">
        <v>6</v>
      </c>
      <c r="H742" s="6" t="s">
        <v>40</v>
      </c>
      <c r="I742" s="6">
        <v>10</v>
      </c>
      <c r="J742" s="6" t="s">
        <v>708</v>
      </c>
      <c r="K742" s="12"/>
    </row>
    <row r="743" spans="1:11" ht="29.25" customHeight="1">
      <c r="A743" s="5">
        <v>737</v>
      </c>
      <c r="B743" s="5" t="str">
        <f t="shared" si="26"/>
        <v>GIS건물통합정보</v>
      </c>
      <c r="C743" s="9" t="str">
        <f t="shared" si="27"/>
        <v>GIS건물통합정보</v>
      </c>
      <c r="D743" s="9" t="s">
        <v>869</v>
      </c>
      <c r="E743" s="9" t="s">
        <v>808</v>
      </c>
      <c r="F743" s="5">
        <v>7</v>
      </c>
      <c r="G743" s="6" t="s">
        <v>7</v>
      </c>
      <c r="H743" s="6" t="s">
        <v>324</v>
      </c>
      <c r="I743" s="6">
        <v>1</v>
      </c>
      <c r="J743" s="6" t="s">
        <v>708</v>
      </c>
      <c r="K743" s="12" t="str">
        <f>특수지구분코드</f>
        <v>1:일반, 2:산</v>
      </c>
    </row>
    <row r="744" spans="1:11" ht="29.25" customHeight="1">
      <c r="A744" s="5">
        <v>738</v>
      </c>
      <c r="B744" s="5" t="str">
        <f t="shared" si="26"/>
        <v>GIS건물통합정보</v>
      </c>
      <c r="C744" s="9" t="str">
        <f t="shared" si="27"/>
        <v>GIS건물통합정보</v>
      </c>
      <c r="D744" s="9" t="s">
        <v>869</v>
      </c>
      <c r="E744" s="9" t="s">
        <v>807</v>
      </c>
      <c r="F744" s="5">
        <v>8</v>
      </c>
      <c r="G744" s="6" t="s">
        <v>8</v>
      </c>
      <c r="H744" s="6" t="s">
        <v>38</v>
      </c>
      <c r="I744" s="6">
        <v>254</v>
      </c>
      <c r="J744" s="6" t="s">
        <v>708</v>
      </c>
      <c r="K744" s="12"/>
    </row>
    <row r="745" spans="1:11" ht="29.25" customHeight="1">
      <c r="A745" s="5">
        <v>739</v>
      </c>
      <c r="B745" s="5" t="str">
        <f t="shared" si="26"/>
        <v>GIS건물통합정보</v>
      </c>
      <c r="C745" s="9" t="str">
        <f t="shared" si="27"/>
        <v>GIS건물통합정보</v>
      </c>
      <c r="D745" s="9" t="s">
        <v>869</v>
      </c>
      <c r="E745" s="9" t="s">
        <v>808</v>
      </c>
      <c r="F745" s="5">
        <v>9</v>
      </c>
      <c r="G745" s="6" t="s">
        <v>9</v>
      </c>
      <c r="H745" s="6" t="s">
        <v>163</v>
      </c>
      <c r="I745" s="6">
        <v>5</v>
      </c>
      <c r="J745" s="6" t="s">
        <v>708</v>
      </c>
      <c r="K745" s="12" t="str">
        <f>건축물용도코드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746" spans="1:11" ht="29.25" customHeight="1">
      <c r="A746" s="5">
        <v>740</v>
      </c>
      <c r="B746" s="5" t="str">
        <f t="shared" si="26"/>
        <v>GIS건물통합정보</v>
      </c>
      <c r="C746" s="9" t="str">
        <f t="shared" si="27"/>
        <v>GIS건물통합정보</v>
      </c>
      <c r="D746" s="9" t="s">
        <v>869</v>
      </c>
      <c r="E746" s="9" t="s">
        <v>808</v>
      </c>
      <c r="F746" s="5">
        <v>10</v>
      </c>
      <c r="G746" s="6" t="s">
        <v>10</v>
      </c>
      <c r="H746" s="6" t="s">
        <v>164</v>
      </c>
      <c r="I746" s="6">
        <v>254</v>
      </c>
      <c r="J746" s="6" t="s">
        <v>708</v>
      </c>
      <c r="K746" s="12"/>
    </row>
    <row r="747" spans="1:11" ht="29.25" customHeight="1">
      <c r="A747" s="5">
        <v>741</v>
      </c>
      <c r="B747" s="5" t="str">
        <f t="shared" si="26"/>
        <v>GIS건물통합정보</v>
      </c>
      <c r="C747" s="9" t="str">
        <f t="shared" si="27"/>
        <v>GIS건물통합정보</v>
      </c>
      <c r="D747" s="9" t="s">
        <v>869</v>
      </c>
      <c r="E747" s="9" t="s">
        <v>808</v>
      </c>
      <c r="F747" s="5">
        <v>11</v>
      </c>
      <c r="G747" s="6" t="s">
        <v>11</v>
      </c>
      <c r="H747" s="6" t="s">
        <v>48</v>
      </c>
      <c r="I747" s="6">
        <v>2</v>
      </c>
      <c r="J747" s="6" t="s">
        <v>708</v>
      </c>
      <c r="K747" s="12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748" spans="1:11" ht="29.25" customHeight="1">
      <c r="A748" s="5">
        <v>742</v>
      </c>
      <c r="B748" s="5" t="str">
        <f t="shared" si="26"/>
        <v>GIS건물통합정보</v>
      </c>
      <c r="C748" s="9" t="str">
        <f t="shared" si="27"/>
        <v>GIS건물통합정보</v>
      </c>
      <c r="D748" s="9" t="s">
        <v>869</v>
      </c>
      <c r="E748" s="9" t="s">
        <v>808</v>
      </c>
      <c r="F748" s="5">
        <v>12</v>
      </c>
      <c r="G748" s="6" t="s">
        <v>12</v>
      </c>
      <c r="H748" s="6" t="s">
        <v>49</v>
      </c>
      <c r="I748" s="6">
        <v>254</v>
      </c>
      <c r="J748" s="6" t="s">
        <v>708</v>
      </c>
      <c r="K748" s="12"/>
    </row>
    <row r="749" spans="1:11" ht="29.25" customHeight="1">
      <c r="A749" s="5">
        <v>743</v>
      </c>
      <c r="B749" s="5" t="str">
        <f t="shared" si="26"/>
        <v>GIS건물통합정보</v>
      </c>
      <c r="C749" s="9" t="str">
        <f t="shared" si="27"/>
        <v>GIS건물통합정보</v>
      </c>
      <c r="D749" s="9" t="s">
        <v>869</v>
      </c>
      <c r="E749" s="9" t="s">
        <v>808</v>
      </c>
      <c r="F749" s="5">
        <v>13</v>
      </c>
      <c r="G749" s="6" t="s">
        <v>13</v>
      </c>
      <c r="H749" s="6" t="s">
        <v>575</v>
      </c>
      <c r="I749" s="6" t="s">
        <v>346</v>
      </c>
      <c r="J749" s="6" t="s">
        <v>708</v>
      </c>
      <c r="K749" s="12"/>
    </row>
    <row r="750" spans="1:11" ht="29.25" customHeight="1">
      <c r="A750" s="5">
        <v>744</v>
      </c>
      <c r="B750" s="5" t="str">
        <f t="shared" si="26"/>
        <v>GIS건물통합정보</v>
      </c>
      <c r="C750" s="9" t="str">
        <f t="shared" si="27"/>
        <v>GIS건물통합정보</v>
      </c>
      <c r="D750" s="9" t="s">
        <v>869</v>
      </c>
      <c r="E750" s="9" t="s">
        <v>808</v>
      </c>
      <c r="F750" s="5">
        <v>14</v>
      </c>
      <c r="G750" s="6" t="s">
        <v>14</v>
      </c>
      <c r="H750" s="6" t="s">
        <v>56</v>
      </c>
      <c r="I750" s="6">
        <v>10</v>
      </c>
      <c r="J750" s="6" t="s">
        <v>708</v>
      </c>
      <c r="K750" s="12"/>
    </row>
    <row r="751" spans="1:11" ht="29.25" customHeight="1">
      <c r="A751" s="5">
        <v>745</v>
      </c>
      <c r="B751" s="5" t="str">
        <f t="shared" si="26"/>
        <v>GIS건물통합정보</v>
      </c>
      <c r="C751" s="9" t="str">
        <f t="shared" si="27"/>
        <v>GIS건물통합정보</v>
      </c>
      <c r="D751" s="9" t="s">
        <v>869</v>
      </c>
      <c r="E751" s="9" t="s">
        <v>808</v>
      </c>
      <c r="F751" s="5">
        <v>15</v>
      </c>
      <c r="G751" s="6" t="s">
        <v>15</v>
      </c>
      <c r="H751" s="6" t="s">
        <v>325</v>
      </c>
      <c r="I751" s="6" t="s">
        <v>346</v>
      </c>
      <c r="J751" s="6" t="s">
        <v>708</v>
      </c>
      <c r="K751" s="12"/>
    </row>
    <row r="752" spans="1:11" ht="29.25" customHeight="1">
      <c r="A752" s="5">
        <v>746</v>
      </c>
      <c r="B752" s="5" t="str">
        <f t="shared" si="26"/>
        <v>GIS건물통합정보</v>
      </c>
      <c r="C752" s="9" t="str">
        <f t="shared" si="27"/>
        <v>GIS건물통합정보</v>
      </c>
      <c r="D752" s="9" t="s">
        <v>869</v>
      </c>
      <c r="E752" s="9" t="s">
        <v>808</v>
      </c>
      <c r="F752" s="5">
        <v>16</v>
      </c>
      <c r="G752" s="6" t="s">
        <v>16</v>
      </c>
      <c r="H752" s="6" t="s">
        <v>574</v>
      </c>
      <c r="I752" s="6" t="s">
        <v>346</v>
      </c>
      <c r="J752" s="6" t="s">
        <v>708</v>
      </c>
      <c r="K752" s="12"/>
    </row>
    <row r="753" spans="1:11" ht="29.25" customHeight="1">
      <c r="A753" s="5">
        <v>747</v>
      </c>
      <c r="B753" s="5" t="str">
        <f t="shared" si="26"/>
        <v>GIS건물통합정보</v>
      </c>
      <c r="C753" s="9" t="str">
        <f t="shared" si="27"/>
        <v>GIS건물통합정보</v>
      </c>
      <c r="D753" s="9" t="s">
        <v>869</v>
      </c>
      <c r="E753" s="9" t="s">
        <v>808</v>
      </c>
      <c r="F753" s="5">
        <v>17</v>
      </c>
      <c r="G753" s="6" t="s">
        <v>17</v>
      </c>
      <c r="H753" s="6" t="s">
        <v>577</v>
      </c>
      <c r="I753" s="6" t="s">
        <v>345</v>
      </c>
      <c r="J753" s="6" t="s">
        <v>708</v>
      </c>
      <c r="K753" s="12"/>
    </row>
    <row r="754" spans="1:11" ht="29.25" customHeight="1">
      <c r="A754" s="5">
        <v>748</v>
      </c>
      <c r="B754" s="5" t="str">
        <f t="shared" si="26"/>
        <v>GIS건물통합정보</v>
      </c>
      <c r="C754" s="9" t="str">
        <f t="shared" si="27"/>
        <v>GIS건물통합정보</v>
      </c>
      <c r="D754" s="9" t="s">
        <v>869</v>
      </c>
      <c r="E754" s="9" t="s">
        <v>808</v>
      </c>
      <c r="F754" s="5">
        <v>18</v>
      </c>
      <c r="G754" s="6" t="s">
        <v>18</v>
      </c>
      <c r="H754" s="6" t="s">
        <v>447</v>
      </c>
      <c r="I754" s="6" t="s">
        <v>345</v>
      </c>
      <c r="J754" s="6" t="s">
        <v>708</v>
      </c>
      <c r="K754" s="12"/>
    </row>
    <row r="755" spans="1:11" ht="29.25" customHeight="1">
      <c r="A755" s="5">
        <v>749</v>
      </c>
      <c r="B755" s="5" t="str">
        <f t="shared" si="26"/>
        <v>GIS건물통합정보</v>
      </c>
      <c r="C755" s="9" t="str">
        <f t="shared" si="27"/>
        <v>GIS건물통합정보</v>
      </c>
      <c r="D755" s="9" t="s">
        <v>869</v>
      </c>
      <c r="E755" s="9" t="s">
        <v>807</v>
      </c>
      <c r="F755" s="5">
        <v>19</v>
      </c>
      <c r="G755" s="6" t="s">
        <v>19</v>
      </c>
      <c r="H755" s="6" t="s">
        <v>446</v>
      </c>
      <c r="I755" s="6" t="s">
        <v>345</v>
      </c>
      <c r="J755" s="6" t="s">
        <v>708</v>
      </c>
      <c r="K755" s="12"/>
    </row>
    <row r="756" spans="1:11" ht="29.25" customHeight="1">
      <c r="A756" s="5">
        <v>750</v>
      </c>
      <c r="B756" s="5" t="str">
        <f t="shared" si="26"/>
        <v>GIS건물통합정보</v>
      </c>
      <c r="C756" s="9" t="str">
        <f t="shared" si="27"/>
        <v>GIS건물통합정보</v>
      </c>
      <c r="D756" s="9" t="s">
        <v>869</v>
      </c>
      <c r="E756" s="9" t="s">
        <v>807</v>
      </c>
      <c r="F756" s="5">
        <v>20</v>
      </c>
      <c r="G756" s="6" t="s">
        <v>20</v>
      </c>
      <c r="H756" s="6" t="s">
        <v>658</v>
      </c>
      <c r="I756" s="6">
        <v>28</v>
      </c>
      <c r="J756" s="6" t="s">
        <v>708</v>
      </c>
      <c r="K756" s="12"/>
    </row>
    <row r="757" spans="1:11" ht="29.25" customHeight="1">
      <c r="A757" s="5">
        <v>751</v>
      </c>
      <c r="B757" s="5" t="str">
        <f t="shared" si="26"/>
        <v>GIS건물통합정보</v>
      </c>
      <c r="C757" s="9" t="str">
        <f t="shared" si="27"/>
        <v>GIS건물통합정보</v>
      </c>
      <c r="D757" s="9" t="s">
        <v>869</v>
      </c>
      <c r="E757" s="9" t="s">
        <v>807</v>
      </c>
      <c r="F757" s="5">
        <v>21</v>
      </c>
      <c r="G757" s="6" t="s">
        <v>21</v>
      </c>
      <c r="H757" s="189" t="s">
        <v>326</v>
      </c>
      <c r="I757" s="6">
        <v>2</v>
      </c>
      <c r="J757" s="6" t="s">
        <v>708</v>
      </c>
      <c r="K757" s="12"/>
    </row>
    <row r="758" spans="1:11" ht="29.25" customHeight="1">
      <c r="A758" s="5">
        <v>752</v>
      </c>
      <c r="B758" s="5" t="str">
        <f t="shared" si="26"/>
        <v>GIS건물통합정보</v>
      </c>
      <c r="C758" s="9" t="str">
        <f t="shared" si="27"/>
        <v>GIS건물통합정보</v>
      </c>
      <c r="D758" s="9" t="s">
        <v>869</v>
      </c>
      <c r="E758" s="9" t="s">
        <v>808</v>
      </c>
      <c r="F758" s="5">
        <v>22</v>
      </c>
      <c r="G758" s="6" t="s">
        <v>22</v>
      </c>
      <c r="H758" s="6" t="s">
        <v>328</v>
      </c>
      <c r="I758" s="6">
        <v>17</v>
      </c>
      <c r="J758" s="6" t="s">
        <v>708</v>
      </c>
      <c r="K758" s="12"/>
    </row>
    <row r="759" spans="1:11" ht="29.25" customHeight="1">
      <c r="A759" s="5">
        <v>753</v>
      </c>
      <c r="B759" s="5" t="str">
        <f t="shared" si="26"/>
        <v>GIS건물통합정보</v>
      </c>
      <c r="C759" s="9" t="str">
        <f t="shared" si="27"/>
        <v>GIS건물통합정보</v>
      </c>
      <c r="D759" s="9" t="s">
        <v>869</v>
      </c>
      <c r="E759" s="9" t="s">
        <v>808</v>
      </c>
      <c r="F759" s="5">
        <v>23</v>
      </c>
      <c r="G759" s="6" t="s">
        <v>23</v>
      </c>
      <c r="H759" s="6" t="s">
        <v>62</v>
      </c>
      <c r="I759" s="6">
        <v>10</v>
      </c>
      <c r="J759" s="6" t="s">
        <v>708</v>
      </c>
      <c r="K759" s="12"/>
    </row>
    <row r="760" spans="1:11" ht="29.25" customHeight="1">
      <c r="A760" s="5">
        <v>754</v>
      </c>
      <c r="B760" s="5" t="str">
        <f t="shared" si="26"/>
        <v>GIS건물통합정보</v>
      </c>
      <c r="C760" s="9" t="str">
        <f t="shared" si="27"/>
        <v>GIS건물통합정보</v>
      </c>
      <c r="D760" s="9" t="s">
        <v>869</v>
      </c>
      <c r="E760" s="9" t="s">
        <v>808</v>
      </c>
      <c r="F760" s="5">
        <v>24</v>
      </c>
      <c r="G760" s="6" t="s">
        <v>24</v>
      </c>
      <c r="H760" s="5" t="s">
        <v>270</v>
      </c>
      <c r="I760" s="6">
        <v>5</v>
      </c>
      <c r="J760" s="6" t="s">
        <v>708</v>
      </c>
      <c r="K760" s="11" t="s">
        <v>702</v>
      </c>
    </row>
    <row r="761" spans="1:11" ht="29.25" customHeight="1">
      <c r="A761" s="5">
        <v>755</v>
      </c>
      <c r="B761" s="5" t="str">
        <f t="shared" si="26"/>
        <v>GIS건물통합정보</v>
      </c>
      <c r="C761" s="9" t="str">
        <f t="shared" si="27"/>
        <v>GIS건물통합정보</v>
      </c>
      <c r="D761" s="9" t="s">
        <v>869</v>
      </c>
      <c r="E761" s="9" t="s">
        <v>808</v>
      </c>
      <c r="F761" s="5">
        <v>25</v>
      </c>
      <c r="G761" s="6" t="s">
        <v>25</v>
      </c>
      <c r="H761" s="6" t="s">
        <v>341</v>
      </c>
      <c r="I761" s="6">
        <v>254</v>
      </c>
      <c r="J761" s="6"/>
      <c r="K761" s="12"/>
    </row>
    <row r="762" spans="1:11" ht="29.25" customHeight="1">
      <c r="A762" s="5">
        <v>756</v>
      </c>
      <c r="B762" s="5" t="str">
        <f t="shared" si="26"/>
        <v>GIS건물통합정보</v>
      </c>
      <c r="C762" s="9" t="str">
        <f t="shared" si="27"/>
        <v>GIS건물통합정보</v>
      </c>
      <c r="D762" s="9" t="s">
        <v>869</v>
      </c>
      <c r="E762" s="9" t="s">
        <v>808</v>
      </c>
      <c r="F762" s="5">
        <v>26</v>
      </c>
      <c r="G762" s="6" t="s">
        <v>26</v>
      </c>
      <c r="H762" s="6" t="s">
        <v>342</v>
      </c>
      <c r="I762" s="6">
        <v>254</v>
      </c>
      <c r="J762" s="6"/>
      <c r="K762" s="12"/>
    </row>
    <row r="763" spans="1:11" ht="29.25" customHeight="1">
      <c r="A763" s="5">
        <v>757</v>
      </c>
      <c r="B763" s="5" t="str">
        <f t="shared" si="26"/>
        <v>GIS건물통합정보</v>
      </c>
      <c r="C763" s="9" t="str">
        <f t="shared" si="27"/>
        <v>GIS건물통합정보</v>
      </c>
      <c r="D763" s="9" t="s">
        <v>869</v>
      </c>
      <c r="E763" s="9" t="s">
        <v>808</v>
      </c>
      <c r="F763" s="5">
        <v>27</v>
      </c>
      <c r="G763" s="6" t="s">
        <v>27</v>
      </c>
      <c r="H763" s="5" t="s">
        <v>338</v>
      </c>
      <c r="I763" s="6">
        <v>9</v>
      </c>
      <c r="J763" s="6"/>
      <c r="K763" s="12"/>
    </row>
    <row r="764" spans="1:11" ht="29.25" customHeight="1">
      <c r="A764" s="5">
        <v>758</v>
      </c>
      <c r="B764" s="5" t="str">
        <f t="shared" si="26"/>
        <v>GIS건물통합정보</v>
      </c>
      <c r="C764" s="9" t="str">
        <f t="shared" si="27"/>
        <v>GIS건물통합정보</v>
      </c>
      <c r="D764" s="9" t="s">
        <v>869</v>
      </c>
      <c r="E764" s="9" t="s">
        <v>808</v>
      </c>
      <c r="F764" s="5">
        <v>28</v>
      </c>
      <c r="G764" s="6" t="s">
        <v>28</v>
      </c>
      <c r="H764" s="5" t="s">
        <v>339</v>
      </c>
      <c r="I764" s="6">
        <v>9</v>
      </c>
      <c r="J764" s="6"/>
      <c r="K764" s="12"/>
    </row>
    <row r="765" spans="1:11" ht="29.25" customHeight="1" thickBot="1">
      <c r="A765" s="19">
        <v>759</v>
      </c>
      <c r="B765" s="19" t="str">
        <f t="shared" si="26"/>
        <v>GIS건물통합정보</v>
      </c>
      <c r="C765" s="20" t="str">
        <f t="shared" si="27"/>
        <v>GIS건물통합정보</v>
      </c>
      <c r="D765" s="20" t="s">
        <v>869</v>
      </c>
      <c r="E765" s="20" t="s">
        <v>807</v>
      </c>
      <c r="F765" s="19">
        <v>29</v>
      </c>
      <c r="G765" s="21" t="s">
        <v>29</v>
      </c>
      <c r="H765" s="19" t="s">
        <v>340</v>
      </c>
      <c r="I765" s="21">
        <v>10</v>
      </c>
      <c r="J765" s="21"/>
      <c r="K765" s="22"/>
    </row>
    <row r="766" spans="1:11" ht="29.25" customHeight="1">
      <c r="A766" s="15">
        <v>760</v>
      </c>
      <c r="B766" s="15" t="s">
        <v>317</v>
      </c>
      <c r="C766" s="137"/>
      <c r="D766" s="96"/>
      <c r="E766" s="96"/>
      <c r="F766" s="96"/>
      <c r="G766" s="96"/>
      <c r="H766" s="138"/>
      <c r="I766" s="96"/>
      <c r="J766" s="117"/>
      <c r="K766" s="18"/>
    </row>
    <row r="767" spans="1:11" ht="29.25" customHeight="1">
      <c r="A767" s="5">
        <v>761</v>
      </c>
      <c r="B767" s="5" t="str">
        <f t="shared" ref="B767:B776" si="28">B766</f>
        <v>공유지연명정보</v>
      </c>
      <c r="C767" s="129"/>
      <c r="D767" s="85"/>
      <c r="E767" s="85"/>
      <c r="F767" s="85"/>
      <c r="G767" s="85"/>
      <c r="H767" s="114"/>
      <c r="I767" s="85"/>
      <c r="J767" s="107"/>
      <c r="K767" s="12"/>
    </row>
    <row r="768" spans="1:11" ht="29.25" customHeight="1">
      <c r="A768" s="5">
        <v>762</v>
      </c>
      <c r="B768" s="5" t="str">
        <f t="shared" si="28"/>
        <v>공유지연명정보</v>
      </c>
      <c r="C768" s="129"/>
      <c r="D768" s="85"/>
      <c r="E768" s="85"/>
      <c r="F768" s="85"/>
      <c r="G768" s="85"/>
      <c r="H768" s="114"/>
      <c r="I768" s="85"/>
      <c r="J768" s="107"/>
      <c r="K768" s="12"/>
    </row>
    <row r="769" spans="1:11" ht="29.25" customHeight="1">
      <c r="A769" s="5">
        <v>763</v>
      </c>
      <c r="B769" s="5" t="str">
        <f t="shared" si="28"/>
        <v>공유지연명정보</v>
      </c>
      <c r="C769" s="129"/>
      <c r="D769" s="85"/>
      <c r="E769" s="85"/>
      <c r="F769" s="85"/>
      <c r="G769" s="85"/>
      <c r="H769" s="114"/>
      <c r="I769" s="85"/>
      <c r="J769" s="107"/>
      <c r="K769" s="12"/>
    </row>
    <row r="770" spans="1:11" ht="29.25" customHeight="1">
      <c r="A770" s="5">
        <v>764</v>
      </c>
      <c r="B770" s="5" t="str">
        <f t="shared" si="28"/>
        <v>공유지연명정보</v>
      </c>
      <c r="C770" s="129"/>
      <c r="D770" s="85"/>
      <c r="E770" s="85"/>
      <c r="F770" s="85"/>
      <c r="G770" s="85"/>
      <c r="H770" s="114"/>
      <c r="I770" s="85"/>
      <c r="J770" s="107"/>
      <c r="K770" s="12"/>
    </row>
    <row r="771" spans="1:11" ht="29.25" customHeight="1">
      <c r="A771" s="5">
        <v>765</v>
      </c>
      <c r="B771" s="5" t="str">
        <f t="shared" si="28"/>
        <v>공유지연명정보</v>
      </c>
      <c r="C771" s="129"/>
      <c r="D771" s="85"/>
      <c r="E771" s="85"/>
      <c r="F771" s="85"/>
      <c r="G771" s="85"/>
      <c r="H771" s="114"/>
      <c r="I771" s="85"/>
      <c r="J771" s="107"/>
      <c r="K771" s="12" t="str">
        <f>대장구분코드_부동산</f>
        <v>1:토지대장, 2:임야대장</v>
      </c>
    </row>
    <row r="772" spans="1:11" ht="29.25" customHeight="1">
      <c r="A772" s="5">
        <v>766</v>
      </c>
      <c r="B772" s="5" t="str">
        <f t="shared" si="28"/>
        <v>공유지연명정보</v>
      </c>
      <c r="C772" s="129"/>
      <c r="D772" s="85"/>
      <c r="E772" s="85"/>
      <c r="F772" s="85"/>
      <c r="G772" s="85"/>
      <c r="H772" s="114"/>
      <c r="I772" s="85"/>
      <c r="J772" s="107"/>
      <c r="K772" s="12"/>
    </row>
    <row r="773" spans="1:11" ht="29.25" customHeight="1">
      <c r="A773" s="5">
        <v>767</v>
      </c>
      <c r="B773" s="5" t="str">
        <f t="shared" si="28"/>
        <v>공유지연명정보</v>
      </c>
      <c r="C773" s="129"/>
      <c r="D773" s="85"/>
      <c r="E773" s="85"/>
      <c r="F773" s="85"/>
      <c r="G773" s="85"/>
      <c r="H773" s="114"/>
      <c r="I773" s="85"/>
      <c r="J773" s="107"/>
      <c r="K773" s="12" t="str">
        <f>소유구분코드</f>
        <v>0:일본인, 창씨명등, 1:개인, 2:국유지, 3:외국인, 외국공공기관, 4:시, 도유지, 5:군유지, 6:법인, 7:종중, 8:종교단체, 9:기타단체</v>
      </c>
    </row>
    <row r="774" spans="1:11" ht="29.25" customHeight="1">
      <c r="A774" s="5">
        <v>768</v>
      </c>
      <c r="B774" s="5" t="str">
        <f t="shared" si="28"/>
        <v>공유지연명정보</v>
      </c>
      <c r="C774" s="129"/>
      <c r="D774" s="85"/>
      <c r="E774" s="85"/>
      <c r="F774" s="85"/>
      <c r="G774" s="85"/>
      <c r="H774" s="114"/>
      <c r="I774" s="85"/>
      <c r="J774" s="107"/>
      <c r="K774" s="12"/>
    </row>
    <row r="775" spans="1:11" ht="29.25" customHeight="1">
      <c r="A775" s="5">
        <v>769</v>
      </c>
      <c r="B775" s="5" t="str">
        <f t="shared" si="28"/>
        <v>공유지연명정보</v>
      </c>
      <c r="C775" s="129"/>
      <c r="D775" s="85"/>
      <c r="E775" s="85"/>
      <c r="F775" s="85"/>
      <c r="G775" s="85"/>
      <c r="H775" s="114"/>
      <c r="I775" s="85"/>
      <c r="J775" s="107"/>
      <c r="K775" s="12"/>
    </row>
    <row r="776" spans="1:11" ht="29.25" customHeight="1" thickBot="1">
      <c r="A776" s="19">
        <v>770</v>
      </c>
      <c r="B776" s="19" t="str">
        <f t="shared" si="28"/>
        <v>공유지연명정보</v>
      </c>
      <c r="C776" s="140"/>
      <c r="D776" s="103"/>
      <c r="E776" s="103"/>
      <c r="F776" s="103"/>
      <c r="G776" s="103"/>
      <c r="H776" s="141"/>
      <c r="I776" s="103"/>
      <c r="J776" s="143"/>
      <c r="K776" s="23" t="s">
        <v>702</v>
      </c>
    </row>
    <row r="777" spans="1:11" ht="29.25" customHeight="1">
      <c r="A777" s="15">
        <v>771</v>
      </c>
      <c r="B777" s="15" t="s">
        <v>347</v>
      </c>
      <c r="C777" s="137"/>
      <c r="D777" s="96"/>
      <c r="E777" s="96"/>
      <c r="F777" s="96"/>
      <c r="G777" s="96"/>
      <c r="H777" s="138"/>
      <c r="I777" s="96"/>
      <c r="J777" s="117"/>
      <c r="K777" s="18"/>
    </row>
    <row r="778" spans="1:11" ht="29.25" customHeight="1">
      <c r="A778" s="5">
        <v>772</v>
      </c>
      <c r="B778" s="5" t="str">
        <f t="shared" ref="B778:B794" si="29">B777</f>
        <v>대지권등록정보</v>
      </c>
      <c r="C778" s="129"/>
      <c r="D778" s="85"/>
      <c r="E778" s="85"/>
      <c r="F778" s="85"/>
      <c r="G778" s="85"/>
      <c r="H778" s="114"/>
      <c r="I778" s="85"/>
      <c r="J778" s="107"/>
      <c r="K778" s="12"/>
    </row>
    <row r="779" spans="1:11" ht="29.25" customHeight="1">
      <c r="A779" s="5">
        <v>773</v>
      </c>
      <c r="B779" s="5" t="str">
        <f t="shared" si="29"/>
        <v>대지권등록정보</v>
      </c>
      <c r="C779" s="129"/>
      <c r="D779" s="85"/>
      <c r="E779" s="85"/>
      <c r="F779" s="85"/>
      <c r="G779" s="85"/>
      <c r="H779" s="114"/>
      <c r="I779" s="85"/>
      <c r="J779" s="107"/>
      <c r="K779" s="12"/>
    </row>
    <row r="780" spans="1:11" ht="29.25" customHeight="1">
      <c r="A780" s="5">
        <v>774</v>
      </c>
      <c r="B780" s="5" t="str">
        <f t="shared" si="29"/>
        <v>대지권등록정보</v>
      </c>
      <c r="C780" s="129"/>
      <c r="D780" s="85"/>
      <c r="E780" s="85"/>
      <c r="F780" s="85"/>
      <c r="G780" s="85"/>
      <c r="H780" s="114"/>
      <c r="I780" s="85"/>
      <c r="J780" s="107"/>
      <c r="K780" s="12"/>
    </row>
    <row r="781" spans="1:11" ht="29.25" customHeight="1">
      <c r="A781" s="5">
        <v>775</v>
      </c>
      <c r="B781" s="5" t="str">
        <f t="shared" si="29"/>
        <v>대지권등록정보</v>
      </c>
      <c r="C781" s="129"/>
      <c r="D781" s="85"/>
      <c r="E781" s="85"/>
      <c r="F781" s="85"/>
      <c r="G781" s="85"/>
      <c r="H781" s="114"/>
      <c r="I781" s="85"/>
      <c r="J781" s="107"/>
      <c r="K781" s="12"/>
    </row>
    <row r="782" spans="1:11" ht="29.25" customHeight="1">
      <c r="A782" s="5">
        <v>776</v>
      </c>
      <c r="B782" s="5" t="str">
        <f t="shared" si="29"/>
        <v>대지권등록정보</v>
      </c>
      <c r="C782" s="129"/>
      <c r="D782" s="85"/>
      <c r="E782" s="85"/>
      <c r="F782" s="85"/>
      <c r="G782" s="85"/>
      <c r="H782" s="114"/>
      <c r="I782" s="85"/>
      <c r="J782" s="107"/>
      <c r="K782" s="12" t="str">
        <f>대장구분코드_부동산</f>
        <v>1:토지대장, 2:임야대장</v>
      </c>
    </row>
    <row r="783" spans="1:11" ht="29.25" customHeight="1">
      <c r="A783" s="5">
        <v>777</v>
      </c>
      <c r="B783" s="5" t="str">
        <f t="shared" si="29"/>
        <v>대지권등록정보</v>
      </c>
      <c r="C783" s="129"/>
      <c r="D783" s="85"/>
      <c r="E783" s="85"/>
      <c r="F783" s="85"/>
      <c r="G783" s="85"/>
      <c r="H783" s="114"/>
      <c r="I783" s="85"/>
      <c r="J783" s="107"/>
      <c r="K783" s="12"/>
    </row>
    <row r="784" spans="1:11" ht="29.25" customHeight="1">
      <c r="A784" s="5">
        <v>778</v>
      </c>
      <c r="B784" s="5" t="str">
        <f t="shared" si="29"/>
        <v>대지권등록정보</v>
      </c>
      <c r="C784" s="129"/>
      <c r="D784" s="85"/>
      <c r="E784" s="85"/>
      <c r="F784" s="85"/>
      <c r="G784" s="85"/>
      <c r="H784" s="114"/>
      <c r="I784" s="85"/>
      <c r="J784" s="107"/>
      <c r="K784" s="12"/>
    </row>
    <row r="785" spans="1:11" ht="29.25" customHeight="1">
      <c r="A785" s="5">
        <v>779</v>
      </c>
      <c r="B785" s="5" t="str">
        <f t="shared" si="29"/>
        <v>대지권등록정보</v>
      </c>
      <c r="C785" s="129"/>
      <c r="D785" s="85"/>
      <c r="E785" s="85"/>
      <c r="F785" s="85"/>
      <c r="G785" s="85"/>
      <c r="H785" s="114"/>
      <c r="I785" s="85"/>
      <c r="J785" s="107"/>
      <c r="K785" s="12"/>
    </row>
    <row r="786" spans="1:11" ht="29.25" customHeight="1">
      <c r="A786" s="5">
        <v>780</v>
      </c>
      <c r="B786" s="5" t="str">
        <f t="shared" si="29"/>
        <v>대지권등록정보</v>
      </c>
      <c r="C786" s="129"/>
      <c r="D786" s="85"/>
      <c r="E786" s="85"/>
      <c r="F786" s="85"/>
      <c r="G786" s="85"/>
      <c r="H786" s="114"/>
      <c r="I786" s="85"/>
      <c r="J786" s="107"/>
      <c r="K786" s="12"/>
    </row>
    <row r="787" spans="1:11" ht="29.25" customHeight="1">
      <c r="A787" s="5">
        <v>781</v>
      </c>
      <c r="B787" s="5" t="str">
        <f t="shared" si="29"/>
        <v>대지권등록정보</v>
      </c>
      <c r="C787" s="129"/>
      <c r="D787" s="85"/>
      <c r="E787" s="85"/>
      <c r="F787" s="85"/>
      <c r="G787" s="85"/>
      <c r="H787" s="114"/>
      <c r="I787" s="85"/>
      <c r="J787" s="107"/>
      <c r="K787" s="12"/>
    </row>
    <row r="788" spans="1:11" ht="29.25" customHeight="1">
      <c r="A788" s="5">
        <v>782</v>
      </c>
      <c r="B788" s="5" t="str">
        <f t="shared" si="29"/>
        <v>대지권등록정보</v>
      </c>
      <c r="C788" s="129"/>
      <c r="D788" s="85"/>
      <c r="E788" s="85"/>
      <c r="F788" s="85"/>
      <c r="G788" s="85"/>
      <c r="H788" s="114"/>
      <c r="I788" s="85"/>
      <c r="J788" s="107"/>
      <c r="K788" s="12"/>
    </row>
    <row r="789" spans="1:11" ht="29.25" customHeight="1">
      <c r="A789" s="5">
        <v>783</v>
      </c>
      <c r="B789" s="5" t="str">
        <f t="shared" si="29"/>
        <v>대지권등록정보</v>
      </c>
      <c r="C789" s="129"/>
      <c r="D789" s="85"/>
      <c r="E789" s="85"/>
      <c r="F789" s="85"/>
      <c r="G789" s="85"/>
      <c r="H789" s="114"/>
      <c r="I789" s="85"/>
      <c r="J789" s="107"/>
      <c r="K789" s="12"/>
    </row>
    <row r="790" spans="1:11" ht="29.25" customHeight="1">
      <c r="A790" s="5">
        <v>784</v>
      </c>
      <c r="B790" s="5" t="str">
        <f t="shared" si="29"/>
        <v>대지권등록정보</v>
      </c>
      <c r="C790" s="129"/>
      <c r="D790" s="85"/>
      <c r="E790" s="85"/>
      <c r="F790" s="85"/>
      <c r="G790" s="153"/>
      <c r="H790" s="114"/>
      <c r="I790" s="85"/>
      <c r="J790" s="107"/>
      <c r="K790" s="12" t="str">
        <f>폐쇄구분코드</f>
        <v>0:현재</v>
      </c>
    </row>
    <row r="791" spans="1:11" ht="29.25" customHeight="1">
      <c r="A791" s="5">
        <v>785</v>
      </c>
      <c r="B791" s="5" t="str">
        <f t="shared" si="29"/>
        <v>대지권등록정보</v>
      </c>
      <c r="C791" s="129"/>
      <c r="D791" s="85"/>
      <c r="E791" s="85"/>
      <c r="F791" s="85"/>
      <c r="G791" s="85"/>
      <c r="H791" s="114"/>
      <c r="I791" s="85"/>
      <c r="J791" s="107"/>
      <c r="K791" s="12"/>
    </row>
    <row r="792" spans="1:11" ht="29.25" customHeight="1">
      <c r="A792" s="5">
        <v>786</v>
      </c>
      <c r="B792" s="5" t="str">
        <f t="shared" si="29"/>
        <v>대지권등록정보</v>
      </c>
      <c r="C792" s="129"/>
      <c r="D792" s="85"/>
      <c r="E792" s="85"/>
      <c r="F792" s="85"/>
      <c r="G792" s="85"/>
      <c r="H792" s="114"/>
      <c r="I792" s="85"/>
      <c r="J792" s="107"/>
      <c r="K792" s="12"/>
    </row>
    <row r="793" spans="1:11" ht="29.25" customHeight="1">
      <c r="A793" s="5">
        <v>787</v>
      </c>
      <c r="B793" s="5" t="str">
        <f t="shared" si="29"/>
        <v>대지권등록정보</v>
      </c>
      <c r="C793" s="129"/>
      <c r="D793" s="85"/>
      <c r="E793" s="85"/>
      <c r="F793" s="85"/>
      <c r="G793" s="85"/>
      <c r="H793" s="114"/>
      <c r="I793" s="85"/>
      <c r="J793" s="107"/>
      <c r="K793" s="12"/>
    </row>
    <row r="794" spans="1:11" ht="29.25" customHeight="1" thickBot="1">
      <c r="A794" s="19">
        <v>788</v>
      </c>
      <c r="B794" s="19" t="str">
        <f t="shared" si="29"/>
        <v>대지권등록정보</v>
      </c>
      <c r="C794" s="140"/>
      <c r="D794" s="103"/>
      <c r="E794" s="103"/>
      <c r="F794" s="103"/>
      <c r="G794" s="103"/>
      <c r="H794" s="141"/>
      <c r="I794" s="103"/>
      <c r="J794" s="143"/>
      <c r="K794" s="23" t="s">
        <v>702</v>
      </c>
    </row>
    <row r="795" spans="1:11" ht="29.25" customHeight="1">
      <c r="A795" s="15">
        <v>789</v>
      </c>
      <c r="B795" s="15" t="s">
        <v>361</v>
      </c>
      <c r="C795" s="9" t="s">
        <v>365</v>
      </c>
      <c r="D795" s="9" t="s">
        <v>879</v>
      </c>
      <c r="E795" s="9" t="s">
        <v>807</v>
      </c>
      <c r="F795" s="5">
        <v>1</v>
      </c>
      <c r="G795" s="15" t="s">
        <v>1</v>
      </c>
      <c r="H795" s="17" t="s">
        <v>657</v>
      </c>
      <c r="I795" s="17">
        <v>9</v>
      </c>
      <c r="J795" s="17" t="s">
        <v>708</v>
      </c>
      <c r="K795" s="18"/>
    </row>
    <row r="796" spans="1:11" ht="29.25" customHeight="1">
      <c r="A796" s="5">
        <v>790</v>
      </c>
      <c r="B796" s="5" t="s">
        <v>361</v>
      </c>
      <c r="C796" s="9" t="str">
        <f>C795</f>
        <v>시군구(SIG)</v>
      </c>
      <c r="D796" s="9" t="s">
        <v>878</v>
      </c>
      <c r="E796" s="9" t="s">
        <v>808</v>
      </c>
      <c r="F796" s="5">
        <v>2</v>
      </c>
      <c r="G796" s="5" t="s">
        <v>362</v>
      </c>
      <c r="H796" s="6" t="s">
        <v>363</v>
      </c>
      <c r="I796" s="6">
        <v>8</v>
      </c>
      <c r="J796" s="6" t="s">
        <v>708</v>
      </c>
      <c r="K796" s="11" t="s">
        <v>702</v>
      </c>
    </row>
    <row r="797" spans="1:11" ht="29.25" customHeight="1">
      <c r="A797" s="5">
        <v>791</v>
      </c>
      <c r="B797" s="5" t="s">
        <v>361</v>
      </c>
      <c r="C797" s="9" t="str">
        <f>C796</f>
        <v>시군구(SIG)</v>
      </c>
      <c r="D797" s="9" t="s">
        <v>878</v>
      </c>
      <c r="E797" s="9" t="s">
        <v>808</v>
      </c>
      <c r="F797" s="5">
        <v>3</v>
      </c>
      <c r="G797" s="5" t="s">
        <v>3</v>
      </c>
      <c r="H797" s="6" t="s">
        <v>364</v>
      </c>
      <c r="I797" s="6">
        <v>20</v>
      </c>
      <c r="J797" s="6" t="s">
        <v>708</v>
      </c>
      <c r="K797" s="11" t="s">
        <v>702</v>
      </c>
    </row>
    <row r="798" spans="1:11" ht="29.25" customHeight="1">
      <c r="A798" s="5">
        <v>792</v>
      </c>
      <c r="B798" s="5" t="s">
        <v>361</v>
      </c>
      <c r="C798" s="9" t="str">
        <f>C797</f>
        <v>시군구(SIG)</v>
      </c>
      <c r="D798" s="9" t="s">
        <v>878</v>
      </c>
      <c r="E798" s="9" t="s">
        <v>808</v>
      </c>
      <c r="F798" s="5">
        <v>4</v>
      </c>
      <c r="G798" s="5" t="s">
        <v>4</v>
      </c>
      <c r="H798" s="6" t="s">
        <v>62</v>
      </c>
      <c r="I798" s="6">
        <v>10</v>
      </c>
      <c r="J798" s="6" t="s">
        <v>708</v>
      </c>
      <c r="K798" s="12"/>
    </row>
    <row r="799" spans="1:11" ht="29.25" customHeight="1" thickBot="1">
      <c r="A799" s="19">
        <v>793</v>
      </c>
      <c r="B799" s="19" t="s">
        <v>361</v>
      </c>
      <c r="C799" s="29" t="str">
        <f>C798</f>
        <v>시군구(SIG)</v>
      </c>
      <c r="D799" s="29" t="s">
        <v>878</v>
      </c>
      <c r="E799" s="29" t="s">
        <v>808</v>
      </c>
      <c r="F799" s="19">
        <v>5</v>
      </c>
      <c r="G799" s="19" t="s">
        <v>5</v>
      </c>
      <c r="H799" s="19" t="s">
        <v>270</v>
      </c>
      <c r="I799" s="21">
        <v>5</v>
      </c>
      <c r="J799" s="21"/>
      <c r="K799" s="23" t="s">
        <v>702</v>
      </c>
    </row>
    <row r="800" spans="1:11" ht="29.25" customHeight="1">
      <c r="A800" s="15">
        <v>794</v>
      </c>
      <c r="B800" s="15" t="s">
        <v>361</v>
      </c>
      <c r="C800" s="89" t="s">
        <v>368</v>
      </c>
      <c r="D800" s="89" t="s">
        <v>879</v>
      </c>
      <c r="E800" s="89" t="s">
        <v>808</v>
      </c>
      <c r="F800" s="15">
        <v>1</v>
      </c>
      <c r="G800" s="15" t="s">
        <v>1</v>
      </c>
      <c r="H800" s="17" t="s">
        <v>657</v>
      </c>
      <c r="I800" s="17">
        <v>9</v>
      </c>
      <c r="J800" s="17" t="s">
        <v>708</v>
      </c>
      <c r="K800" s="18"/>
    </row>
    <row r="801" spans="1:11" ht="29.25" customHeight="1">
      <c r="A801" s="5">
        <v>795</v>
      </c>
      <c r="B801" s="5" t="s">
        <v>361</v>
      </c>
      <c r="C801" s="9" t="str">
        <f>C800</f>
        <v>읍면동(EMD)</v>
      </c>
      <c r="D801" s="9" t="s">
        <v>878</v>
      </c>
      <c r="E801" s="9" t="s">
        <v>808</v>
      </c>
      <c r="F801" s="5">
        <v>2</v>
      </c>
      <c r="G801" s="5" t="s">
        <v>362</v>
      </c>
      <c r="H801" s="6" t="s">
        <v>369</v>
      </c>
      <c r="I801" s="6">
        <v>8</v>
      </c>
      <c r="J801" s="6" t="s">
        <v>708</v>
      </c>
      <c r="K801" s="12"/>
    </row>
    <row r="802" spans="1:11" ht="29.25" customHeight="1">
      <c r="A802" s="5">
        <v>796</v>
      </c>
      <c r="B802" s="5" t="s">
        <v>361</v>
      </c>
      <c r="C802" s="9" t="str">
        <f>C801</f>
        <v>읍면동(EMD)</v>
      </c>
      <c r="D802" s="9" t="s">
        <v>878</v>
      </c>
      <c r="E802" s="9" t="s">
        <v>809</v>
      </c>
      <c r="F802" s="5">
        <v>3</v>
      </c>
      <c r="G802" s="5" t="s">
        <v>3</v>
      </c>
      <c r="H802" s="6" t="s">
        <v>370</v>
      </c>
      <c r="I802" s="6">
        <v>20</v>
      </c>
      <c r="J802" s="6" t="s">
        <v>708</v>
      </c>
      <c r="K802" s="12"/>
    </row>
    <row r="803" spans="1:11" ht="29.25" customHeight="1">
      <c r="A803" s="5">
        <v>797</v>
      </c>
      <c r="B803" s="5" t="s">
        <v>361</v>
      </c>
      <c r="C803" s="9" t="str">
        <f>C802</f>
        <v>읍면동(EMD)</v>
      </c>
      <c r="D803" s="9" t="s">
        <v>878</v>
      </c>
      <c r="E803" s="9" t="s">
        <v>808</v>
      </c>
      <c r="F803" s="5">
        <v>4</v>
      </c>
      <c r="G803" s="5" t="s">
        <v>4</v>
      </c>
      <c r="H803" s="6" t="s">
        <v>62</v>
      </c>
      <c r="I803" s="6">
        <v>10</v>
      </c>
      <c r="J803" s="6" t="s">
        <v>708</v>
      </c>
      <c r="K803" s="12"/>
    </row>
    <row r="804" spans="1:11" ht="29.25" customHeight="1" thickBot="1">
      <c r="A804" s="19">
        <v>798</v>
      </c>
      <c r="B804" s="19" t="s">
        <v>361</v>
      </c>
      <c r="C804" s="20" t="str">
        <f>C803</f>
        <v>읍면동(EMD)</v>
      </c>
      <c r="D804" s="20" t="s">
        <v>878</v>
      </c>
      <c r="E804" s="20" t="s">
        <v>808</v>
      </c>
      <c r="F804" s="19">
        <v>5</v>
      </c>
      <c r="G804" s="19" t="s">
        <v>5</v>
      </c>
      <c r="H804" s="19" t="s">
        <v>270</v>
      </c>
      <c r="I804" s="21">
        <v>5</v>
      </c>
      <c r="J804" s="21" t="s">
        <v>708</v>
      </c>
      <c r="K804" s="23" t="s">
        <v>702</v>
      </c>
    </row>
    <row r="805" spans="1:11" ht="29.25" customHeight="1">
      <c r="A805" s="15">
        <v>799</v>
      </c>
      <c r="B805" s="15" t="s">
        <v>361</v>
      </c>
      <c r="C805" s="9" t="s">
        <v>371</v>
      </c>
      <c r="D805" s="9" t="s">
        <v>879</v>
      </c>
      <c r="E805" s="9" t="s">
        <v>808</v>
      </c>
      <c r="F805" s="15">
        <v>1</v>
      </c>
      <c r="G805" s="15" t="s">
        <v>1</v>
      </c>
      <c r="H805" s="17" t="s">
        <v>657</v>
      </c>
      <c r="I805" s="17">
        <v>9</v>
      </c>
      <c r="J805" s="17" t="s">
        <v>708</v>
      </c>
      <c r="K805" s="18"/>
    </row>
    <row r="806" spans="1:11" ht="29.25" customHeight="1">
      <c r="A806" s="5">
        <v>800</v>
      </c>
      <c r="B806" s="5" t="s">
        <v>361</v>
      </c>
      <c r="C806" s="9" t="str">
        <f>C805</f>
        <v>리(LIG)</v>
      </c>
      <c r="D806" s="9" t="s">
        <v>878</v>
      </c>
      <c r="E806" s="9" t="s">
        <v>807</v>
      </c>
      <c r="F806" s="5">
        <v>2</v>
      </c>
      <c r="G806" s="5" t="s">
        <v>362</v>
      </c>
      <c r="H806" s="6" t="s">
        <v>372</v>
      </c>
      <c r="I806" s="6">
        <v>8</v>
      </c>
      <c r="J806" s="6" t="s">
        <v>708</v>
      </c>
      <c r="K806" s="12"/>
    </row>
    <row r="807" spans="1:11" ht="29.25" customHeight="1">
      <c r="A807" s="5">
        <v>801</v>
      </c>
      <c r="B807" s="5" t="s">
        <v>361</v>
      </c>
      <c r="C807" s="9" t="str">
        <f>C806</f>
        <v>리(LIG)</v>
      </c>
      <c r="D807" s="9" t="s">
        <v>878</v>
      </c>
      <c r="E807" s="9" t="s">
        <v>807</v>
      </c>
      <c r="F807" s="5">
        <v>3</v>
      </c>
      <c r="G807" s="5" t="s">
        <v>3</v>
      </c>
      <c r="H807" s="6" t="s">
        <v>373</v>
      </c>
      <c r="I807" s="6">
        <v>20</v>
      </c>
      <c r="J807" s="6" t="s">
        <v>708</v>
      </c>
      <c r="K807" s="12"/>
    </row>
    <row r="808" spans="1:11" ht="29.25" customHeight="1">
      <c r="A808" s="5">
        <v>802</v>
      </c>
      <c r="B808" s="5" t="s">
        <v>361</v>
      </c>
      <c r="C808" s="9" t="str">
        <f>C807</f>
        <v>리(LIG)</v>
      </c>
      <c r="D808" s="9" t="s">
        <v>878</v>
      </c>
      <c r="E808" s="9" t="s">
        <v>808</v>
      </c>
      <c r="F808" s="5">
        <v>4</v>
      </c>
      <c r="G808" s="5" t="s">
        <v>4</v>
      </c>
      <c r="H808" s="6" t="s">
        <v>62</v>
      </c>
      <c r="I808" s="6">
        <v>10</v>
      </c>
      <c r="J808" s="6" t="s">
        <v>708</v>
      </c>
      <c r="K808" s="12"/>
    </row>
    <row r="809" spans="1:11" ht="29.25" customHeight="1" thickBot="1">
      <c r="A809" s="19">
        <v>803</v>
      </c>
      <c r="B809" s="19" t="s">
        <v>361</v>
      </c>
      <c r="C809" s="20" t="str">
        <f>C808</f>
        <v>리(LIG)</v>
      </c>
      <c r="D809" s="20" t="s">
        <v>878</v>
      </c>
      <c r="E809" s="20" t="s">
        <v>808</v>
      </c>
      <c r="F809" s="19">
        <v>5</v>
      </c>
      <c r="G809" s="19" t="s">
        <v>5</v>
      </c>
      <c r="H809" s="19" t="s">
        <v>270</v>
      </c>
      <c r="I809" s="21">
        <v>5</v>
      </c>
      <c r="J809" s="21"/>
      <c r="K809" s="23" t="s">
        <v>702</v>
      </c>
    </row>
    <row r="810" spans="1:11" ht="29.25" customHeight="1">
      <c r="A810" s="15">
        <v>804</v>
      </c>
      <c r="B810" s="15" t="s">
        <v>376</v>
      </c>
      <c r="C810" s="9" t="s">
        <v>376</v>
      </c>
      <c r="D810" s="9" t="s">
        <v>881</v>
      </c>
      <c r="E810" s="9" t="s">
        <v>808</v>
      </c>
      <c r="F810" s="15">
        <v>1</v>
      </c>
      <c r="G810" s="17" t="s">
        <v>0</v>
      </c>
      <c r="H810" s="17" t="s">
        <v>657</v>
      </c>
      <c r="I810" s="17">
        <v>9</v>
      </c>
      <c r="J810" s="17" t="s">
        <v>708</v>
      </c>
      <c r="K810" s="18"/>
    </row>
    <row r="811" spans="1:11" ht="29.25" customHeight="1">
      <c r="A811" s="5">
        <v>805</v>
      </c>
      <c r="B811" s="5" t="str">
        <f t="shared" ref="B811:B817" si="30">B810</f>
        <v>연속지적도형정보</v>
      </c>
      <c r="C811" s="9" t="str">
        <f t="shared" ref="C811:C817" si="31">C810</f>
        <v>연속지적도형정보</v>
      </c>
      <c r="D811" s="9" t="s">
        <v>880</v>
      </c>
      <c r="E811" s="9" t="s">
        <v>808</v>
      </c>
      <c r="F811" s="5">
        <v>2</v>
      </c>
      <c r="G811" s="6" t="s">
        <v>2</v>
      </c>
      <c r="H811" s="6" t="s">
        <v>34</v>
      </c>
      <c r="I811" s="6">
        <v>19</v>
      </c>
      <c r="J811" s="6" t="s">
        <v>708</v>
      </c>
      <c r="K811" s="12"/>
    </row>
    <row r="812" spans="1:11" ht="29.25" customHeight="1">
      <c r="A812" s="5">
        <v>806</v>
      </c>
      <c r="B812" s="5" t="str">
        <f t="shared" si="30"/>
        <v>연속지적도형정보</v>
      </c>
      <c r="C812" s="9" t="str">
        <f t="shared" si="31"/>
        <v>연속지적도형정보</v>
      </c>
      <c r="D812" s="9" t="s">
        <v>880</v>
      </c>
      <c r="E812" s="9" t="s">
        <v>809</v>
      </c>
      <c r="F812" s="5">
        <v>3</v>
      </c>
      <c r="G812" s="6" t="s">
        <v>3</v>
      </c>
      <c r="H812" s="6" t="s">
        <v>35</v>
      </c>
      <c r="I812" s="6">
        <v>10</v>
      </c>
      <c r="J812" s="6" t="s">
        <v>708</v>
      </c>
      <c r="K812" s="12"/>
    </row>
    <row r="813" spans="1:11" ht="29.25" customHeight="1">
      <c r="A813" s="5">
        <v>807</v>
      </c>
      <c r="B813" s="5" t="str">
        <f t="shared" si="30"/>
        <v>연속지적도형정보</v>
      </c>
      <c r="C813" s="9" t="str">
        <f t="shared" si="31"/>
        <v>연속지적도형정보</v>
      </c>
      <c r="D813" s="9" t="s">
        <v>880</v>
      </c>
      <c r="E813" s="9" t="s">
        <v>808</v>
      </c>
      <c r="F813" s="5">
        <v>4</v>
      </c>
      <c r="G813" s="6" t="s">
        <v>4</v>
      </c>
      <c r="H813" s="6" t="s">
        <v>36</v>
      </c>
      <c r="I813" s="6">
        <v>254</v>
      </c>
      <c r="J813" s="6" t="s">
        <v>708</v>
      </c>
      <c r="K813" s="12"/>
    </row>
    <row r="814" spans="1:11" ht="29.25" customHeight="1">
      <c r="A814" s="5">
        <v>808</v>
      </c>
      <c r="B814" s="5" t="str">
        <f t="shared" si="30"/>
        <v>연속지적도형정보</v>
      </c>
      <c r="C814" s="9" t="str">
        <f t="shared" si="31"/>
        <v>연속지적도형정보</v>
      </c>
      <c r="D814" s="9" t="s">
        <v>880</v>
      </c>
      <c r="E814" s="9" t="s">
        <v>808</v>
      </c>
      <c r="F814" s="5">
        <v>5</v>
      </c>
      <c r="G814" s="6" t="s">
        <v>5</v>
      </c>
      <c r="H814" s="6" t="s">
        <v>40</v>
      </c>
      <c r="I814" s="6">
        <v>10</v>
      </c>
      <c r="J814" s="6" t="s">
        <v>708</v>
      </c>
      <c r="K814" s="12"/>
    </row>
    <row r="815" spans="1:11" ht="29.25" customHeight="1">
      <c r="A815" s="5">
        <v>809</v>
      </c>
      <c r="B815" s="5" t="str">
        <f t="shared" si="30"/>
        <v>연속지적도형정보</v>
      </c>
      <c r="C815" s="9" t="str">
        <f t="shared" si="31"/>
        <v>연속지적도형정보</v>
      </c>
      <c r="D815" s="9" t="s">
        <v>880</v>
      </c>
      <c r="E815" s="9" t="s">
        <v>807</v>
      </c>
      <c r="F815" s="5">
        <v>6</v>
      </c>
      <c r="G815" s="6" t="s">
        <v>6</v>
      </c>
      <c r="H815" s="6" t="s">
        <v>134</v>
      </c>
      <c r="I815" s="6">
        <v>200</v>
      </c>
      <c r="J815" s="6" t="s">
        <v>708</v>
      </c>
      <c r="K815" s="12"/>
    </row>
    <row r="816" spans="1:11" ht="29.25" customHeight="1">
      <c r="A816" s="5">
        <v>810</v>
      </c>
      <c r="B816" s="5" t="str">
        <f t="shared" si="30"/>
        <v>연속지적도형정보</v>
      </c>
      <c r="C816" s="9" t="str">
        <f t="shared" si="31"/>
        <v>연속지적도형정보</v>
      </c>
      <c r="D816" s="9" t="s">
        <v>882</v>
      </c>
      <c r="E816" s="9" t="s">
        <v>808</v>
      </c>
      <c r="F816" s="5">
        <v>7</v>
      </c>
      <c r="G816" s="6" t="s">
        <v>7</v>
      </c>
      <c r="H816" s="6" t="s">
        <v>62</v>
      </c>
      <c r="I816" s="6">
        <v>10</v>
      </c>
      <c r="J816" s="6" t="s">
        <v>708</v>
      </c>
      <c r="K816" s="12"/>
    </row>
    <row r="817" spans="1:11" ht="29.25" customHeight="1" thickBot="1">
      <c r="A817" s="19">
        <v>811</v>
      </c>
      <c r="B817" s="19" t="str">
        <f t="shared" si="30"/>
        <v>연속지적도형정보</v>
      </c>
      <c r="C817" s="20" t="str">
        <f t="shared" si="31"/>
        <v>연속지적도형정보</v>
      </c>
      <c r="D817" s="20" t="s">
        <v>880</v>
      </c>
      <c r="E817" s="20" t="s">
        <v>808</v>
      </c>
      <c r="F817" s="19">
        <v>8</v>
      </c>
      <c r="G817" s="19" t="s">
        <v>381</v>
      </c>
      <c r="H817" s="19" t="s">
        <v>270</v>
      </c>
      <c r="I817" s="21">
        <v>5</v>
      </c>
      <c r="J817" s="21" t="s">
        <v>708</v>
      </c>
      <c r="K817" s="23" t="s">
        <v>702</v>
      </c>
    </row>
    <row r="818" spans="1:11" ht="29.25" customHeight="1">
      <c r="A818" s="15">
        <v>812</v>
      </c>
      <c r="B818" s="15" t="s">
        <v>385</v>
      </c>
      <c r="C818" s="9" t="s">
        <v>385</v>
      </c>
      <c r="D818" s="9"/>
      <c r="E818" s="9" t="s">
        <v>808</v>
      </c>
      <c r="F818" s="15">
        <v>1</v>
      </c>
      <c r="G818" s="17" t="s">
        <v>0</v>
      </c>
      <c r="H818" s="17" t="s">
        <v>657</v>
      </c>
      <c r="I818" s="17">
        <v>9</v>
      </c>
      <c r="J818" s="17" t="s">
        <v>708</v>
      </c>
      <c r="K818" s="18"/>
    </row>
    <row r="819" spans="1:11" ht="29.25" customHeight="1">
      <c r="A819" s="5">
        <v>813</v>
      </c>
      <c r="B819" s="5" t="str">
        <f>B818</f>
        <v>용도지역지구정보</v>
      </c>
      <c r="C819" s="9" t="str">
        <f t="shared" ref="C819:C827" si="32">C818</f>
        <v>용도지역지구정보</v>
      </c>
      <c r="D819" s="9"/>
      <c r="E819" s="9" t="s">
        <v>808</v>
      </c>
      <c r="F819" s="5">
        <v>2</v>
      </c>
      <c r="G819" s="6" t="s">
        <v>2</v>
      </c>
      <c r="H819" s="6" t="s">
        <v>383</v>
      </c>
      <c r="I819" s="7">
        <v>33</v>
      </c>
      <c r="J819" s="7" t="s">
        <v>708</v>
      </c>
      <c r="K819" s="12"/>
    </row>
    <row r="820" spans="1:11" ht="29.25" customHeight="1">
      <c r="A820" s="5">
        <v>814</v>
      </c>
      <c r="B820" s="5" t="str">
        <f>B819</f>
        <v>용도지역지구정보</v>
      </c>
      <c r="C820" s="9" t="str">
        <f t="shared" si="32"/>
        <v>용도지역지구정보</v>
      </c>
      <c r="D820" s="9"/>
      <c r="E820" s="9" t="s">
        <v>808</v>
      </c>
      <c r="F820" s="5">
        <v>3</v>
      </c>
      <c r="G820" s="6" t="s">
        <v>3</v>
      </c>
      <c r="H820" s="6" t="s">
        <v>384</v>
      </c>
      <c r="I820" s="6">
        <v>254</v>
      </c>
      <c r="J820" s="6" t="s">
        <v>708</v>
      </c>
      <c r="K820" s="12"/>
    </row>
    <row r="821" spans="1:11" ht="29.25" customHeight="1">
      <c r="A821" s="5">
        <v>815</v>
      </c>
      <c r="B821" s="5" t="str">
        <f>B820</f>
        <v>용도지역지구정보</v>
      </c>
      <c r="C821" s="9" t="str">
        <f t="shared" si="32"/>
        <v>용도지역지구정보</v>
      </c>
      <c r="D821" s="9"/>
      <c r="E821" s="9" t="s">
        <v>808</v>
      </c>
      <c r="F821" s="5">
        <v>4</v>
      </c>
      <c r="G821" s="6" t="s">
        <v>4</v>
      </c>
      <c r="H821" s="6" t="s">
        <v>62</v>
      </c>
      <c r="I821" s="6">
        <v>10</v>
      </c>
      <c r="J821" s="6" t="s">
        <v>708</v>
      </c>
      <c r="K821" s="12"/>
    </row>
    <row r="822" spans="1:11" ht="29.25" customHeight="1">
      <c r="A822" s="5">
        <v>816</v>
      </c>
      <c r="B822" s="5" t="str">
        <f t="shared" ref="B822:B827" si="33">B821</f>
        <v>용도지역지구정보</v>
      </c>
      <c r="C822" s="9" t="str">
        <f t="shared" si="32"/>
        <v>용도지역지구정보</v>
      </c>
      <c r="D822" s="29"/>
      <c r="E822" s="29" t="s">
        <v>808</v>
      </c>
      <c r="F822" s="27">
        <v>5</v>
      </c>
      <c r="G822" s="28" t="s">
        <v>5</v>
      </c>
      <c r="H822" s="28" t="s">
        <v>270</v>
      </c>
      <c r="I822" s="28">
        <v>5</v>
      </c>
      <c r="J822" s="6" t="s">
        <v>708</v>
      </c>
      <c r="K822" s="11" t="s">
        <v>701</v>
      </c>
    </row>
    <row r="823" spans="1:11" ht="29.25" customHeight="1">
      <c r="A823" s="5">
        <v>817</v>
      </c>
      <c r="B823" s="5" t="str">
        <f t="shared" si="33"/>
        <v>용도지역지구정보</v>
      </c>
      <c r="C823" s="9" t="str">
        <f t="shared" si="32"/>
        <v>용도지역지구정보</v>
      </c>
      <c r="D823" s="29"/>
      <c r="E823" s="29" t="s">
        <v>808</v>
      </c>
      <c r="F823" s="5">
        <v>6</v>
      </c>
      <c r="G823" s="6" t="s">
        <v>6</v>
      </c>
      <c r="H823" s="28" t="s">
        <v>717</v>
      </c>
      <c r="I823" s="28">
        <v>6</v>
      </c>
      <c r="J823" s="28"/>
      <c r="K823" s="11"/>
    </row>
    <row r="824" spans="1:11" ht="29.25" customHeight="1">
      <c r="A824" s="5">
        <v>818</v>
      </c>
      <c r="B824" s="5" t="str">
        <f t="shared" si="33"/>
        <v>용도지역지구정보</v>
      </c>
      <c r="C824" s="9" t="str">
        <f>C822</f>
        <v>용도지역지구정보</v>
      </c>
      <c r="D824" s="29"/>
      <c r="E824" s="29" t="s">
        <v>807</v>
      </c>
      <c r="F824" s="5">
        <v>7</v>
      </c>
      <c r="G824" s="6" t="s">
        <v>7</v>
      </c>
      <c r="H824" s="28" t="s">
        <v>712</v>
      </c>
      <c r="I824" s="28">
        <v>200</v>
      </c>
      <c r="J824" s="28"/>
      <c r="K824" s="11"/>
    </row>
    <row r="825" spans="1:11" ht="29.25" customHeight="1">
      <c r="A825" s="5">
        <v>819</v>
      </c>
      <c r="B825" s="5" t="str">
        <f t="shared" si="33"/>
        <v>용도지역지구정보</v>
      </c>
      <c r="C825" s="9" t="str">
        <f t="shared" si="32"/>
        <v>용도지역지구정보</v>
      </c>
      <c r="D825" s="29"/>
      <c r="E825" s="29" t="s">
        <v>808</v>
      </c>
      <c r="F825" s="27">
        <v>8</v>
      </c>
      <c r="G825" s="28" t="s">
        <v>8</v>
      </c>
      <c r="H825" s="28" t="s">
        <v>713</v>
      </c>
      <c r="I825" s="28">
        <v>8</v>
      </c>
      <c r="J825" s="28"/>
      <c r="K825" s="11"/>
    </row>
    <row r="826" spans="1:11" ht="29.25" customHeight="1">
      <c r="A826" s="5">
        <v>820</v>
      </c>
      <c r="B826" s="5" t="str">
        <f t="shared" si="33"/>
        <v>용도지역지구정보</v>
      </c>
      <c r="C826" s="9" t="str">
        <f t="shared" si="32"/>
        <v>용도지역지구정보</v>
      </c>
      <c r="D826" s="29"/>
      <c r="E826" s="29" t="s">
        <v>808</v>
      </c>
      <c r="F826" s="5">
        <v>9</v>
      </c>
      <c r="G826" s="6" t="s">
        <v>9</v>
      </c>
      <c r="H826" s="28" t="s">
        <v>714</v>
      </c>
      <c r="I826" s="28">
        <v>200</v>
      </c>
      <c r="J826" s="28"/>
      <c r="K826" s="11"/>
    </row>
    <row r="827" spans="1:11" ht="29.25" customHeight="1" thickBot="1">
      <c r="A827" s="19">
        <v>821</v>
      </c>
      <c r="B827" s="19" t="str">
        <f t="shared" si="33"/>
        <v>용도지역지구정보</v>
      </c>
      <c r="C827" s="20" t="str">
        <f t="shared" si="32"/>
        <v>용도지역지구정보</v>
      </c>
      <c r="D827" s="20"/>
      <c r="E827" s="20" t="s">
        <v>808</v>
      </c>
      <c r="F827" s="19">
        <v>10</v>
      </c>
      <c r="G827" s="21" t="s">
        <v>10</v>
      </c>
      <c r="H827" s="19" t="s">
        <v>715</v>
      </c>
      <c r="I827" s="21">
        <v>200</v>
      </c>
      <c r="J827" s="21"/>
      <c r="K827" s="23" t="s">
        <v>702</v>
      </c>
    </row>
    <row r="828" spans="1:11" ht="29.25" customHeight="1">
      <c r="A828" s="15">
        <v>822</v>
      </c>
      <c r="B828" s="15" t="s">
        <v>386</v>
      </c>
      <c r="C828" s="9" t="s">
        <v>386</v>
      </c>
      <c r="D828" s="9" t="s">
        <v>1198</v>
      </c>
      <c r="E828" s="9" t="s">
        <v>807</v>
      </c>
      <c r="F828" s="15">
        <v>1</v>
      </c>
      <c r="G828" s="17" t="s">
        <v>0</v>
      </c>
      <c r="H828" s="17" t="s">
        <v>657</v>
      </c>
      <c r="I828" s="17">
        <v>9</v>
      </c>
      <c r="J828" s="17" t="s">
        <v>708</v>
      </c>
      <c r="K828" s="18"/>
    </row>
    <row r="829" spans="1:11" ht="29.25" customHeight="1">
      <c r="A829" s="5">
        <v>823</v>
      </c>
      <c r="B829" s="5" t="str">
        <f t="shared" ref="B829:B842" si="34">B828</f>
        <v>지적도근점정보</v>
      </c>
      <c r="C829" s="9" t="str">
        <f t="shared" ref="C829:C842" si="35">C828</f>
        <v>지적도근점정보</v>
      </c>
      <c r="D829" s="9" t="s">
        <v>1197</v>
      </c>
      <c r="E829" s="9" t="s">
        <v>808</v>
      </c>
      <c r="F829" s="5">
        <v>2</v>
      </c>
      <c r="G829" s="6" t="s">
        <v>2</v>
      </c>
      <c r="H829" s="6" t="s">
        <v>387</v>
      </c>
      <c r="I829" s="6">
        <v>15</v>
      </c>
      <c r="J829" s="6" t="s">
        <v>708</v>
      </c>
      <c r="K829" s="12"/>
    </row>
    <row r="830" spans="1:11" ht="29.25" customHeight="1">
      <c r="A830" s="5">
        <v>824</v>
      </c>
      <c r="B830" s="5" t="str">
        <f t="shared" si="34"/>
        <v>지적도근점정보</v>
      </c>
      <c r="C830" s="9" t="str">
        <f t="shared" si="35"/>
        <v>지적도근점정보</v>
      </c>
      <c r="D830" s="9" t="s">
        <v>1197</v>
      </c>
      <c r="E830" s="9" t="s">
        <v>808</v>
      </c>
      <c r="F830" s="5">
        <v>3</v>
      </c>
      <c r="G830" s="6" t="s">
        <v>3</v>
      </c>
      <c r="H830" s="6" t="s">
        <v>35</v>
      </c>
      <c r="I830" s="6">
        <v>10</v>
      </c>
      <c r="J830" s="6" t="s">
        <v>708</v>
      </c>
      <c r="K830" s="12"/>
    </row>
    <row r="831" spans="1:11" ht="29.25" customHeight="1">
      <c r="A831" s="5">
        <v>825</v>
      </c>
      <c r="B831" s="5" t="str">
        <f t="shared" si="34"/>
        <v>지적도근점정보</v>
      </c>
      <c r="C831" s="9" t="str">
        <f t="shared" si="35"/>
        <v>지적도근점정보</v>
      </c>
      <c r="D831" s="9" t="s">
        <v>1197</v>
      </c>
      <c r="E831" s="9" t="s">
        <v>807</v>
      </c>
      <c r="F831" s="5">
        <v>4</v>
      </c>
      <c r="G831" s="6" t="s">
        <v>4</v>
      </c>
      <c r="H831" s="6" t="s">
        <v>36</v>
      </c>
      <c r="I831" s="6">
        <v>254</v>
      </c>
      <c r="J831" s="6" t="s">
        <v>708</v>
      </c>
      <c r="K831" s="12"/>
    </row>
    <row r="832" spans="1:11" ht="29.25" customHeight="1">
      <c r="A832" s="5">
        <v>826</v>
      </c>
      <c r="B832" s="5" t="str">
        <f t="shared" si="34"/>
        <v>지적도근점정보</v>
      </c>
      <c r="C832" s="9" t="str">
        <f t="shared" si="35"/>
        <v>지적도근점정보</v>
      </c>
      <c r="D832" s="9" t="s">
        <v>1197</v>
      </c>
      <c r="E832" s="9" t="s">
        <v>807</v>
      </c>
      <c r="F832" s="5">
        <v>5</v>
      </c>
      <c r="G832" s="6" t="s">
        <v>5</v>
      </c>
      <c r="H832" s="6" t="s">
        <v>388</v>
      </c>
      <c r="I832" s="6">
        <v>150</v>
      </c>
      <c r="J832" s="6"/>
      <c r="K832" s="12"/>
    </row>
    <row r="833" spans="1:11" ht="29.25" customHeight="1">
      <c r="A833" s="5">
        <v>827</v>
      </c>
      <c r="B833" s="5" t="str">
        <f t="shared" si="34"/>
        <v>지적도근점정보</v>
      </c>
      <c r="C833" s="9" t="str">
        <f t="shared" si="35"/>
        <v>지적도근점정보</v>
      </c>
      <c r="D833" s="9" t="s">
        <v>1197</v>
      </c>
      <c r="E833" s="9" t="s">
        <v>808</v>
      </c>
      <c r="F833" s="5">
        <v>6</v>
      </c>
      <c r="G833" s="6" t="s">
        <v>6</v>
      </c>
      <c r="H833" s="6" t="s">
        <v>389</v>
      </c>
      <c r="I833" s="6">
        <v>90</v>
      </c>
      <c r="J833" s="6" t="s">
        <v>708</v>
      </c>
      <c r="K833" s="12"/>
    </row>
    <row r="834" spans="1:11" ht="29.25" customHeight="1">
      <c r="A834" s="5">
        <v>828</v>
      </c>
      <c r="B834" s="5" t="str">
        <f t="shared" si="34"/>
        <v>지적도근점정보</v>
      </c>
      <c r="C834" s="9" t="str">
        <f t="shared" si="35"/>
        <v>지적도근점정보</v>
      </c>
      <c r="D834" s="9" t="s">
        <v>1197</v>
      </c>
      <c r="E834" s="9" t="s">
        <v>808</v>
      </c>
      <c r="F834" s="5">
        <v>7</v>
      </c>
      <c r="G834" s="6" t="s">
        <v>7</v>
      </c>
      <c r="H834" s="6" t="s">
        <v>390</v>
      </c>
      <c r="I834" s="6" t="s">
        <v>346</v>
      </c>
      <c r="J834" s="6" t="s">
        <v>708</v>
      </c>
      <c r="K834" s="12"/>
    </row>
    <row r="835" spans="1:11" ht="29.25" customHeight="1">
      <c r="A835" s="5">
        <v>829</v>
      </c>
      <c r="B835" s="5" t="str">
        <f t="shared" si="34"/>
        <v>지적도근점정보</v>
      </c>
      <c r="C835" s="9" t="str">
        <f t="shared" si="35"/>
        <v>지적도근점정보</v>
      </c>
      <c r="D835" s="9" t="s">
        <v>1197</v>
      </c>
      <c r="E835" s="9" t="s">
        <v>808</v>
      </c>
      <c r="F835" s="5">
        <v>8</v>
      </c>
      <c r="G835" s="6" t="s">
        <v>8</v>
      </c>
      <c r="H835" s="6" t="s">
        <v>391</v>
      </c>
      <c r="I835" s="6" t="s">
        <v>346</v>
      </c>
      <c r="J835" s="6" t="s">
        <v>708</v>
      </c>
      <c r="K835" s="12"/>
    </row>
    <row r="836" spans="1:11" ht="29.25" customHeight="1">
      <c r="A836" s="5">
        <v>830</v>
      </c>
      <c r="B836" s="5" t="str">
        <f t="shared" si="34"/>
        <v>지적도근점정보</v>
      </c>
      <c r="C836" s="9" t="str">
        <f t="shared" si="35"/>
        <v>지적도근점정보</v>
      </c>
      <c r="D836" s="9" t="s">
        <v>1197</v>
      </c>
      <c r="E836" s="9" t="s">
        <v>808</v>
      </c>
      <c r="F836" s="5">
        <v>9</v>
      </c>
      <c r="G836" s="6" t="s">
        <v>9</v>
      </c>
      <c r="H836" s="6" t="s">
        <v>392</v>
      </c>
      <c r="I836" s="6">
        <v>1</v>
      </c>
      <c r="J836" s="6" t="s">
        <v>708</v>
      </c>
      <c r="K836" s="12" t="str">
        <f>표지재질코드</f>
        <v>1:표석, 2:철재, 3:플라스틱, 4:목재, 5:맨홀식, 6:기타</v>
      </c>
    </row>
    <row r="837" spans="1:11" ht="29.25" customHeight="1">
      <c r="A837" s="5">
        <v>831</v>
      </c>
      <c r="B837" s="5" t="str">
        <f t="shared" si="34"/>
        <v>지적도근점정보</v>
      </c>
      <c r="C837" s="9" t="str">
        <f t="shared" si="35"/>
        <v>지적도근점정보</v>
      </c>
      <c r="D837" s="9" t="s">
        <v>1197</v>
      </c>
      <c r="E837" s="9" t="s">
        <v>808</v>
      </c>
      <c r="F837" s="5">
        <v>10</v>
      </c>
      <c r="G837" s="6" t="s">
        <v>10</v>
      </c>
      <c r="H837" s="6" t="s">
        <v>393</v>
      </c>
      <c r="I837" s="6">
        <v>254</v>
      </c>
      <c r="J837" s="6" t="s">
        <v>708</v>
      </c>
      <c r="K837" s="12"/>
    </row>
    <row r="838" spans="1:11" ht="29.25" customHeight="1">
      <c r="A838" s="5">
        <v>832</v>
      </c>
      <c r="B838" s="5" t="str">
        <f t="shared" si="34"/>
        <v>지적도근점정보</v>
      </c>
      <c r="C838" s="9" t="str">
        <f t="shared" si="35"/>
        <v>지적도근점정보</v>
      </c>
      <c r="D838" s="9" t="s">
        <v>1197</v>
      </c>
      <c r="E838" s="9" t="s">
        <v>808</v>
      </c>
      <c r="F838" s="5">
        <v>11</v>
      </c>
      <c r="G838" s="6" t="s">
        <v>11</v>
      </c>
      <c r="H838" s="6" t="s">
        <v>395</v>
      </c>
      <c r="I838" s="6">
        <v>1</v>
      </c>
      <c r="J838" s="6" t="s">
        <v>708</v>
      </c>
      <c r="K838" s="12" t="str">
        <f>설치구분코드</f>
        <v>1:설치, 2:재설치, 3:복구, 4:폐기, 5:기타</v>
      </c>
    </row>
    <row r="839" spans="1:11" ht="29.25" customHeight="1">
      <c r="A839" s="5">
        <v>833</v>
      </c>
      <c r="B839" s="5" t="str">
        <f t="shared" si="34"/>
        <v>지적도근점정보</v>
      </c>
      <c r="C839" s="9" t="str">
        <f t="shared" si="35"/>
        <v>지적도근점정보</v>
      </c>
      <c r="D839" s="9" t="s">
        <v>1197</v>
      </c>
      <c r="E839" s="9" t="s">
        <v>808</v>
      </c>
      <c r="F839" s="5">
        <v>12</v>
      </c>
      <c r="G839" s="6" t="s">
        <v>12</v>
      </c>
      <c r="H839" s="6" t="s">
        <v>396</v>
      </c>
      <c r="I839" s="6">
        <v>254</v>
      </c>
      <c r="J839" s="6" t="s">
        <v>708</v>
      </c>
      <c r="K839" s="12"/>
    </row>
    <row r="840" spans="1:11" ht="29.25" customHeight="1">
      <c r="A840" s="5">
        <v>834</v>
      </c>
      <c r="B840" s="5" t="str">
        <f t="shared" si="34"/>
        <v>지적도근점정보</v>
      </c>
      <c r="C840" s="9" t="str">
        <f t="shared" si="35"/>
        <v>지적도근점정보</v>
      </c>
      <c r="D840" s="9" t="s">
        <v>1197</v>
      </c>
      <c r="E840" s="9" t="s">
        <v>808</v>
      </c>
      <c r="F840" s="5">
        <v>13</v>
      </c>
      <c r="G840" s="6" t="s">
        <v>13</v>
      </c>
      <c r="H840" s="6" t="s">
        <v>398</v>
      </c>
      <c r="I840" s="6">
        <v>8</v>
      </c>
      <c r="J840" s="6" t="s">
        <v>708</v>
      </c>
      <c r="K840" s="12"/>
    </row>
    <row r="841" spans="1:11" ht="29.25" customHeight="1">
      <c r="A841" s="5">
        <v>835</v>
      </c>
      <c r="B841" s="5" t="str">
        <f t="shared" si="34"/>
        <v>지적도근점정보</v>
      </c>
      <c r="C841" s="9" t="str">
        <f t="shared" si="35"/>
        <v>지적도근점정보</v>
      </c>
      <c r="D841" s="9" t="s">
        <v>1197</v>
      </c>
      <c r="E841" s="9" t="s">
        <v>808</v>
      </c>
      <c r="F841" s="5">
        <v>14</v>
      </c>
      <c r="G841" s="6" t="s">
        <v>14</v>
      </c>
      <c r="H841" s="6" t="s">
        <v>62</v>
      </c>
      <c r="I841" s="6">
        <v>10</v>
      </c>
      <c r="J841" s="6" t="s">
        <v>708</v>
      </c>
      <c r="K841" s="12"/>
    </row>
    <row r="842" spans="1:11" ht="29.25" customHeight="1" thickBot="1">
      <c r="A842" s="19">
        <v>836</v>
      </c>
      <c r="B842" s="19" t="str">
        <f t="shared" si="34"/>
        <v>지적도근점정보</v>
      </c>
      <c r="C842" s="20" t="str">
        <f t="shared" si="35"/>
        <v>지적도근점정보</v>
      </c>
      <c r="D842" s="29" t="s">
        <v>1197</v>
      </c>
      <c r="E842" s="20" t="s">
        <v>808</v>
      </c>
      <c r="F842" s="19">
        <v>15</v>
      </c>
      <c r="G842" s="19" t="s">
        <v>204</v>
      </c>
      <c r="H842" s="19" t="s">
        <v>270</v>
      </c>
      <c r="I842" s="21">
        <v>5</v>
      </c>
      <c r="J842" s="21" t="s">
        <v>708</v>
      </c>
      <c r="K842" s="23" t="s">
        <v>702</v>
      </c>
    </row>
    <row r="843" spans="1:11" ht="29.25" customHeight="1">
      <c r="A843" s="15">
        <v>837</v>
      </c>
      <c r="B843" s="15" t="s">
        <v>399</v>
      </c>
      <c r="C843" s="9" t="s">
        <v>399</v>
      </c>
      <c r="D843" s="89" t="s">
        <v>1200</v>
      </c>
      <c r="E843" s="9" t="s">
        <v>808</v>
      </c>
      <c r="F843" s="15">
        <v>1</v>
      </c>
      <c r="G843" s="17" t="s">
        <v>0</v>
      </c>
      <c r="H843" s="17" t="s">
        <v>657</v>
      </c>
      <c r="I843" s="17">
        <v>9</v>
      </c>
      <c r="J843" s="17" t="s">
        <v>708</v>
      </c>
      <c r="K843" s="18"/>
    </row>
    <row r="844" spans="1:11" ht="29.25" customHeight="1">
      <c r="A844" s="5">
        <v>838</v>
      </c>
      <c r="B844" s="5" t="str">
        <f t="shared" ref="B844:B858" si="36">B843</f>
        <v>지적삼각보조점정보</v>
      </c>
      <c r="C844" s="9" t="str">
        <f t="shared" ref="C844:C858" si="37">C843</f>
        <v>지적삼각보조점정보</v>
      </c>
      <c r="D844" s="9" t="s">
        <v>1201</v>
      </c>
      <c r="E844" s="9" t="s">
        <v>808</v>
      </c>
      <c r="F844" s="5">
        <v>2</v>
      </c>
      <c r="G844" s="6" t="s">
        <v>2</v>
      </c>
      <c r="H844" s="6" t="s">
        <v>401</v>
      </c>
      <c r="I844" s="6">
        <v>15</v>
      </c>
      <c r="J844" s="6" t="s">
        <v>708</v>
      </c>
      <c r="K844" s="12"/>
    </row>
    <row r="845" spans="1:11" ht="29.25" customHeight="1">
      <c r="A845" s="5">
        <v>839</v>
      </c>
      <c r="B845" s="5" t="str">
        <f t="shared" si="36"/>
        <v>지적삼각보조점정보</v>
      </c>
      <c r="C845" s="9" t="str">
        <f t="shared" si="37"/>
        <v>지적삼각보조점정보</v>
      </c>
      <c r="D845" s="9" t="s">
        <v>1201</v>
      </c>
      <c r="E845" s="9" t="s">
        <v>808</v>
      </c>
      <c r="F845" s="5">
        <v>3</v>
      </c>
      <c r="G845" s="6" t="s">
        <v>3</v>
      </c>
      <c r="H845" s="6" t="s">
        <v>35</v>
      </c>
      <c r="I845" s="6">
        <v>10</v>
      </c>
      <c r="J845" s="6" t="s">
        <v>708</v>
      </c>
      <c r="K845" s="12"/>
    </row>
    <row r="846" spans="1:11" ht="29.25" customHeight="1">
      <c r="A846" s="5">
        <v>840</v>
      </c>
      <c r="B846" s="5" t="str">
        <f t="shared" si="36"/>
        <v>지적삼각보조점정보</v>
      </c>
      <c r="C846" s="9" t="str">
        <f t="shared" si="37"/>
        <v>지적삼각보조점정보</v>
      </c>
      <c r="D846" s="9" t="s">
        <v>1199</v>
      </c>
      <c r="E846" s="9" t="s">
        <v>808</v>
      </c>
      <c r="F846" s="5">
        <v>4</v>
      </c>
      <c r="G846" s="6" t="s">
        <v>4</v>
      </c>
      <c r="H846" s="6" t="s">
        <v>36</v>
      </c>
      <c r="I846" s="6">
        <v>254</v>
      </c>
      <c r="J846" s="6" t="s">
        <v>708</v>
      </c>
      <c r="K846" s="12"/>
    </row>
    <row r="847" spans="1:11" ht="29.25" customHeight="1">
      <c r="A847" s="5">
        <v>841</v>
      </c>
      <c r="B847" s="5" t="str">
        <f t="shared" si="36"/>
        <v>지적삼각보조점정보</v>
      </c>
      <c r="C847" s="9" t="str">
        <f t="shared" si="37"/>
        <v>지적삼각보조점정보</v>
      </c>
      <c r="D847" s="9" t="s">
        <v>1199</v>
      </c>
      <c r="E847" s="9" t="s">
        <v>808</v>
      </c>
      <c r="F847" s="5">
        <v>5</v>
      </c>
      <c r="G847" s="6" t="s">
        <v>5</v>
      </c>
      <c r="H847" s="6" t="s">
        <v>388</v>
      </c>
      <c r="I847" s="6">
        <v>150</v>
      </c>
      <c r="J847" s="6"/>
      <c r="K847" s="12"/>
    </row>
    <row r="848" spans="1:11" ht="29.25" customHeight="1">
      <c r="A848" s="5">
        <v>842</v>
      </c>
      <c r="B848" s="5" t="str">
        <f t="shared" si="36"/>
        <v>지적삼각보조점정보</v>
      </c>
      <c r="C848" s="9" t="str">
        <f t="shared" si="37"/>
        <v>지적삼각보조점정보</v>
      </c>
      <c r="D848" s="9" t="s">
        <v>1199</v>
      </c>
      <c r="E848" s="9" t="s">
        <v>809</v>
      </c>
      <c r="F848" s="5">
        <v>6</v>
      </c>
      <c r="G848" s="6" t="s">
        <v>6</v>
      </c>
      <c r="H848" s="6" t="s">
        <v>402</v>
      </c>
      <c r="I848" s="6">
        <v>90</v>
      </c>
      <c r="J848" s="6" t="s">
        <v>708</v>
      </c>
      <c r="K848" s="12"/>
    </row>
    <row r="849" spans="1:11" ht="29.25" customHeight="1">
      <c r="A849" s="5">
        <v>843</v>
      </c>
      <c r="B849" s="5" t="str">
        <f t="shared" si="36"/>
        <v>지적삼각보조점정보</v>
      </c>
      <c r="C849" s="9" t="str">
        <f t="shared" si="37"/>
        <v>지적삼각보조점정보</v>
      </c>
      <c r="D849" s="9" t="s">
        <v>1199</v>
      </c>
      <c r="E849" s="9" t="s">
        <v>808</v>
      </c>
      <c r="F849" s="5">
        <v>7</v>
      </c>
      <c r="G849" s="6" t="s">
        <v>7</v>
      </c>
      <c r="H849" s="6" t="s">
        <v>390</v>
      </c>
      <c r="I849" s="6" t="s">
        <v>346</v>
      </c>
      <c r="J849" s="6" t="s">
        <v>708</v>
      </c>
      <c r="K849" s="12"/>
    </row>
    <row r="850" spans="1:11" ht="29.25" customHeight="1">
      <c r="A850" s="5">
        <v>844</v>
      </c>
      <c r="B850" s="5" t="str">
        <f t="shared" si="36"/>
        <v>지적삼각보조점정보</v>
      </c>
      <c r="C850" s="9" t="str">
        <f t="shared" si="37"/>
        <v>지적삼각보조점정보</v>
      </c>
      <c r="D850" s="9" t="s">
        <v>1199</v>
      </c>
      <c r="E850" s="9" t="s">
        <v>808</v>
      </c>
      <c r="F850" s="5">
        <v>8</v>
      </c>
      <c r="G850" s="6" t="s">
        <v>8</v>
      </c>
      <c r="H850" s="6" t="s">
        <v>391</v>
      </c>
      <c r="I850" s="6" t="s">
        <v>346</v>
      </c>
      <c r="J850" s="6" t="s">
        <v>708</v>
      </c>
      <c r="K850" s="12"/>
    </row>
    <row r="851" spans="1:11" ht="29.25" customHeight="1">
      <c r="A851" s="5">
        <v>845</v>
      </c>
      <c r="B851" s="5" t="str">
        <f>B850</f>
        <v>지적삼각보조점정보</v>
      </c>
      <c r="C851" s="9" t="str">
        <f>C850</f>
        <v>지적삼각보조점정보</v>
      </c>
      <c r="D851" s="9" t="s">
        <v>1199</v>
      </c>
      <c r="E851" s="9" t="s">
        <v>808</v>
      </c>
      <c r="F851" s="5">
        <v>9</v>
      </c>
      <c r="G851" s="6" t="s">
        <v>9</v>
      </c>
      <c r="H851" s="6" t="s">
        <v>392</v>
      </c>
      <c r="I851" s="6">
        <v>1</v>
      </c>
      <c r="J851" s="6" t="s">
        <v>708</v>
      </c>
      <c r="K851" s="12" t="str">
        <f>표지재질코드</f>
        <v>1:표석, 2:철재, 3:플라스틱, 4:목재, 5:맨홀식, 6:기타</v>
      </c>
    </row>
    <row r="852" spans="1:11" ht="29.25" customHeight="1">
      <c r="A852" s="5">
        <v>846</v>
      </c>
      <c r="B852" s="5" t="str">
        <f t="shared" si="36"/>
        <v>지적삼각보조점정보</v>
      </c>
      <c r="C852" s="9" t="str">
        <f t="shared" si="37"/>
        <v>지적삼각보조점정보</v>
      </c>
      <c r="D852" s="9" t="s">
        <v>1199</v>
      </c>
      <c r="E852" s="9" t="s">
        <v>807</v>
      </c>
      <c r="F852" s="5">
        <v>10</v>
      </c>
      <c r="G852" s="6" t="s">
        <v>10</v>
      </c>
      <c r="H852" s="6" t="s">
        <v>393</v>
      </c>
      <c r="I852" s="6">
        <v>254</v>
      </c>
      <c r="J852" s="6" t="s">
        <v>708</v>
      </c>
      <c r="K852" s="12"/>
    </row>
    <row r="853" spans="1:11" ht="29.25" customHeight="1">
      <c r="A853" s="5">
        <v>847</v>
      </c>
      <c r="B853" s="5" t="str">
        <f t="shared" si="36"/>
        <v>지적삼각보조점정보</v>
      </c>
      <c r="C853" s="9" t="s">
        <v>721</v>
      </c>
      <c r="D853" s="9" t="s">
        <v>1199</v>
      </c>
      <c r="E853" s="9" t="s">
        <v>807</v>
      </c>
      <c r="F853" s="5">
        <v>11</v>
      </c>
      <c r="G853" s="5" t="s">
        <v>11</v>
      </c>
      <c r="H853" s="5" t="s">
        <v>1202</v>
      </c>
      <c r="I853" s="5">
        <v>4</v>
      </c>
      <c r="J853" s="5"/>
      <c r="K853" s="12"/>
    </row>
    <row r="854" spans="1:11" ht="29.25" customHeight="1">
      <c r="A854" s="5">
        <v>848</v>
      </c>
      <c r="B854" s="5" t="str">
        <f>B853</f>
        <v>지적삼각보조점정보</v>
      </c>
      <c r="C854" s="9" t="str">
        <f>C852</f>
        <v>지적삼각보조점정보</v>
      </c>
      <c r="D854" s="9" t="s">
        <v>1199</v>
      </c>
      <c r="E854" s="9" t="s">
        <v>808</v>
      </c>
      <c r="F854" s="5">
        <v>12</v>
      </c>
      <c r="G854" s="6" t="s">
        <v>12</v>
      </c>
      <c r="H854" s="6" t="s">
        <v>403</v>
      </c>
      <c r="I854" s="6">
        <v>1</v>
      </c>
      <c r="J854" s="6" t="s">
        <v>708</v>
      </c>
      <c r="K854" s="12" t="str">
        <f>설치구분코드</f>
        <v>1:설치, 2:재설치, 3:복구, 4:폐기, 5:기타</v>
      </c>
    </row>
    <row r="855" spans="1:11" ht="29.25" customHeight="1">
      <c r="A855" s="5">
        <v>849</v>
      </c>
      <c r="B855" s="5" t="str">
        <f t="shared" si="36"/>
        <v>지적삼각보조점정보</v>
      </c>
      <c r="C855" s="9" t="str">
        <f t="shared" si="37"/>
        <v>지적삼각보조점정보</v>
      </c>
      <c r="D855" s="9" t="s">
        <v>1199</v>
      </c>
      <c r="E855" s="9" t="s">
        <v>807</v>
      </c>
      <c r="F855" s="5">
        <v>13</v>
      </c>
      <c r="G855" s="6" t="s">
        <v>13</v>
      </c>
      <c r="H855" s="6" t="s">
        <v>404</v>
      </c>
      <c r="I855" s="6">
        <v>254</v>
      </c>
      <c r="J855" s="6" t="s">
        <v>708</v>
      </c>
      <c r="K855" s="12"/>
    </row>
    <row r="856" spans="1:11" ht="29.25" customHeight="1">
      <c r="A856" s="5">
        <v>850</v>
      </c>
      <c r="B856" s="5" t="str">
        <f t="shared" si="36"/>
        <v>지적삼각보조점정보</v>
      </c>
      <c r="C856" s="9" t="str">
        <f t="shared" si="37"/>
        <v>지적삼각보조점정보</v>
      </c>
      <c r="D856" s="9" t="s">
        <v>1199</v>
      </c>
      <c r="E856" s="9" t="s">
        <v>808</v>
      </c>
      <c r="F856" s="5">
        <v>14</v>
      </c>
      <c r="G856" s="6" t="s">
        <v>225</v>
      </c>
      <c r="H856" s="6" t="s">
        <v>405</v>
      </c>
      <c r="I856" s="6">
        <v>8</v>
      </c>
      <c r="J856" s="6" t="s">
        <v>708</v>
      </c>
      <c r="K856" s="12"/>
    </row>
    <row r="857" spans="1:11" ht="29.25" customHeight="1">
      <c r="A857" s="5">
        <v>851</v>
      </c>
      <c r="B857" s="5" t="str">
        <f t="shared" si="36"/>
        <v>지적삼각보조점정보</v>
      </c>
      <c r="C857" s="9" t="str">
        <f t="shared" si="37"/>
        <v>지적삼각보조점정보</v>
      </c>
      <c r="D857" s="9" t="s">
        <v>1199</v>
      </c>
      <c r="E857" s="9" t="s">
        <v>807</v>
      </c>
      <c r="F857" s="5">
        <v>15</v>
      </c>
      <c r="G857" s="6" t="s">
        <v>204</v>
      </c>
      <c r="H857" s="6" t="s">
        <v>62</v>
      </c>
      <c r="I857" s="6">
        <v>10</v>
      </c>
      <c r="J857" s="6" t="s">
        <v>708</v>
      </c>
      <c r="K857" s="12"/>
    </row>
    <row r="858" spans="1:11" ht="29.25" customHeight="1" thickBot="1">
      <c r="A858" s="19">
        <v>852</v>
      </c>
      <c r="B858" s="19" t="str">
        <f t="shared" si="36"/>
        <v>지적삼각보조점정보</v>
      </c>
      <c r="C858" s="20" t="str">
        <f t="shared" si="37"/>
        <v>지적삼각보조점정보</v>
      </c>
      <c r="D858" s="20" t="s">
        <v>1201</v>
      </c>
      <c r="E858" s="20" t="s">
        <v>808</v>
      </c>
      <c r="F858" s="19">
        <v>16</v>
      </c>
      <c r="G858" s="21" t="s">
        <v>176</v>
      </c>
      <c r="H858" s="19" t="s">
        <v>270</v>
      </c>
      <c r="I858" s="21">
        <v>5</v>
      </c>
      <c r="J858" s="21" t="s">
        <v>708</v>
      </c>
      <c r="K858" s="23" t="s">
        <v>702</v>
      </c>
    </row>
    <row r="859" spans="1:11" ht="29.25" customHeight="1">
      <c r="A859" s="15">
        <v>853</v>
      </c>
      <c r="B859" s="15" t="s">
        <v>400</v>
      </c>
      <c r="C859" s="9" t="s">
        <v>400</v>
      </c>
      <c r="D859" s="9" t="s">
        <v>1307</v>
      </c>
      <c r="E859" s="9" t="s">
        <v>807</v>
      </c>
      <c r="F859" s="15">
        <v>1</v>
      </c>
      <c r="G859" s="17" t="s">
        <v>0</v>
      </c>
      <c r="H859" s="17" t="s">
        <v>657</v>
      </c>
      <c r="I859" s="17">
        <v>9</v>
      </c>
      <c r="J859" s="17" t="s">
        <v>708</v>
      </c>
      <c r="K859" s="18"/>
    </row>
    <row r="860" spans="1:11" ht="29.25" customHeight="1">
      <c r="A860" s="5">
        <v>854</v>
      </c>
      <c r="B860" s="5" t="str">
        <f t="shared" ref="B860:C863" si="38">B859</f>
        <v>지적삼각점정보</v>
      </c>
      <c r="C860" s="9" t="str">
        <f t="shared" si="38"/>
        <v>지적삼각점정보</v>
      </c>
      <c r="D860" s="9" t="s">
        <v>1307</v>
      </c>
      <c r="E860" s="9" t="s">
        <v>807</v>
      </c>
      <c r="F860" s="5">
        <v>2</v>
      </c>
      <c r="G860" s="6" t="s">
        <v>2</v>
      </c>
      <c r="H860" s="6" t="s">
        <v>406</v>
      </c>
      <c r="I860" s="6">
        <v>15</v>
      </c>
      <c r="J860" s="6" t="s">
        <v>708</v>
      </c>
      <c r="K860" s="12"/>
    </row>
    <row r="861" spans="1:11" ht="29.25" customHeight="1">
      <c r="A861" s="5">
        <v>855</v>
      </c>
      <c r="B861" s="5" t="str">
        <f t="shared" si="38"/>
        <v>지적삼각점정보</v>
      </c>
      <c r="C861" s="9" t="str">
        <f t="shared" si="38"/>
        <v>지적삼각점정보</v>
      </c>
      <c r="D861" s="9" t="s">
        <v>1307</v>
      </c>
      <c r="E861" s="9" t="s">
        <v>808</v>
      </c>
      <c r="F861" s="5">
        <v>3</v>
      </c>
      <c r="G861" s="6" t="s">
        <v>3</v>
      </c>
      <c r="H861" s="6" t="s">
        <v>35</v>
      </c>
      <c r="I861" s="6">
        <v>10</v>
      </c>
      <c r="J861" s="6" t="s">
        <v>708</v>
      </c>
      <c r="K861" s="12"/>
    </row>
    <row r="862" spans="1:11" ht="29.25" customHeight="1">
      <c r="A862" s="5">
        <v>856</v>
      </c>
      <c r="B862" s="5" t="str">
        <f t="shared" si="38"/>
        <v>지적삼각점정보</v>
      </c>
      <c r="C862" s="9" t="str">
        <f t="shared" si="38"/>
        <v>지적삼각점정보</v>
      </c>
      <c r="D862" s="9" t="s">
        <v>1307</v>
      </c>
      <c r="E862" s="9" t="s">
        <v>808</v>
      </c>
      <c r="F862" s="5">
        <v>4</v>
      </c>
      <c r="G862" s="6" t="s">
        <v>4</v>
      </c>
      <c r="H862" s="6" t="s">
        <v>36</v>
      </c>
      <c r="I862" s="6">
        <v>254</v>
      </c>
      <c r="J862" s="6" t="s">
        <v>708</v>
      </c>
      <c r="K862" s="12"/>
    </row>
    <row r="863" spans="1:11" ht="29.25" customHeight="1">
      <c r="A863" s="5">
        <v>857</v>
      </c>
      <c r="B863" s="5" t="str">
        <f t="shared" si="38"/>
        <v>지적삼각점정보</v>
      </c>
      <c r="C863" s="9" t="str">
        <f t="shared" si="38"/>
        <v>지적삼각점정보</v>
      </c>
      <c r="D863" s="9" t="s">
        <v>1307</v>
      </c>
      <c r="E863" s="9" t="s">
        <v>808</v>
      </c>
      <c r="F863" s="5">
        <v>5</v>
      </c>
      <c r="G863" s="6" t="s">
        <v>5</v>
      </c>
      <c r="H863" s="6" t="s">
        <v>388</v>
      </c>
      <c r="I863" s="6">
        <v>150</v>
      </c>
      <c r="J863" s="6"/>
      <c r="K863" s="12"/>
    </row>
    <row r="864" spans="1:11" ht="29.25" customHeight="1">
      <c r="A864" s="5">
        <v>858</v>
      </c>
      <c r="B864" s="5" t="str">
        <f t="shared" ref="B864:B875" si="39">B863</f>
        <v>지적삼각점정보</v>
      </c>
      <c r="C864" s="9" t="str">
        <f t="shared" ref="C864:C875" si="40">C863</f>
        <v>지적삼각점정보</v>
      </c>
      <c r="D864" s="9" t="s">
        <v>1307</v>
      </c>
      <c r="E864" s="9" t="s">
        <v>808</v>
      </c>
      <c r="F864" s="5">
        <v>6</v>
      </c>
      <c r="G864" s="6" t="s">
        <v>6</v>
      </c>
      <c r="H864" s="6" t="s">
        <v>407</v>
      </c>
      <c r="I864" s="6">
        <v>90</v>
      </c>
      <c r="J864" s="6" t="s">
        <v>708</v>
      </c>
      <c r="K864" s="12"/>
    </row>
    <row r="865" spans="1:11" ht="29.25" customHeight="1">
      <c r="A865" s="5">
        <v>859</v>
      </c>
      <c r="B865" s="5" t="str">
        <f t="shared" si="39"/>
        <v>지적삼각점정보</v>
      </c>
      <c r="C865" s="9" t="str">
        <f t="shared" si="40"/>
        <v>지적삼각점정보</v>
      </c>
      <c r="D865" s="9" t="s">
        <v>1307</v>
      </c>
      <c r="E865" s="9" t="s">
        <v>808</v>
      </c>
      <c r="F865" s="5">
        <v>7</v>
      </c>
      <c r="G865" s="6" t="s">
        <v>7</v>
      </c>
      <c r="H865" s="6" t="s">
        <v>659</v>
      </c>
      <c r="I865" s="6">
        <v>20</v>
      </c>
      <c r="J865" s="6" t="s">
        <v>708</v>
      </c>
      <c r="K865" s="12"/>
    </row>
    <row r="866" spans="1:11" ht="29.25" customHeight="1">
      <c r="A866" s="5">
        <v>860</v>
      </c>
      <c r="B866" s="5" t="str">
        <f t="shared" si="39"/>
        <v>지적삼각점정보</v>
      </c>
      <c r="C866" s="9" t="str">
        <f t="shared" si="40"/>
        <v>지적삼각점정보</v>
      </c>
      <c r="D866" s="9" t="s">
        <v>1307</v>
      </c>
      <c r="E866" s="9" t="s">
        <v>808</v>
      </c>
      <c r="F866" s="5">
        <v>8</v>
      </c>
      <c r="G866" s="6" t="s">
        <v>8</v>
      </c>
      <c r="H866" s="6" t="s">
        <v>660</v>
      </c>
      <c r="I866" s="6">
        <v>20</v>
      </c>
      <c r="J866" s="6" t="s">
        <v>708</v>
      </c>
      <c r="K866" s="12"/>
    </row>
    <row r="867" spans="1:11" ht="29.25" customHeight="1">
      <c r="A867" s="5">
        <v>861</v>
      </c>
      <c r="B867" s="5" t="str">
        <f t="shared" si="39"/>
        <v>지적삼각점정보</v>
      </c>
      <c r="C867" s="9" t="str">
        <f t="shared" si="40"/>
        <v>지적삼각점정보</v>
      </c>
      <c r="D867" s="9" t="s">
        <v>1307</v>
      </c>
      <c r="E867" s="9" t="s">
        <v>807</v>
      </c>
      <c r="F867" s="5">
        <v>9</v>
      </c>
      <c r="G867" s="6" t="s">
        <v>9</v>
      </c>
      <c r="H867" s="6" t="s">
        <v>390</v>
      </c>
      <c r="I867" s="6" t="s">
        <v>346</v>
      </c>
      <c r="J867" s="6" t="s">
        <v>708</v>
      </c>
      <c r="K867" s="12"/>
    </row>
    <row r="868" spans="1:11" ht="29.25" customHeight="1">
      <c r="A868" s="5">
        <v>862</v>
      </c>
      <c r="B868" s="5" t="str">
        <f t="shared" si="39"/>
        <v>지적삼각점정보</v>
      </c>
      <c r="C868" s="9" t="str">
        <f t="shared" si="40"/>
        <v>지적삼각점정보</v>
      </c>
      <c r="D868" s="9" t="s">
        <v>1307</v>
      </c>
      <c r="E868" s="9" t="s">
        <v>808</v>
      </c>
      <c r="F868" s="5">
        <v>10</v>
      </c>
      <c r="G868" s="6" t="s">
        <v>10</v>
      </c>
      <c r="H868" s="6" t="s">
        <v>391</v>
      </c>
      <c r="I868" s="6" t="s">
        <v>346</v>
      </c>
      <c r="J868" s="6" t="s">
        <v>708</v>
      </c>
      <c r="K868" s="12"/>
    </row>
    <row r="869" spans="1:11" ht="29.25" customHeight="1">
      <c r="A869" s="5">
        <v>863</v>
      </c>
      <c r="B869" s="5" t="str">
        <f t="shared" si="39"/>
        <v>지적삼각점정보</v>
      </c>
      <c r="C869" s="9" t="str">
        <f t="shared" si="40"/>
        <v>지적삼각점정보</v>
      </c>
      <c r="D869" s="9" t="s">
        <v>1307</v>
      </c>
      <c r="E869" s="9" t="s">
        <v>808</v>
      </c>
      <c r="F869" s="5">
        <v>11</v>
      </c>
      <c r="G869" s="6" t="s">
        <v>11</v>
      </c>
      <c r="H869" s="6" t="s">
        <v>408</v>
      </c>
      <c r="I869" s="6">
        <v>20</v>
      </c>
      <c r="J869" s="6" t="s">
        <v>708</v>
      </c>
      <c r="K869" s="12"/>
    </row>
    <row r="870" spans="1:11" ht="29.25" customHeight="1">
      <c r="A870" s="5">
        <v>864</v>
      </c>
      <c r="B870" s="5" t="str">
        <f t="shared" si="39"/>
        <v>지적삼각점정보</v>
      </c>
      <c r="C870" s="9" t="str">
        <f t="shared" si="40"/>
        <v>지적삼각점정보</v>
      </c>
      <c r="D870" s="9" t="s">
        <v>1307</v>
      </c>
      <c r="E870" s="9" t="s">
        <v>808</v>
      </c>
      <c r="F870" s="5">
        <v>12</v>
      </c>
      <c r="G870" s="6" t="s">
        <v>12</v>
      </c>
      <c r="H870" s="6" t="s">
        <v>723</v>
      </c>
      <c r="I870" s="6">
        <v>20</v>
      </c>
      <c r="J870" s="6" t="s">
        <v>708</v>
      </c>
      <c r="K870" s="12"/>
    </row>
    <row r="871" spans="1:11" ht="29.25" customHeight="1">
      <c r="A871" s="5">
        <v>865</v>
      </c>
      <c r="B871" s="5" t="str">
        <f t="shared" si="39"/>
        <v>지적삼각점정보</v>
      </c>
      <c r="C871" s="9" t="str">
        <f t="shared" si="40"/>
        <v>지적삼각점정보</v>
      </c>
      <c r="D871" s="9" t="s">
        <v>1307</v>
      </c>
      <c r="E871" s="9" t="s">
        <v>807</v>
      </c>
      <c r="F871" s="5">
        <v>13</v>
      </c>
      <c r="G871" s="6" t="s">
        <v>13</v>
      </c>
      <c r="H871" s="6" t="s">
        <v>409</v>
      </c>
      <c r="I871" s="6">
        <v>1</v>
      </c>
      <c r="J871" s="6" t="s">
        <v>708</v>
      </c>
      <c r="K871" s="12"/>
    </row>
    <row r="872" spans="1:11" ht="29.25" customHeight="1">
      <c r="A872" s="5">
        <v>866</v>
      </c>
      <c r="B872" s="5" t="str">
        <f t="shared" si="39"/>
        <v>지적삼각점정보</v>
      </c>
      <c r="C872" s="9" t="str">
        <f t="shared" si="40"/>
        <v>지적삼각점정보</v>
      </c>
      <c r="D872" s="9" t="s">
        <v>1307</v>
      </c>
      <c r="E872" s="9" t="s">
        <v>808</v>
      </c>
      <c r="F872" s="5">
        <v>14</v>
      </c>
      <c r="G872" s="6" t="s">
        <v>14</v>
      </c>
      <c r="H872" s="6" t="s">
        <v>410</v>
      </c>
      <c r="I872" s="6">
        <v>254</v>
      </c>
      <c r="J872" s="6" t="s">
        <v>708</v>
      </c>
      <c r="K872" s="12"/>
    </row>
    <row r="873" spans="1:11" ht="29.25" customHeight="1">
      <c r="A873" s="5">
        <v>867</v>
      </c>
      <c r="B873" s="5" t="str">
        <f t="shared" si="39"/>
        <v>지적삼각점정보</v>
      </c>
      <c r="C873" s="9" t="str">
        <f t="shared" si="40"/>
        <v>지적삼각점정보</v>
      </c>
      <c r="D873" s="9" t="s">
        <v>1307</v>
      </c>
      <c r="E873" s="9" t="s">
        <v>808</v>
      </c>
      <c r="F873" s="5">
        <v>15</v>
      </c>
      <c r="G873" s="6" t="s">
        <v>15</v>
      </c>
      <c r="H873" s="6" t="s">
        <v>411</v>
      </c>
      <c r="I873" s="6">
        <v>8</v>
      </c>
      <c r="J873" s="6" t="s">
        <v>708</v>
      </c>
      <c r="K873" s="12"/>
    </row>
    <row r="874" spans="1:11" ht="29.25" customHeight="1">
      <c r="A874" s="5">
        <v>868</v>
      </c>
      <c r="B874" s="5" t="str">
        <f t="shared" si="39"/>
        <v>지적삼각점정보</v>
      </c>
      <c r="C874" s="9" t="str">
        <f t="shared" si="40"/>
        <v>지적삼각점정보</v>
      </c>
      <c r="D874" s="9" t="s">
        <v>1307</v>
      </c>
      <c r="E874" s="9" t="s">
        <v>807</v>
      </c>
      <c r="F874" s="5">
        <v>16</v>
      </c>
      <c r="G874" s="6" t="s">
        <v>16</v>
      </c>
      <c r="H874" s="6" t="s">
        <v>62</v>
      </c>
      <c r="I874" s="6">
        <v>10</v>
      </c>
      <c r="J874" s="6" t="s">
        <v>708</v>
      </c>
      <c r="K874" s="12"/>
    </row>
    <row r="875" spans="1:11" ht="29.25" customHeight="1" thickBot="1">
      <c r="A875" s="19">
        <v>869</v>
      </c>
      <c r="B875" s="19" t="str">
        <f t="shared" si="39"/>
        <v>지적삼각점정보</v>
      </c>
      <c r="C875" s="20" t="str">
        <f t="shared" si="40"/>
        <v>지적삼각점정보</v>
      </c>
      <c r="D875" s="20" t="s">
        <v>1307</v>
      </c>
      <c r="E875" s="20" t="s">
        <v>807</v>
      </c>
      <c r="F875" s="19">
        <v>17</v>
      </c>
      <c r="G875" s="19" t="s">
        <v>242</v>
      </c>
      <c r="H875" s="19" t="s">
        <v>270</v>
      </c>
      <c r="I875" s="21">
        <v>5</v>
      </c>
      <c r="J875" s="21" t="s">
        <v>708</v>
      </c>
      <c r="K875" s="23" t="s">
        <v>701</v>
      </c>
    </row>
    <row r="876" spans="1:11" ht="29.25" customHeight="1">
      <c r="A876" s="15">
        <v>870</v>
      </c>
      <c r="B876" s="15" t="s">
        <v>412</v>
      </c>
      <c r="C876" s="137"/>
      <c r="D876" s="96"/>
      <c r="E876" s="96"/>
      <c r="F876" s="96"/>
      <c r="G876" s="96"/>
      <c r="H876" s="159"/>
      <c r="I876" s="96"/>
      <c r="J876" s="117"/>
      <c r="K876" s="18"/>
    </row>
    <row r="877" spans="1:11" ht="29.25" customHeight="1">
      <c r="A877" s="5">
        <v>871</v>
      </c>
      <c r="B877" s="5" t="str">
        <f t="shared" ref="B877:B887" si="41">B876</f>
        <v>토지등급정보</v>
      </c>
      <c r="C877" s="129"/>
      <c r="D877" s="85"/>
      <c r="E877" s="85"/>
      <c r="F877" s="85"/>
      <c r="G877" s="85"/>
      <c r="H877" s="160"/>
      <c r="I877" s="85"/>
      <c r="J877" s="107"/>
      <c r="K877" s="12"/>
    </row>
    <row r="878" spans="1:11" ht="29.25" customHeight="1">
      <c r="A878" s="5">
        <v>872</v>
      </c>
      <c r="B878" s="5" t="str">
        <f t="shared" si="41"/>
        <v>토지등급정보</v>
      </c>
      <c r="C878" s="129"/>
      <c r="D878" s="85"/>
      <c r="E878" s="85"/>
      <c r="F878" s="85"/>
      <c r="G878" s="85"/>
      <c r="H878" s="160"/>
      <c r="I878" s="85"/>
      <c r="J878" s="107"/>
      <c r="K878" s="12"/>
    </row>
    <row r="879" spans="1:11" ht="29.25" customHeight="1">
      <c r="A879" s="5">
        <v>873</v>
      </c>
      <c r="B879" s="5" t="str">
        <f t="shared" si="41"/>
        <v>토지등급정보</v>
      </c>
      <c r="C879" s="129"/>
      <c r="D879" s="85"/>
      <c r="E879" s="85"/>
      <c r="F879" s="85"/>
      <c r="G879" s="85"/>
      <c r="H879" s="160"/>
      <c r="I879" s="85"/>
      <c r="J879" s="107"/>
      <c r="K879" s="12"/>
    </row>
    <row r="880" spans="1:11" ht="29.25" customHeight="1">
      <c r="A880" s="5">
        <v>874</v>
      </c>
      <c r="B880" s="5" t="str">
        <f t="shared" si="41"/>
        <v>토지등급정보</v>
      </c>
      <c r="C880" s="129"/>
      <c r="D880" s="85"/>
      <c r="E880" s="85"/>
      <c r="F880" s="85"/>
      <c r="G880" s="85"/>
      <c r="H880" s="160"/>
      <c r="I880" s="85"/>
      <c r="J880" s="107"/>
      <c r="K880" s="12" t="str">
        <f>대장구분코드_부동산</f>
        <v>1:토지대장, 2:임야대장</v>
      </c>
    </row>
    <row r="881" spans="1:11" ht="29.25" customHeight="1">
      <c r="A881" s="5">
        <v>875</v>
      </c>
      <c r="B881" s="5" t="str">
        <f t="shared" si="41"/>
        <v>토지등급정보</v>
      </c>
      <c r="C881" s="129"/>
      <c r="D881" s="85"/>
      <c r="E881" s="85"/>
      <c r="F881" s="85"/>
      <c r="G881" s="85"/>
      <c r="H881" s="160"/>
      <c r="I881" s="85"/>
      <c r="J881" s="107"/>
      <c r="K881" s="12"/>
    </row>
    <row r="882" spans="1:11" ht="29.25" customHeight="1">
      <c r="A882" s="5">
        <v>876</v>
      </c>
      <c r="B882" s="5" t="str">
        <f t="shared" si="41"/>
        <v>토지등급정보</v>
      </c>
      <c r="C882" s="129"/>
      <c r="D882" s="85"/>
      <c r="E882" s="85"/>
      <c r="F882" s="85"/>
      <c r="G882" s="85"/>
      <c r="H882" s="160"/>
      <c r="I882" s="85"/>
      <c r="J882" s="107"/>
      <c r="K882" s="12"/>
    </row>
    <row r="883" spans="1:11" ht="29.25" customHeight="1">
      <c r="A883" s="5">
        <v>877</v>
      </c>
      <c r="B883" s="5" t="str">
        <f t="shared" si="41"/>
        <v>토지등급정보</v>
      </c>
      <c r="C883" s="129"/>
      <c r="D883" s="85"/>
      <c r="E883" s="85"/>
      <c r="F883" s="85"/>
      <c r="G883" s="85"/>
      <c r="H883" s="160"/>
      <c r="I883" s="85"/>
      <c r="J883" s="107"/>
      <c r="K883" s="12" t="str">
        <f>토지등급구분코드</f>
        <v>1:토지등급, 2:기준수확량등급</v>
      </c>
    </row>
    <row r="884" spans="1:11" ht="29.25" customHeight="1">
      <c r="A884" s="5">
        <v>878</v>
      </c>
      <c r="B884" s="5" t="str">
        <f t="shared" si="41"/>
        <v>토지등급정보</v>
      </c>
      <c r="C884" s="129"/>
      <c r="D884" s="85"/>
      <c r="E884" s="85"/>
      <c r="F884" s="85"/>
      <c r="G884" s="85"/>
      <c r="H884" s="160"/>
      <c r="I884" s="85"/>
      <c r="J884" s="107"/>
      <c r="K884" s="12"/>
    </row>
    <row r="885" spans="1:11" ht="29.25" customHeight="1">
      <c r="A885" s="5">
        <v>879</v>
      </c>
      <c r="B885" s="5" t="str">
        <f t="shared" si="41"/>
        <v>토지등급정보</v>
      </c>
      <c r="C885" s="129"/>
      <c r="D885" s="85"/>
      <c r="E885" s="85"/>
      <c r="F885" s="85"/>
      <c r="G885" s="85"/>
      <c r="H885" s="160"/>
      <c r="I885" s="85"/>
      <c r="J885" s="107"/>
      <c r="K885" s="12"/>
    </row>
    <row r="886" spans="1:11" ht="29.25" customHeight="1">
      <c r="A886" s="5">
        <v>880</v>
      </c>
      <c r="B886" s="5" t="str">
        <f t="shared" si="41"/>
        <v>토지등급정보</v>
      </c>
      <c r="C886" s="129"/>
      <c r="D886" s="85"/>
      <c r="E886" s="85"/>
      <c r="F886" s="85"/>
      <c r="G886" s="85"/>
      <c r="H886" s="160"/>
      <c r="I886" s="85"/>
      <c r="J886" s="107"/>
      <c r="K886" s="12"/>
    </row>
    <row r="887" spans="1:11" ht="29.25" customHeight="1" thickBot="1">
      <c r="A887" s="19">
        <v>881</v>
      </c>
      <c r="B887" s="19" t="str">
        <f t="shared" si="41"/>
        <v>토지등급정보</v>
      </c>
      <c r="C887" s="140"/>
      <c r="D887" s="103"/>
      <c r="E887" s="103"/>
      <c r="F887" s="103"/>
      <c r="G887" s="103"/>
      <c r="H887" s="161"/>
      <c r="I887" s="103"/>
      <c r="J887" s="143"/>
      <c r="K887" s="23" t="s">
        <v>702</v>
      </c>
    </row>
    <row r="888" spans="1:11" ht="29.25" customHeight="1">
      <c r="A888" s="15">
        <v>882</v>
      </c>
      <c r="B888" s="15" t="s">
        <v>423</v>
      </c>
      <c r="C888" s="137"/>
      <c r="D888" s="96"/>
      <c r="E888" s="96"/>
      <c r="F888" s="96"/>
      <c r="G888" s="96"/>
      <c r="H888" s="138"/>
      <c r="I888" s="96"/>
      <c r="J888" s="117"/>
      <c r="K888" s="18"/>
    </row>
    <row r="889" spans="1:11" ht="29.25" customHeight="1">
      <c r="A889" s="5">
        <v>883</v>
      </c>
      <c r="B889" s="5" t="str">
        <f t="shared" ref="B889:B903" si="42">B888</f>
        <v>토지임야정보</v>
      </c>
      <c r="C889" s="129"/>
      <c r="D889" s="85"/>
      <c r="E889" s="85"/>
      <c r="F889" s="85"/>
      <c r="G889" s="85"/>
      <c r="H889" s="114"/>
      <c r="I889" s="85"/>
      <c r="J889" s="107"/>
      <c r="K889" s="12"/>
    </row>
    <row r="890" spans="1:11" ht="29.25" customHeight="1">
      <c r="A890" s="5">
        <v>884</v>
      </c>
      <c r="B890" s="5" t="str">
        <f t="shared" si="42"/>
        <v>토지임야정보</v>
      </c>
      <c r="C890" s="129"/>
      <c r="D890" s="85"/>
      <c r="E890" s="85"/>
      <c r="F890" s="85"/>
      <c r="G890" s="85"/>
      <c r="H890" s="114"/>
      <c r="I890" s="85"/>
      <c r="J890" s="107"/>
      <c r="K890" s="12"/>
    </row>
    <row r="891" spans="1:11" ht="29.25" customHeight="1">
      <c r="A891" s="5">
        <v>885</v>
      </c>
      <c r="B891" s="5" t="str">
        <f t="shared" si="42"/>
        <v>토지임야정보</v>
      </c>
      <c r="C891" s="129"/>
      <c r="D891" s="85"/>
      <c r="E891" s="85"/>
      <c r="F891" s="85"/>
      <c r="G891" s="85"/>
      <c r="H891" s="114"/>
      <c r="I891" s="85"/>
      <c r="J891" s="107"/>
      <c r="K891" s="12"/>
    </row>
    <row r="892" spans="1:11" ht="29.25" customHeight="1">
      <c r="A892" s="5">
        <v>886</v>
      </c>
      <c r="B892" s="5" t="str">
        <f t="shared" si="42"/>
        <v>토지임야정보</v>
      </c>
      <c r="C892" s="129"/>
      <c r="D892" s="85"/>
      <c r="E892" s="85"/>
      <c r="F892" s="85"/>
      <c r="G892" s="85"/>
      <c r="H892" s="114"/>
      <c r="I892" s="85"/>
      <c r="J892" s="107"/>
      <c r="K892" s="12" t="str">
        <f>대장구분코드_부동산</f>
        <v>1:토지대장, 2:임야대장</v>
      </c>
    </row>
    <row r="893" spans="1:11" ht="29.25" customHeight="1">
      <c r="A893" s="5">
        <v>887</v>
      </c>
      <c r="B893" s="5" t="str">
        <f t="shared" si="42"/>
        <v>토지임야정보</v>
      </c>
      <c r="C893" s="129"/>
      <c r="D893" s="85"/>
      <c r="E893" s="85"/>
      <c r="F893" s="85"/>
      <c r="G893" s="85"/>
      <c r="H893" s="114"/>
      <c r="I893" s="85"/>
      <c r="J893" s="107"/>
      <c r="K893" s="12"/>
    </row>
    <row r="894" spans="1:11" ht="29.25" customHeight="1">
      <c r="A894" s="5">
        <v>888</v>
      </c>
      <c r="B894" s="5" t="str">
        <f t="shared" si="42"/>
        <v>토지임야정보</v>
      </c>
      <c r="C894" s="129"/>
      <c r="D894" s="85"/>
      <c r="E894" s="85"/>
      <c r="F894" s="85"/>
      <c r="G894" s="85"/>
      <c r="H894" s="114"/>
      <c r="I894" s="85"/>
      <c r="J894" s="107"/>
      <c r="K894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895" spans="1:11" ht="29.25" customHeight="1">
      <c r="A895" s="5">
        <v>889</v>
      </c>
      <c r="B895" s="5" t="str">
        <f t="shared" si="42"/>
        <v>토지임야정보</v>
      </c>
      <c r="C895" s="129"/>
      <c r="D895" s="85"/>
      <c r="E895" s="85"/>
      <c r="F895" s="85"/>
      <c r="G895" s="85"/>
      <c r="H895" s="114"/>
      <c r="I895" s="85"/>
      <c r="J895" s="107"/>
      <c r="K895" s="12"/>
    </row>
    <row r="896" spans="1:11" ht="29.25" customHeight="1">
      <c r="A896" s="5">
        <v>890</v>
      </c>
      <c r="B896" s="5" t="str">
        <f t="shared" si="42"/>
        <v>토지임야정보</v>
      </c>
      <c r="C896" s="129"/>
      <c r="D896" s="85"/>
      <c r="E896" s="85"/>
      <c r="F896" s="85"/>
      <c r="G896" s="85"/>
      <c r="H896" s="114"/>
      <c r="I896" s="85"/>
      <c r="J896" s="107"/>
      <c r="K896" s="12"/>
    </row>
    <row r="897" spans="1:11" ht="29.25" customHeight="1">
      <c r="A897" s="5">
        <v>891</v>
      </c>
      <c r="B897" s="5" t="str">
        <f t="shared" si="42"/>
        <v>토지임야정보</v>
      </c>
      <c r="C897" s="129"/>
      <c r="D897" s="85"/>
      <c r="E897" s="85"/>
      <c r="F897" s="85"/>
      <c r="G897" s="85"/>
      <c r="H897" s="114"/>
      <c r="I897" s="85"/>
      <c r="J897" s="107"/>
      <c r="K897" s="12" t="str">
        <f>소유구분코드</f>
        <v>0:일본인, 창씨명등, 1:개인, 2:국유지, 3:외국인, 외국공공기관, 4:시, 도유지, 5:군유지, 6:법인, 7:종중, 8:종교단체, 9:기타단체</v>
      </c>
    </row>
    <row r="898" spans="1:11" ht="29.25" customHeight="1">
      <c r="A898" s="5">
        <v>892</v>
      </c>
      <c r="B898" s="5" t="str">
        <f t="shared" si="42"/>
        <v>토지임야정보</v>
      </c>
      <c r="C898" s="129"/>
      <c r="D898" s="85"/>
      <c r="E898" s="85"/>
      <c r="F898" s="85"/>
      <c r="G898" s="85"/>
      <c r="H898" s="114"/>
      <c r="I898" s="85"/>
      <c r="J898" s="107"/>
      <c r="K898" s="12"/>
    </row>
    <row r="899" spans="1:11" ht="29.25" customHeight="1">
      <c r="A899" s="5">
        <v>893</v>
      </c>
      <c r="B899" s="5" t="str">
        <f t="shared" si="42"/>
        <v>토지임야정보</v>
      </c>
      <c r="C899" s="129"/>
      <c r="D899" s="85"/>
      <c r="E899" s="85"/>
      <c r="F899" s="85"/>
      <c r="G899" s="85"/>
      <c r="H899" s="114"/>
      <c r="I899" s="85"/>
      <c r="J899" s="107"/>
      <c r="K899" s="12"/>
    </row>
    <row r="900" spans="1:11" ht="29.25" customHeight="1">
      <c r="A900" s="5">
        <v>894</v>
      </c>
      <c r="B900" s="5" t="str">
        <f t="shared" si="42"/>
        <v>토지임야정보</v>
      </c>
      <c r="C900" s="129"/>
      <c r="D900" s="85"/>
      <c r="E900" s="85"/>
      <c r="F900" s="85"/>
      <c r="G900" s="85"/>
      <c r="H900" s="114"/>
      <c r="I900" s="85"/>
      <c r="J900" s="107"/>
      <c r="K900" s="12" t="str">
        <f>축척구분코드</f>
        <v>0:수치, 5:1:500, 6:1:600, 10:1:1000, 12:1:1200, 30:1:3000, 60:1:6000</v>
      </c>
    </row>
    <row r="901" spans="1:11" ht="29.25" customHeight="1">
      <c r="A901" s="5">
        <v>895</v>
      </c>
      <c r="B901" s="5" t="str">
        <f t="shared" si="42"/>
        <v>토지임야정보</v>
      </c>
      <c r="C901" s="129"/>
      <c r="D901" s="85"/>
      <c r="E901" s="85"/>
      <c r="F901" s="85"/>
      <c r="G901" s="85"/>
      <c r="H901" s="114"/>
      <c r="I901" s="85"/>
      <c r="J901" s="107"/>
      <c r="K901" s="12"/>
    </row>
    <row r="902" spans="1:11" ht="29.25" customHeight="1">
      <c r="A902" s="5">
        <v>896</v>
      </c>
      <c r="B902" s="5" t="str">
        <f t="shared" si="42"/>
        <v>토지임야정보</v>
      </c>
      <c r="C902" s="129"/>
      <c r="D902" s="85"/>
      <c r="E902" s="85"/>
      <c r="F902" s="85"/>
      <c r="G902" s="85"/>
      <c r="H902" s="114"/>
      <c r="I902" s="85"/>
      <c r="J902" s="107"/>
      <c r="K902" s="12"/>
    </row>
    <row r="903" spans="1:11" ht="29.25" customHeight="1" thickBot="1">
      <c r="A903" s="19">
        <v>897</v>
      </c>
      <c r="B903" s="19" t="str">
        <f t="shared" si="42"/>
        <v>토지임야정보</v>
      </c>
      <c r="C903" s="140"/>
      <c r="D903" s="103"/>
      <c r="E903" s="103"/>
      <c r="F903" s="103"/>
      <c r="G903" s="103"/>
      <c r="H903" s="141"/>
      <c r="I903" s="103"/>
      <c r="J903" s="143"/>
      <c r="K903" s="23" t="s">
        <v>702</v>
      </c>
    </row>
  </sheetData>
  <autoFilter ref="A6:K903" xr:uid="{00000000-0009-0000-0000-000000000000}"/>
  <mergeCells count="3">
    <mergeCell ref="A5:A6"/>
    <mergeCell ref="B5:B6"/>
    <mergeCell ref="K5:K6"/>
  </mergeCells>
  <phoneticPr fontId="1" type="noConversion"/>
  <pageMargins left="0.25" right="0.25" top="0.75" bottom="0.75" header="0.3" footer="0.3"/>
  <pageSetup paperSize="9" scale="39" fitToHeight="0" orientation="landscape" r:id="rId1"/>
  <rowBreaks count="2" manualBreakCount="2">
    <brk id="296" max="11" man="1"/>
    <brk id="35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0"/>
  <sheetViews>
    <sheetView zoomScale="70" zoomScaleNormal="70" zoomScaleSheetLayoutView="55" workbookViewId="0">
      <pane xSplit="17" ySplit="6" topLeftCell="R7" activePane="bottomRight" state="frozen"/>
      <selection pane="topRight" activeCell="Q1" sqref="Q1"/>
      <selection pane="bottomLeft" activeCell="A7" sqref="A7"/>
      <selection pane="bottomRight"/>
    </sheetView>
  </sheetViews>
  <sheetFormatPr defaultRowHeight="16.5"/>
  <cols>
    <col min="1" max="1" width="7.125" style="3" customWidth="1"/>
    <col min="2" max="2" width="18.125" style="3" bestFit="1" customWidth="1"/>
    <col min="3" max="3" width="25.75" style="3" customWidth="1"/>
    <col min="4" max="4" width="11.375" style="3" bestFit="1" customWidth="1"/>
    <col min="5" max="5" width="16.625" style="3" bestFit="1" customWidth="1"/>
    <col min="6" max="6" width="9.5" style="3" customWidth="1"/>
    <col min="7" max="7" width="16.625" style="3" bestFit="1" customWidth="1"/>
    <col min="8" max="8" width="25.75" style="3" bestFit="1" customWidth="1"/>
    <col min="9" max="9" width="13.25" style="3" bestFit="1" customWidth="1"/>
    <col min="10" max="10" width="13" style="3" customWidth="1"/>
    <col min="11" max="11" width="25.5" style="3" customWidth="1"/>
    <col min="12" max="12" width="11.375" style="3" bestFit="1" customWidth="1"/>
    <col min="13" max="13" width="16.625" style="3" bestFit="1" customWidth="1"/>
    <col min="14" max="14" width="14.5" style="3" bestFit="1" customWidth="1"/>
    <col min="15" max="15" width="25.375" style="3" customWidth="1"/>
    <col min="16" max="16" width="25.5" style="3" customWidth="1"/>
    <col min="17" max="17" width="60.625" style="2" customWidth="1"/>
  </cols>
  <sheetData>
    <row r="1" spans="1:17">
      <c r="N1" s="177"/>
      <c r="O1" s="9"/>
      <c r="P1" s="41" t="s">
        <v>1320</v>
      </c>
    </row>
    <row r="2" spans="1:17">
      <c r="N2" s="179" t="s">
        <v>1319</v>
      </c>
      <c r="O2" s="68"/>
      <c r="P2" s="41" t="s">
        <v>1321</v>
      </c>
    </row>
    <row r="3" spans="1:17">
      <c r="N3" s="178"/>
      <c r="O3" s="80"/>
      <c r="P3" s="41" t="s">
        <v>1322</v>
      </c>
    </row>
    <row r="4" spans="1:17" ht="17.25" thickBot="1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5"/>
    </row>
    <row r="5" spans="1:17" ht="33.75">
      <c r="A5" s="182" t="s">
        <v>711</v>
      </c>
      <c r="B5" s="184" t="s">
        <v>1255</v>
      </c>
      <c r="C5" s="169" t="s">
        <v>734</v>
      </c>
      <c r="D5" s="170"/>
      <c r="E5" s="170"/>
      <c r="F5" s="170"/>
      <c r="G5" s="170"/>
      <c r="H5" s="170"/>
      <c r="I5" s="170"/>
      <c r="J5" s="170"/>
      <c r="K5" s="171" t="s">
        <v>761</v>
      </c>
      <c r="L5" s="172"/>
      <c r="M5" s="172"/>
      <c r="N5" s="172"/>
      <c r="O5" s="173"/>
      <c r="P5" s="180" t="s">
        <v>32</v>
      </c>
      <c r="Q5" s="186" t="s">
        <v>65</v>
      </c>
    </row>
    <row r="6" spans="1:17" ht="48.75" customHeight="1" thickBot="1">
      <c r="A6" s="183"/>
      <c r="B6" s="185"/>
      <c r="C6" s="59" t="s">
        <v>801</v>
      </c>
      <c r="D6" s="59" t="s">
        <v>758</v>
      </c>
      <c r="E6" s="59" t="s">
        <v>806</v>
      </c>
      <c r="F6" s="59" t="s">
        <v>811</v>
      </c>
      <c r="G6" s="59" t="s">
        <v>33</v>
      </c>
      <c r="H6" s="59" t="s">
        <v>802</v>
      </c>
      <c r="I6" s="59" t="s">
        <v>1253</v>
      </c>
      <c r="J6" s="59" t="s">
        <v>1254</v>
      </c>
      <c r="K6" s="60" t="s">
        <v>804</v>
      </c>
      <c r="L6" s="61" t="s">
        <v>759</v>
      </c>
      <c r="M6" s="61" t="s">
        <v>805</v>
      </c>
      <c r="N6" s="62" t="s">
        <v>810</v>
      </c>
      <c r="O6" s="60" t="s">
        <v>812</v>
      </c>
      <c r="P6" s="181"/>
      <c r="Q6" s="187"/>
    </row>
    <row r="7" spans="1:17" ht="29.25" customHeight="1">
      <c r="A7" s="15">
        <v>1</v>
      </c>
      <c r="B7" s="15" t="s">
        <v>570</v>
      </c>
      <c r="C7" s="137"/>
      <c r="D7" s="96"/>
      <c r="E7" s="96"/>
      <c r="F7" s="96"/>
      <c r="G7" s="138"/>
      <c r="H7" s="138"/>
      <c r="I7" s="138"/>
      <c r="J7" s="139"/>
      <c r="K7" s="67" t="s">
        <v>457</v>
      </c>
      <c r="L7" s="64" t="s">
        <v>834</v>
      </c>
      <c r="M7" s="64" t="s">
        <v>814</v>
      </c>
      <c r="N7" s="27" t="s">
        <v>837</v>
      </c>
      <c r="O7" s="31" t="s">
        <v>459</v>
      </c>
      <c r="P7" s="54" t="s">
        <v>238</v>
      </c>
      <c r="Q7" s="18"/>
    </row>
    <row r="8" spans="1:17" ht="29.25" customHeight="1">
      <c r="A8" s="5">
        <v>2</v>
      </c>
      <c r="B8" s="5" t="s">
        <v>570</v>
      </c>
      <c r="C8" s="129"/>
      <c r="D8" s="85"/>
      <c r="E8" s="85"/>
      <c r="F8" s="85"/>
      <c r="G8" s="114"/>
      <c r="H8" s="114"/>
      <c r="I8" s="114"/>
      <c r="J8" s="115"/>
      <c r="K8" s="63" t="str">
        <f t="shared" ref="K8:K25" si="0">K7</f>
        <v>부동산개발업기본정보</v>
      </c>
      <c r="L8" s="68" t="s">
        <v>835</v>
      </c>
      <c r="M8" s="68" t="s">
        <v>814</v>
      </c>
      <c r="N8" s="27" t="s">
        <v>308</v>
      </c>
      <c r="O8" s="30" t="s">
        <v>460</v>
      </c>
      <c r="P8" s="43" t="s">
        <v>455</v>
      </c>
      <c r="Q8" s="12"/>
    </row>
    <row r="9" spans="1:17" ht="29.25" customHeight="1">
      <c r="A9" s="15">
        <v>3</v>
      </c>
      <c r="B9" s="5" t="s">
        <v>570</v>
      </c>
      <c r="C9" s="129"/>
      <c r="D9" s="85"/>
      <c r="E9" s="85"/>
      <c r="F9" s="85"/>
      <c r="G9" s="114"/>
      <c r="H9" s="114"/>
      <c r="I9" s="114"/>
      <c r="J9" s="115"/>
      <c r="K9" s="63" t="str">
        <f t="shared" si="0"/>
        <v>부동산개발업기본정보</v>
      </c>
      <c r="L9" s="68" t="s">
        <v>835</v>
      </c>
      <c r="M9" s="68" t="s">
        <v>813</v>
      </c>
      <c r="N9" s="27" t="s">
        <v>764</v>
      </c>
      <c r="O9" s="30" t="s">
        <v>461</v>
      </c>
      <c r="P9" s="43" t="s">
        <v>237</v>
      </c>
      <c r="Q9" s="12"/>
    </row>
    <row r="10" spans="1:17" ht="29.25" customHeight="1">
      <c r="A10" s="5">
        <v>4</v>
      </c>
      <c r="B10" s="5" t="s">
        <v>570</v>
      </c>
      <c r="C10" s="129"/>
      <c r="D10" s="85"/>
      <c r="E10" s="85"/>
      <c r="F10" s="85"/>
      <c r="G10" s="114"/>
      <c r="H10" s="114"/>
      <c r="I10" s="114"/>
      <c r="J10" s="115"/>
      <c r="K10" s="63" t="str">
        <f t="shared" si="0"/>
        <v>부동산개발업기본정보</v>
      </c>
      <c r="L10" s="68" t="s">
        <v>833</v>
      </c>
      <c r="M10" s="68" t="s">
        <v>814</v>
      </c>
      <c r="N10" s="27" t="s">
        <v>735</v>
      </c>
      <c r="O10" s="30" t="s">
        <v>583</v>
      </c>
      <c r="P10" s="43">
        <v>0</v>
      </c>
      <c r="Q10" s="12" t="str">
        <f>법인구분코드</f>
        <v>0:일반법인, 10:특수법인, 20:개인</v>
      </c>
    </row>
    <row r="11" spans="1:17" ht="29.25" customHeight="1">
      <c r="A11" s="15">
        <v>5</v>
      </c>
      <c r="B11" s="5" t="s">
        <v>570</v>
      </c>
      <c r="C11" s="129"/>
      <c r="D11" s="85"/>
      <c r="E11" s="85"/>
      <c r="F11" s="85"/>
      <c r="G11" s="114"/>
      <c r="H11" s="114"/>
      <c r="I11" s="114"/>
      <c r="J11" s="115"/>
      <c r="K11" s="63" t="str">
        <f t="shared" si="0"/>
        <v>부동산개발업기본정보</v>
      </c>
      <c r="L11" s="68" t="s">
        <v>833</v>
      </c>
      <c r="M11" s="68" t="s">
        <v>813</v>
      </c>
      <c r="N11" s="27" t="s">
        <v>736</v>
      </c>
      <c r="O11" s="30" t="s">
        <v>584</v>
      </c>
      <c r="P11" s="43" t="s">
        <v>1203</v>
      </c>
      <c r="Q11" s="12"/>
    </row>
    <row r="12" spans="1:17" ht="29.25" customHeight="1">
      <c r="A12" s="5">
        <v>6</v>
      </c>
      <c r="B12" s="5" t="s">
        <v>570</v>
      </c>
      <c r="C12" s="129"/>
      <c r="D12" s="85"/>
      <c r="E12" s="85"/>
      <c r="F12" s="85"/>
      <c r="G12" s="114"/>
      <c r="H12" s="114"/>
      <c r="I12" s="114"/>
      <c r="J12" s="115"/>
      <c r="K12" s="63" t="str">
        <f t="shared" si="0"/>
        <v>부동산개발업기본정보</v>
      </c>
      <c r="L12" s="68" t="s">
        <v>833</v>
      </c>
      <c r="M12" s="68" t="s">
        <v>814</v>
      </c>
      <c r="N12" s="27" t="s">
        <v>306</v>
      </c>
      <c r="O12" s="30" t="s">
        <v>212</v>
      </c>
      <c r="P12" s="43" t="s">
        <v>1204</v>
      </c>
      <c r="Q12" s="12"/>
    </row>
    <row r="13" spans="1:17" ht="29.25" customHeight="1">
      <c r="A13" s="15">
        <v>7</v>
      </c>
      <c r="B13" s="5" t="s">
        <v>570</v>
      </c>
      <c r="C13" s="129"/>
      <c r="D13" s="85"/>
      <c r="E13" s="85"/>
      <c r="F13" s="85"/>
      <c r="G13" s="114"/>
      <c r="H13" s="114"/>
      <c r="I13" s="114"/>
      <c r="J13" s="115"/>
      <c r="K13" s="63" t="str">
        <f t="shared" si="0"/>
        <v>부동산개발업기본정보</v>
      </c>
      <c r="L13" s="68" t="s">
        <v>833</v>
      </c>
      <c r="M13" s="68" t="s">
        <v>813</v>
      </c>
      <c r="N13" s="27" t="s">
        <v>737</v>
      </c>
      <c r="O13" s="30" t="s">
        <v>585</v>
      </c>
      <c r="P13" s="43">
        <v>1</v>
      </c>
      <c r="Q13" s="12" t="str">
        <f>국적구분코드</f>
        <v>1:대한민국, 2:미국, 5:기타유럽, 7:아시아(중국)</v>
      </c>
    </row>
    <row r="14" spans="1:17" ht="29.25" customHeight="1">
      <c r="A14" s="5">
        <v>8</v>
      </c>
      <c r="B14" s="5" t="s">
        <v>570</v>
      </c>
      <c r="C14" s="129"/>
      <c r="D14" s="85"/>
      <c r="E14" s="85"/>
      <c r="F14" s="85"/>
      <c r="G14" s="114"/>
      <c r="H14" s="114"/>
      <c r="I14" s="114"/>
      <c r="J14" s="115"/>
      <c r="K14" s="63" t="str">
        <f t="shared" si="0"/>
        <v>부동산개발업기본정보</v>
      </c>
      <c r="L14" s="68" t="s">
        <v>833</v>
      </c>
      <c r="M14" s="68" t="s">
        <v>814</v>
      </c>
      <c r="N14" s="27" t="s">
        <v>738</v>
      </c>
      <c r="O14" s="30" t="s">
        <v>586</v>
      </c>
      <c r="P14" s="43" t="s">
        <v>1205</v>
      </c>
      <c r="Q14" s="12"/>
    </row>
    <row r="15" spans="1:17" ht="29.25" customHeight="1">
      <c r="A15" s="15">
        <v>9</v>
      </c>
      <c r="B15" s="5" t="s">
        <v>570</v>
      </c>
      <c r="C15" s="129"/>
      <c r="D15" s="85"/>
      <c r="E15" s="85"/>
      <c r="F15" s="85"/>
      <c r="G15" s="114"/>
      <c r="H15" s="114"/>
      <c r="I15" s="114"/>
      <c r="J15" s="115"/>
      <c r="K15" s="63" t="str">
        <f t="shared" si="0"/>
        <v>부동산개발업기본정보</v>
      </c>
      <c r="L15" s="68" t="s">
        <v>833</v>
      </c>
      <c r="M15" s="68" t="s">
        <v>813</v>
      </c>
      <c r="N15" s="27" t="s">
        <v>739</v>
      </c>
      <c r="O15" s="30" t="s">
        <v>587</v>
      </c>
      <c r="P15" s="43">
        <v>16092980</v>
      </c>
      <c r="Q15" s="12"/>
    </row>
    <row r="16" spans="1:17" ht="29.25" customHeight="1">
      <c r="A16" s="5">
        <v>10</v>
      </c>
      <c r="B16" s="5" t="s">
        <v>570</v>
      </c>
      <c r="C16" s="129"/>
      <c r="D16" s="85"/>
      <c r="E16" s="85"/>
      <c r="F16" s="85"/>
      <c r="G16" s="114"/>
      <c r="H16" s="114"/>
      <c r="I16" s="114"/>
      <c r="J16" s="115"/>
      <c r="K16" s="63" t="str">
        <f t="shared" si="0"/>
        <v>부동산개발업기본정보</v>
      </c>
      <c r="L16" s="68" t="s">
        <v>833</v>
      </c>
      <c r="M16" s="68" t="s">
        <v>814</v>
      </c>
      <c r="N16" s="27" t="s">
        <v>740</v>
      </c>
      <c r="O16" s="30" t="s">
        <v>588</v>
      </c>
      <c r="P16" s="43">
        <v>0</v>
      </c>
      <c r="Q16" s="12"/>
    </row>
    <row r="17" spans="1:17" ht="29.25" customHeight="1">
      <c r="A17" s="15">
        <v>11</v>
      </c>
      <c r="B17" s="5" t="s">
        <v>570</v>
      </c>
      <c r="C17" s="129"/>
      <c r="D17" s="85"/>
      <c r="E17" s="85"/>
      <c r="F17" s="85"/>
      <c r="G17" s="114"/>
      <c r="H17" s="114"/>
      <c r="I17" s="114"/>
      <c r="J17" s="115"/>
      <c r="K17" s="63" t="str">
        <f t="shared" si="0"/>
        <v>부동산개발업기본정보</v>
      </c>
      <c r="L17" s="68" t="s">
        <v>833</v>
      </c>
      <c r="M17" s="68" t="s">
        <v>813</v>
      </c>
      <c r="N17" s="27" t="s">
        <v>729</v>
      </c>
      <c r="O17" s="30" t="s">
        <v>589</v>
      </c>
      <c r="P17" s="43">
        <v>0</v>
      </c>
      <c r="Q17" s="12"/>
    </row>
    <row r="18" spans="1:17" ht="29.25" customHeight="1">
      <c r="A18" s="5">
        <v>12</v>
      </c>
      <c r="B18" s="5" t="s">
        <v>570</v>
      </c>
      <c r="C18" s="129"/>
      <c r="D18" s="85"/>
      <c r="E18" s="85"/>
      <c r="F18" s="85"/>
      <c r="G18" s="114"/>
      <c r="H18" s="114"/>
      <c r="I18" s="114"/>
      <c r="J18" s="115"/>
      <c r="K18" s="63" t="str">
        <f t="shared" si="0"/>
        <v>부동산개발업기본정보</v>
      </c>
      <c r="L18" s="68" t="s">
        <v>833</v>
      </c>
      <c r="M18" s="68" t="s">
        <v>814</v>
      </c>
      <c r="N18" s="27" t="s">
        <v>733</v>
      </c>
      <c r="O18" s="30" t="s">
        <v>546</v>
      </c>
      <c r="P18" s="43">
        <v>39416</v>
      </c>
      <c r="Q18" s="12"/>
    </row>
    <row r="19" spans="1:17" ht="29.25" customHeight="1">
      <c r="A19" s="15">
        <v>13</v>
      </c>
      <c r="B19" s="5" t="s">
        <v>570</v>
      </c>
      <c r="C19" s="129"/>
      <c r="D19" s="85"/>
      <c r="E19" s="85"/>
      <c r="F19" s="85"/>
      <c r="G19" s="114"/>
      <c r="H19" s="114"/>
      <c r="I19" s="114"/>
      <c r="J19" s="115"/>
      <c r="K19" s="63" t="str">
        <f t="shared" si="0"/>
        <v>부동산개발업기본정보</v>
      </c>
      <c r="L19" s="68" t="s">
        <v>833</v>
      </c>
      <c r="M19" s="68" t="s">
        <v>813</v>
      </c>
      <c r="N19" s="27" t="s">
        <v>732</v>
      </c>
      <c r="O19" s="30" t="s">
        <v>590</v>
      </c>
      <c r="P19" s="43">
        <v>10</v>
      </c>
      <c r="Q19" s="12" t="str">
        <f>부동산개발업_등록상태코드</f>
        <v>10:등록완료</v>
      </c>
    </row>
    <row r="20" spans="1:17" ht="29.25" customHeight="1">
      <c r="A20" s="5">
        <v>14</v>
      </c>
      <c r="B20" s="5" t="s">
        <v>570</v>
      </c>
      <c r="C20" s="129"/>
      <c r="D20" s="85"/>
      <c r="E20" s="85"/>
      <c r="F20" s="85"/>
      <c r="G20" s="114"/>
      <c r="H20" s="114"/>
      <c r="I20" s="114"/>
      <c r="J20" s="115"/>
      <c r="K20" s="63" t="str">
        <f t="shared" si="0"/>
        <v>부동산개발업기본정보</v>
      </c>
      <c r="L20" s="68" t="s">
        <v>833</v>
      </c>
      <c r="M20" s="68" t="s">
        <v>814</v>
      </c>
      <c r="N20" s="27" t="s">
        <v>277</v>
      </c>
      <c r="O20" s="30" t="s">
        <v>591</v>
      </c>
      <c r="P20" s="43" t="s">
        <v>227</v>
      </c>
      <c r="Q20" s="12"/>
    </row>
    <row r="21" spans="1:17" ht="29.25" customHeight="1">
      <c r="A21" s="15">
        <v>15</v>
      </c>
      <c r="B21" s="5" t="s">
        <v>570</v>
      </c>
      <c r="C21" s="129"/>
      <c r="D21" s="85"/>
      <c r="E21" s="85"/>
      <c r="F21" s="85"/>
      <c r="G21" s="114"/>
      <c r="H21" s="114"/>
      <c r="I21" s="114"/>
      <c r="J21" s="115"/>
      <c r="K21" s="63" t="str">
        <f t="shared" si="0"/>
        <v>부동산개발업기본정보</v>
      </c>
      <c r="L21" s="68" t="s">
        <v>833</v>
      </c>
      <c r="M21" s="68" t="s">
        <v>813</v>
      </c>
      <c r="N21" s="27" t="s">
        <v>741</v>
      </c>
      <c r="O21" s="30" t="s">
        <v>592</v>
      </c>
      <c r="P21" s="43">
        <v>0</v>
      </c>
      <c r="Q21" s="12" t="str">
        <f>처리상태코드</f>
        <v>0:정상, 1:전입</v>
      </c>
    </row>
    <row r="22" spans="1:17" ht="29.25" customHeight="1">
      <c r="A22" s="5">
        <v>16</v>
      </c>
      <c r="B22" s="5" t="s">
        <v>570</v>
      </c>
      <c r="C22" s="129"/>
      <c r="D22" s="85"/>
      <c r="E22" s="85"/>
      <c r="F22" s="85"/>
      <c r="G22" s="114"/>
      <c r="H22" s="114"/>
      <c r="I22" s="114"/>
      <c r="J22" s="115"/>
      <c r="K22" s="63" t="str">
        <f t="shared" si="0"/>
        <v>부동산개발업기본정보</v>
      </c>
      <c r="L22" s="68" t="s">
        <v>833</v>
      </c>
      <c r="M22" s="68" t="s">
        <v>814</v>
      </c>
      <c r="N22" s="27" t="s">
        <v>742</v>
      </c>
      <c r="O22" s="30" t="s">
        <v>593</v>
      </c>
      <c r="P22" s="43" t="s">
        <v>1206</v>
      </c>
      <c r="Q22" s="12"/>
    </row>
    <row r="23" spans="1:17" ht="29.25" customHeight="1">
      <c r="A23" s="15">
        <v>17</v>
      </c>
      <c r="B23" s="5" t="s">
        <v>570</v>
      </c>
      <c r="C23" s="129"/>
      <c r="D23" s="85"/>
      <c r="E23" s="85"/>
      <c r="F23" s="85"/>
      <c r="G23" s="114"/>
      <c r="H23" s="114"/>
      <c r="I23" s="114"/>
      <c r="J23" s="115"/>
      <c r="K23" s="63" t="str">
        <f t="shared" si="0"/>
        <v>부동산개발업기본정보</v>
      </c>
      <c r="L23" s="68" t="s">
        <v>833</v>
      </c>
      <c r="M23" s="68" t="s">
        <v>813</v>
      </c>
      <c r="N23" s="27" t="s">
        <v>727</v>
      </c>
      <c r="O23" s="30" t="s">
        <v>594</v>
      </c>
      <c r="P23" s="43">
        <v>3</v>
      </c>
      <c r="Q23" s="12"/>
    </row>
    <row r="24" spans="1:17" ht="29.25" customHeight="1">
      <c r="A24" s="5">
        <v>18</v>
      </c>
      <c r="B24" s="5" t="s">
        <v>570</v>
      </c>
      <c r="C24" s="129"/>
      <c r="D24" s="85"/>
      <c r="E24" s="85"/>
      <c r="F24" s="85"/>
      <c r="G24" s="114"/>
      <c r="H24" s="114"/>
      <c r="I24" s="114"/>
      <c r="J24" s="115"/>
      <c r="K24" s="63" t="str">
        <f t="shared" si="0"/>
        <v>부동산개발업기본정보</v>
      </c>
      <c r="L24" s="68" t="s">
        <v>833</v>
      </c>
      <c r="M24" s="68" t="s">
        <v>814</v>
      </c>
      <c r="N24" s="27" t="s">
        <v>743</v>
      </c>
      <c r="O24" s="30" t="s">
        <v>62</v>
      </c>
      <c r="P24" s="43" t="s">
        <v>531</v>
      </c>
      <c r="Q24" s="12"/>
    </row>
    <row r="25" spans="1:17" ht="29.25" customHeight="1" thickBot="1">
      <c r="A25" s="19">
        <v>19</v>
      </c>
      <c r="B25" s="19" t="s">
        <v>570</v>
      </c>
      <c r="C25" s="140"/>
      <c r="D25" s="103"/>
      <c r="E25" s="103"/>
      <c r="F25" s="103"/>
      <c r="G25" s="141"/>
      <c r="H25" s="141"/>
      <c r="I25" s="141"/>
      <c r="J25" s="142"/>
      <c r="K25" s="65" t="str">
        <f t="shared" si="0"/>
        <v>부동산개발업기본정보</v>
      </c>
      <c r="L25" s="66" t="s">
        <v>834</v>
      </c>
      <c r="M25" s="66" t="s">
        <v>814</v>
      </c>
      <c r="N25" s="19" t="s">
        <v>744</v>
      </c>
      <c r="O25" s="32" t="s">
        <v>93</v>
      </c>
      <c r="P25" s="46">
        <v>11</v>
      </c>
      <c r="Q25" s="22"/>
    </row>
    <row r="26" spans="1:17" ht="29.25" customHeight="1">
      <c r="A26" s="15">
        <v>20</v>
      </c>
      <c r="B26" s="15" t="s">
        <v>570</v>
      </c>
      <c r="C26" s="137"/>
      <c r="D26" s="96"/>
      <c r="E26" s="96"/>
      <c r="F26" s="96"/>
      <c r="G26" s="138"/>
      <c r="H26" s="138"/>
      <c r="I26" s="138"/>
      <c r="J26" s="139"/>
      <c r="K26" s="67" t="s">
        <v>292</v>
      </c>
      <c r="L26" s="64" t="s">
        <v>839</v>
      </c>
      <c r="M26" s="64" t="s">
        <v>814</v>
      </c>
      <c r="N26" s="42" t="s">
        <v>840</v>
      </c>
      <c r="O26" s="31" t="s">
        <v>459</v>
      </c>
      <c r="P26" s="43" t="s">
        <v>238</v>
      </c>
      <c r="Q26" s="18"/>
    </row>
    <row r="27" spans="1:17" ht="29.25" customHeight="1">
      <c r="A27" s="15">
        <v>21</v>
      </c>
      <c r="B27" s="5" t="s">
        <v>570</v>
      </c>
      <c r="C27" s="129"/>
      <c r="D27" s="85"/>
      <c r="E27" s="85"/>
      <c r="F27" s="85"/>
      <c r="G27" s="114"/>
      <c r="H27" s="114"/>
      <c r="I27" s="114"/>
      <c r="J27" s="115"/>
      <c r="K27" s="63" t="str">
        <f t="shared" ref="K27:K52" si="1">K26</f>
        <v>부동산개발업사무소정보</v>
      </c>
      <c r="L27" s="68" t="s">
        <v>839</v>
      </c>
      <c r="M27" s="68" t="s">
        <v>813</v>
      </c>
      <c r="N27" s="27" t="s">
        <v>308</v>
      </c>
      <c r="O27" s="30" t="s">
        <v>460</v>
      </c>
      <c r="P27" s="43" t="s">
        <v>538</v>
      </c>
      <c r="Q27" s="12"/>
    </row>
    <row r="28" spans="1:17" ht="29.25" customHeight="1">
      <c r="A28" s="5">
        <v>22</v>
      </c>
      <c r="B28" s="5" t="s">
        <v>570</v>
      </c>
      <c r="C28" s="129"/>
      <c r="D28" s="85"/>
      <c r="E28" s="85"/>
      <c r="F28" s="85"/>
      <c r="G28" s="114"/>
      <c r="H28" s="114"/>
      <c r="I28" s="114"/>
      <c r="J28" s="115"/>
      <c r="K28" s="63" t="str">
        <f t="shared" si="1"/>
        <v>부동산개발업사무소정보</v>
      </c>
      <c r="L28" s="68" t="s">
        <v>839</v>
      </c>
      <c r="M28" s="68" t="s">
        <v>814</v>
      </c>
      <c r="N28" s="27" t="s">
        <v>726</v>
      </c>
      <c r="O28" s="30" t="s">
        <v>461</v>
      </c>
      <c r="P28" s="43" t="s">
        <v>237</v>
      </c>
      <c r="Q28" s="12"/>
    </row>
    <row r="29" spans="1:17" ht="29.25" customHeight="1">
      <c r="A29" s="15">
        <v>23</v>
      </c>
      <c r="B29" s="5" t="s">
        <v>570</v>
      </c>
      <c r="C29" s="129"/>
      <c r="D29" s="85"/>
      <c r="E29" s="85"/>
      <c r="F29" s="85"/>
      <c r="G29" s="114"/>
      <c r="H29" s="114"/>
      <c r="I29" s="114"/>
      <c r="J29" s="115"/>
      <c r="K29" s="63" t="str">
        <f t="shared" si="1"/>
        <v>부동산개발업사무소정보</v>
      </c>
      <c r="L29" s="68" t="s">
        <v>838</v>
      </c>
      <c r="M29" s="68" t="s">
        <v>813</v>
      </c>
      <c r="N29" s="27" t="s">
        <v>735</v>
      </c>
      <c r="O29" s="30" t="s">
        <v>34</v>
      </c>
      <c r="P29" s="43" t="s">
        <v>539</v>
      </c>
      <c r="Q29" s="12"/>
    </row>
    <row r="30" spans="1:17" ht="29.25" customHeight="1">
      <c r="A30" s="5">
        <v>24</v>
      </c>
      <c r="B30" s="5" t="s">
        <v>570</v>
      </c>
      <c r="C30" s="129"/>
      <c r="D30" s="85"/>
      <c r="E30" s="85"/>
      <c r="F30" s="85"/>
      <c r="G30" s="114"/>
      <c r="H30" s="114"/>
      <c r="I30" s="114"/>
      <c r="J30" s="115"/>
      <c r="K30" s="63" t="str">
        <f t="shared" si="1"/>
        <v>부동산개발업사무소정보</v>
      </c>
      <c r="L30" s="68" t="s">
        <v>838</v>
      </c>
      <c r="M30" s="68" t="s">
        <v>814</v>
      </c>
      <c r="N30" s="27" t="s">
        <v>736</v>
      </c>
      <c r="O30" s="30" t="s">
        <v>35</v>
      </c>
      <c r="P30" s="43" t="s">
        <v>540</v>
      </c>
      <c r="Q30" s="12"/>
    </row>
    <row r="31" spans="1:17" ht="29.25" customHeight="1">
      <c r="A31" s="15">
        <v>25</v>
      </c>
      <c r="B31" s="5" t="s">
        <v>570</v>
      </c>
      <c r="C31" s="129"/>
      <c r="D31" s="85"/>
      <c r="E31" s="85"/>
      <c r="F31" s="85"/>
      <c r="G31" s="114"/>
      <c r="H31" s="114"/>
      <c r="I31" s="114"/>
      <c r="J31" s="115"/>
      <c r="K31" s="63" t="str">
        <f t="shared" si="1"/>
        <v>부동산개발업사무소정보</v>
      </c>
      <c r="L31" s="68" t="s">
        <v>838</v>
      </c>
      <c r="M31" s="68" t="s">
        <v>813</v>
      </c>
      <c r="N31" s="27" t="s">
        <v>306</v>
      </c>
      <c r="O31" s="30" t="s">
        <v>36</v>
      </c>
      <c r="P31" s="43" t="s">
        <v>533</v>
      </c>
      <c r="Q31" s="12"/>
    </row>
    <row r="32" spans="1:17" ht="29.25" customHeight="1">
      <c r="A32" s="5">
        <v>26</v>
      </c>
      <c r="B32" s="5" t="s">
        <v>570</v>
      </c>
      <c r="C32" s="129"/>
      <c r="D32" s="85"/>
      <c r="E32" s="85"/>
      <c r="F32" s="85"/>
      <c r="G32" s="114"/>
      <c r="H32" s="114"/>
      <c r="I32" s="114"/>
      <c r="J32" s="115"/>
      <c r="K32" s="63" t="str">
        <f t="shared" si="1"/>
        <v>부동산개발업사무소정보</v>
      </c>
      <c r="L32" s="68" t="s">
        <v>838</v>
      </c>
      <c r="M32" s="68" t="s">
        <v>814</v>
      </c>
      <c r="N32" s="27" t="s">
        <v>737</v>
      </c>
      <c r="O32" s="30" t="s">
        <v>132</v>
      </c>
      <c r="P32" s="43">
        <v>1</v>
      </c>
      <c r="Q32" s="12" t="str">
        <f>대장구분코드_부동산</f>
        <v>1:토지대장, 2:임야대장</v>
      </c>
    </row>
    <row r="33" spans="1:17" ht="29.25" customHeight="1">
      <c r="A33" s="15">
        <v>27</v>
      </c>
      <c r="B33" s="5" t="s">
        <v>570</v>
      </c>
      <c r="C33" s="129"/>
      <c r="D33" s="85"/>
      <c r="E33" s="85"/>
      <c r="F33" s="85"/>
      <c r="G33" s="114"/>
      <c r="H33" s="114"/>
      <c r="I33" s="114"/>
      <c r="J33" s="115"/>
      <c r="K33" s="63" t="str">
        <f t="shared" si="1"/>
        <v>부동산개발업사무소정보</v>
      </c>
      <c r="L33" s="68" t="s">
        <v>838</v>
      </c>
      <c r="M33" s="68" t="s">
        <v>813</v>
      </c>
      <c r="N33" s="27" t="s">
        <v>738</v>
      </c>
      <c r="O33" s="30" t="s">
        <v>133</v>
      </c>
      <c r="P33" s="43" t="s">
        <v>171</v>
      </c>
      <c r="Q33" s="12"/>
    </row>
    <row r="34" spans="1:17" ht="29.25" customHeight="1">
      <c r="A34" s="5">
        <v>28</v>
      </c>
      <c r="B34" s="5" t="s">
        <v>570</v>
      </c>
      <c r="C34" s="129"/>
      <c r="D34" s="85"/>
      <c r="E34" s="85"/>
      <c r="F34" s="85"/>
      <c r="G34" s="114"/>
      <c r="H34" s="114"/>
      <c r="I34" s="114"/>
      <c r="J34" s="115"/>
      <c r="K34" s="63" t="str">
        <f t="shared" si="1"/>
        <v>부동산개발업사무소정보</v>
      </c>
      <c r="L34" s="68" t="s">
        <v>838</v>
      </c>
      <c r="M34" s="68" t="s">
        <v>814</v>
      </c>
      <c r="N34" s="27" t="s">
        <v>739</v>
      </c>
      <c r="O34" s="30" t="s">
        <v>40</v>
      </c>
      <c r="P34" s="43" t="s">
        <v>534</v>
      </c>
      <c r="Q34" s="12"/>
    </row>
    <row r="35" spans="1:17" ht="29.25" customHeight="1">
      <c r="A35" s="15">
        <v>29</v>
      </c>
      <c r="B35" s="5" t="s">
        <v>570</v>
      </c>
      <c r="C35" s="129"/>
      <c r="D35" s="85"/>
      <c r="E35" s="85"/>
      <c r="F35" s="85"/>
      <c r="G35" s="114"/>
      <c r="H35" s="114"/>
      <c r="I35" s="114"/>
      <c r="J35" s="115"/>
      <c r="K35" s="63" t="str">
        <f t="shared" si="1"/>
        <v>부동산개발업사무소정보</v>
      </c>
      <c r="L35" s="68" t="s">
        <v>838</v>
      </c>
      <c r="M35" s="68" t="s">
        <v>813</v>
      </c>
      <c r="N35" s="27" t="s">
        <v>740</v>
      </c>
      <c r="O35" s="30" t="s">
        <v>211</v>
      </c>
      <c r="P35" s="43" t="s">
        <v>535</v>
      </c>
      <c r="Q35" s="12"/>
    </row>
    <row r="36" spans="1:17" ht="29.25" customHeight="1">
      <c r="A36" s="5">
        <v>30</v>
      </c>
      <c r="B36" s="5" t="s">
        <v>570</v>
      </c>
      <c r="C36" s="129"/>
      <c r="D36" s="85"/>
      <c r="E36" s="85"/>
      <c r="F36" s="85"/>
      <c r="G36" s="114"/>
      <c r="H36" s="114"/>
      <c r="I36" s="114"/>
      <c r="J36" s="115"/>
      <c r="K36" s="63" t="str">
        <f t="shared" si="1"/>
        <v>부동산개발업사무소정보</v>
      </c>
      <c r="L36" s="68" t="s">
        <v>838</v>
      </c>
      <c r="M36" s="68" t="s">
        <v>814</v>
      </c>
      <c r="N36" s="27" t="s">
        <v>729</v>
      </c>
      <c r="O36" s="30" t="s">
        <v>157</v>
      </c>
      <c r="P36" s="43" t="s">
        <v>541</v>
      </c>
      <c r="Q36" s="12"/>
    </row>
    <row r="37" spans="1:17" ht="29.25" customHeight="1">
      <c r="A37" s="15">
        <v>31</v>
      </c>
      <c r="B37" s="5" t="s">
        <v>570</v>
      </c>
      <c r="C37" s="129"/>
      <c r="D37" s="85"/>
      <c r="E37" s="85"/>
      <c r="F37" s="85"/>
      <c r="G37" s="114"/>
      <c r="H37" s="114"/>
      <c r="I37" s="114"/>
      <c r="J37" s="115"/>
      <c r="K37" s="63" t="str">
        <f t="shared" si="1"/>
        <v>부동산개발업사무소정보</v>
      </c>
      <c r="L37" s="68" t="s">
        <v>838</v>
      </c>
      <c r="M37" s="68" t="s">
        <v>813</v>
      </c>
      <c r="N37" s="27" t="s">
        <v>733</v>
      </c>
      <c r="O37" s="30" t="s">
        <v>159</v>
      </c>
      <c r="P37" s="43">
        <v>0</v>
      </c>
      <c r="Q37" s="12"/>
    </row>
    <row r="38" spans="1:17" ht="29.25" customHeight="1">
      <c r="A38" s="5">
        <v>32</v>
      </c>
      <c r="B38" s="5" t="s">
        <v>570</v>
      </c>
      <c r="C38" s="129"/>
      <c r="D38" s="85"/>
      <c r="E38" s="85"/>
      <c r="F38" s="85"/>
      <c r="G38" s="114"/>
      <c r="H38" s="114"/>
      <c r="I38" s="114"/>
      <c r="J38" s="115"/>
      <c r="K38" s="63" t="str">
        <f t="shared" si="1"/>
        <v>부동산개발업사무소정보</v>
      </c>
      <c r="L38" s="68" t="s">
        <v>838</v>
      </c>
      <c r="M38" s="68" t="s">
        <v>814</v>
      </c>
      <c r="N38" s="27" t="s">
        <v>732</v>
      </c>
      <c r="O38" s="30" t="s">
        <v>160</v>
      </c>
      <c r="P38" s="43">
        <v>306</v>
      </c>
      <c r="Q38" s="12"/>
    </row>
    <row r="39" spans="1:17" ht="29.25" customHeight="1">
      <c r="A39" s="15">
        <v>33</v>
      </c>
      <c r="B39" s="5" t="s">
        <v>570</v>
      </c>
      <c r="C39" s="129"/>
      <c r="D39" s="85"/>
      <c r="E39" s="85"/>
      <c r="F39" s="85"/>
      <c r="G39" s="114"/>
      <c r="H39" s="114"/>
      <c r="I39" s="114"/>
      <c r="J39" s="115"/>
      <c r="K39" s="63" t="str">
        <f t="shared" si="1"/>
        <v>부동산개발업사무소정보</v>
      </c>
      <c r="L39" s="68" t="s">
        <v>838</v>
      </c>
      <c r="M39" s="68" t="s">
        <v>813</v>
      </c>
      <c r="N39" s="27" t="s">
        <v>277</v>
      </c>
      <c r="O39" s="30" t="s">
        <v>161</v>
      </c>
      <c r="P39" s="43">
        <v>0</v>
      </c>
      <c r="Q39" s="12"/>
    </row>
    <row r="40" spans="1:17" ht="29.25" customHeight="1">
      <c r="A40" s="5">
        <v>34</v>
      </c>
      <c r="B40" s="5" t="s">
        <v>570</v>
      </c>
      <c r="C40" s="129"/>
      <c r="D40" s="85"/>
      <c r="E40" s="85"/>
      <c r="F40" s="85"/>
      <c r="G40" s="114"/>
      <c r="H40" s="114"/>
      <c r="I40" s="114"/>
      <c r="J40" s="115"/>
      <c r="K40" s="63" t="str">
        <f t="shared" si="1"/>
        <v>부동산개발업사무소정보</v>
      </c>
      <c r="L40" s="68" t="s">
        <v>838</v>
      </c>
      <c r="M40" s="68" t="s">
        <v>814</v>
      </c>
      <c r="N40" s="27" t="s">
        <v>741</v>
      </c>
      <c r="O40" s="30" t="s">
        <v>595</v>
      </c>
      <c r="P40" s="43" t="s">
        <v>536</v>
      </c>
      <c r="Q40" s="12"/>
    </row>
    <row r="41" spans="1:17" ht="29.25" customHeight="1">
      <c r="A41" s="15">
        <v>35</v>
      </c>
      <c r="B41" s="5" t="s">
        <v>570</v>
      </c>
      <c r="C41" s="129"/>
      <c r="D41" s="85"/>
      <c r="E41" s="85"/>
      <c r="F41" s="85"/>
      <c r="G41" s="114"/>
      <c r="H41" s="114"/>
      <c r="I41" s="114"/>
      <c r="J41" s="115"/>
      <c r="K41" s="63" t="str">
        <f t="shared" si="1"/>
        <v>부동산개발업사무소정보</v>
      </c>
      <c r="L41" s="68" t="s">
        <v>838</v>
      </c>
      <c r="M41" s="68" t="s">
        <v>813</v>
      </c>
      <c r="N41" s="27" t="s">
        <v>742</v>
      </c>
      <c r="O41" s="30" t="s">
        <v>293</v>
      </c>
      <c r="P41" s="43">
        <v>1</v>
      </c>
      <c r="Q41" s="12"/>
    </row>
    <row r="42" spans="1:17" ht="29.25" customHeight="1">
      <c r="A42" s="5">
        <v>36</v>
      </c>
      <c r="B42" s="5" t="s">
        <v>570</v>
      </c>
      <c r="C42" s="129"/>
      <c r="D42" s="85"/>
      <c r="E42" s="85"/>
      <c r="F42" s="85"/>
      <c r="G42" s="114"/>
      <c r="H42" s="114"/>
      <c r="I42" s="114"/>
      <c r="J42" s="115"/>
      <c r="K42" s="63" t="str">
        <f t="shared" si="1"/>
        <v>부동산개발업사무소정보</v>
      </c>
      <c r="L42" s="68" t="s">
        <v>838</v>
      </c>
      <c r="M42" s="68" t="s">
        <v>814</v>
      </c>
      <c r="N42" s="27" t="s">
        <v>727</v>
      </c>
      <c r="O42" s="30" t="s">
        <v>212</v>
      </c>
      <c r="P42" s="43" t="s">
        <v>537</v>
      </c>
      <c r="Q42" s="12"/>
    </row>
    <row r="43" spans="1:17" ht="29.25" customHeight="1">
      <c r="A43" s="15">
        <v>37</v>
      </c>
      <c r="B43" s="5" t="s">
        <v>570</v>
      </c>
      <c r="C43" s="129"/>
      <c r="D43" s="85"/>
      <c r="E43" s="85"/>
      <c r="F43" s="85"/>
      <c r="G43" s="114"/>
      <c r="H43" s="114"/>
      <c r="I43" s="114"/>
      <c r="J43" s="115"/>
      <c r="K43" s="63" t="str">
        <f t="shared" si="1"/>
        <v>부동산개발업사무소정보</v>
      </c>
      <c r="L43" s="68" t="s">
        <v>838</v>
      </c>
      <c r="M43" s="68" t="s">
        <v>813</v>
      </c>
      <c r="N43" s="27" t="s">
        <v>743</v>
      </c>
      <c r="O43" s="30" t="s">
        <v>456</v>
      </c>
      <c r="P43" s="43">
        <v>2</v>
      </c>
      <c r="Q43" s="12"/>
    </row>
    <row r="44" spans="1:17" ht="29.25" customHeight="1">
      <c r="A44" s="5">
        <v>38</v>
      </c>
      <c r="B44" s="5" t="s">
        <v>570</v>
      </c>
      <c r="C44" s="129"/>
      <c r="D44" s="85"/>
      <c r="E44" s="85"/>
      <c r="F44" s="85"/>
      <c r="G44" s="114"/>
      <c r="H44" s="114"/>
      <c r="I44" s="114"/>
      <c r="J44" s="115"/>
      <c r="K44" s="63" t="str">
        <f t="shared" si="1"/>
        <v>부동산개발업사무소정보</v>
      </c>
      <c r="L44" s="68" t="s">
        <v>838</v>
      </c>
      <c r="M44" s="68" t="s">
        <v>813</v>
      </c>
      <c r="N44" s="27" t="s">
        <v>744</v>
      </c>
      <c r="O44" s="30" t="s">
        <v>596</v>
      </c>
      <c r="P44" s="43">
        <v>0</v>
      </c>
      <c r="Q44" s="12" t="str">
        <f>사무소구분코드</f>
        <v>00:주사무소, 10:특수법인사무실, 20:기타</v>
      </c>
    </row>
    <row r="45" spans="1:17" ht="29.25" customHeight="1">
      <c r="A45" s="15">
        <v>39</v>
      </c>
      <c r="B45" s="5" t="s">
        <v>570</v>
      </c>
      <c r="C45" s="129"/>
      <c r="D45" s="85"/>
      <c r="E45" s="85"/>
      <c r="F45" s="85"/>
      <c r="G45" s="114"/>
      <c r="H45" s="114"/>
      <c r="I45" s="114"/>
      <c r="J45" s="115"/>
      <c r="K45" s="63" t="str">
        <f t="shared" si="1"/>
        <v>부동산개발업사무소정보</v>
      </c>
      <c r="L45" s="68" t="s">
        <v>838</v>
      </c>
      <c r="M45" s="68" t="s">
        <v>814</v>
      </c>
      <c r="N45" s="27" t="s">
        <v>745</v>
      </c>
      <c r="O45" s="30" t="s">
        <v>597</v>
      </c>
      <c r="P45" s="43" t="s">
        <v>233</v>
      </c>
      <c r="Q45" s="12"/>
    </row>
    <row r="46" spans="1:17" ht="29.25" customHeight="1">
      <c r="A46" s="5">
        <v>40</v>
      </c>
      <c r="B46" s="5" t="s">
        <v>570</v>
      </c>
      <c r="C46" s="129"/>
      <c r="D46" s="85"/>
      <c r="E46" s="85"/>
      <c r="F46" s="85"/>
      <c r="G46" s="114"/>
      <c r="H46" s="114"/>
      <c r="I46" s="114"/>
      <c r="J46" s="115"/>
      <c r="K46" s="63" t="str">
        <f t="shared" si="1"/>
        <v>부동산개발업사무소정보</v>
      </c>
      <c r="L46" s="68" t="s">
        <v>838</v>
      </c>
      <c r="M46" s="68" t="s">
        <v>813</v>
      </c>
      <c r="N46" s="27" t="s">
        <v>725</v>
      </c>
      <c r="O46" s="30" t="s">
        <v>598</v>
      </c>
      <c r="P46" s="43">
        <v>10</v>
      </c>
      <c r="Q46" s="12" t="str">
        <f>사무소소유구분코드</f>
        <v>00:자기소유, 10:임대, 11:전세, 12:월세, 99:기타</v>
      </c>
    </row>
    <row r="47" spans="1:17" ht="29.25" customHeight="1">
      <c r="A47" s="15">
        <v>41</v>
      </c>
      <c r="B47" s="5" t="s">
        <v>570</v>
      </c>
      <c r="C47" s="129"/>
      <c r="D47" s="85"/>
      <c r="E47" s="85"/>
      <c r="F47" s="85"/>
      <c r="G47" s="114"/>
      <c r="H47" s="114"/>
      <c r="I47" s="114"/>
      <c r="J47" s="115"/>
      <c r="K47" s="63" t="str">
        <f t="shared" si="1"/>
        <v>부동산개발업사무소정보</v>
      </c>
      <c r="L47" s="68" t="s">
        <v>838</v>
      </c>
      <c r="M47" s="68" t="s">
        <v>814</v>
      </c>
      <c r="N47" s="27" t="s">
        <v>746</v>
      </c>
      <c r="O47" s="30" t="s">
        <v>599</v>
      </c>
      <c r="P47" s="43" t="s">
        <v>234</v>
      </c>
      <c r="Q47" s="12"/>
    </row>
    <row r="48" spans="1:17" ht="29.25" customHeight="1">
      <c r="A48" s="5">
        <v>42</v>
      </c>
      <c r="B48" s="5" t="s">
        <v>570</v>
      </c>
      <c r="C48" s="129"/>
      <c r="D48" s="85"/>
      <c r="E48" s="85"/>
      <c r="F48" s="85"/>
      <c r="G48" s="114"/>
      <c r="H48" s="114"/>
      <c r="I48" s="114"/>
      <c r="J48" s="115"/>
      <c r="K48" s="63" t="str">
        <f t="shared" si="1"/>
        <v>부동산개발업사무소정보</v>
      </c>
      <c r="L48" s="68" t="s">
        <v>838</v>
      </c>
      <c r="M48" s="68" t="s">
        <v>813</v>
      </c>
      <c r="N48" s="27" t="s">
        <v>747</v>
      </c>
      <c r="O48" s="30" t="s">
        <v>600</v>
      </c>
      <c r="P48" s="43">
        <v>10</v>
      </c>
      <c r="Q48" s="12" t="str">
        <f>상태코드</f>
        <v>10:정상</v>
      </c>
    </row>
    <row r="49" spans="1:17" ht="29.25" customHeight="1">
      <c r="A49" s="15">
        <v>43</v>
      </c>
      <c r="B49" s="5" t="s">
        <v>570</v>
      </c>
      <c r="C49" s="129"/>
      <c r="D49" s="85"/>
      <c r="E49" s="85"/>
      <c r="F49" s="85"/>
      <c r="G49" s="114"/>
      <c r="H49" s="114"/>
      <c r="I49" s="114"/>
      <c r="J49" s="115"/>
      <c r="K49" s="63" t="str">
        <f t="shared" si="1"/>
        <v>부동산개발업사무소정보</v>
      </c>
      <c r="L49" s="68" t="s">
        <v>838</v>
      </c>
      <c r="M49" s="68" t="s">
        <v>814</v>
      </c>
      <c r="N49" s="27" t="s">
        <v>748</v>
      </c>
      <c r="O49" s="30" t="s">
        <v>601</v>
      </c>
      <c r="P49" s="43" t="s">
        <v>287</v>
      </c>
      <c r="Q49" s="12"/>
    </row>
    <row r="50" spans="1:17" ht="29.25" customHeight="1">
      <c r="A50" s="5">
        <v>44</v>
      </c>
      <c r="B50" s="5" t="s">
        <v>570</v>
      </c>
      <c r="C50" s="129"/>
      <c r="D50" s="85"/>
      <c r="E50" s="85"/>
      <c r="F50" s="85"/>
      <c r="G50" s="114"/>
      <c r="H50" s="114"/>
      <c r="I50" s="114"/>
      <c r="J50" s="115"/>
      <c r="K50" s="63" t="str">
        <f t="shared" si="1"/>
        <v>부동산개발업사무소정보</v>
      </c>
      <c r="L50" s="68" t="s">
        <v>838</v>
      </c>
      <c r="M50" s="68" t="s">
        <v>813</v>
      </c>
      <c r="N50" s="27" t="s">
        <v>749</v>
      </c>
      <c r="O50" s="30" t="s">
        <v>602</v>
      </c>
      <c r="P50" s="43">
        <v>3002</v>
      </c>
      <c r="Q50" s="12"/>
    </row>
    <row r="51" spans="1:17" ht="29.25" customHeight="1">
      <c r="A51" s="15">
        <v>45</v>
      </c>
      <c r="B51" s="5" t="s">
        <v>570</v>
      </c>
      <c r="C51" s="129"/>
      <c r="D51" s="85"/>
      <c r="E51" s="85"/>
      <c r="F51" s="85"/>
      <c r="G51" s="114"/>
      <c r="H51" s="114"/>
      <c r="I51" s="114"/>
      <c r="J51" s="115"/>
      <c r="K51" s="63" t="str">
        <f t="shared" si="1"/>
        <v>부동산개발업사무소정보</v>
      </c>
      <c r="L51" s="68" t="s">
        <v>838</v>
      </c>
      <c r="M51" s="68" t="s">
        <v>814</v>
      </c>
      <c r="N51" s="27" t="s">
        <v>750</v>
      </c>
      <c r="O51" s="30" t="s">
        <v>62</v>
      </c>
      <c r="P51" s="43" t="s">
        <v>532</v>
      </c>
      <c r="Q51" s="12"/>
    </row>
    <row r="52" spans="1:17" ht="29.25" customHeight="1" thickBot="1">
      <c r="A52" s="19">
        <v>46</v>
      </c>
      <c r="B52" s="19" t="s">
        <v>570</v>
      </c>
      <c r="C52" s="140"/>
      <c r="D52" s="103"/>
      <c r="E52" s="103"/>
      <c r="F52" s="103"/>
      <c r="G52" s="141"/>
      <c r="H52" s="141"/>
      <c r="I52" s="141"/>
      <c r="J52" s="142"/>
      <c r="K52" s="65" t="str">
        <f t="shared" si="1"/>
        <v>부동산개발업사무소정보</v>
      </c>
      <c r="L52" s="66" t="s">
        <v>838</v>
      </c>
      <c r="M52" s="66" t="s">
        <v>814</v>
      </c>
      <c r="N52" s="19" t="s">
        <v>751</v>
      </c>
      <c r="O52" s="32" t="s">
        <v>93</v>
      </c>
      <c r="P52" s="46">
        <v>11</v>
      </c>
      <c r="Q52" s="23" t="s">
        <v>701</v>
      </c>
    </row>
    <row r="53" spans="1:17" ht="29.25" customHeight="1">
      <c r="A53" s="15">
        <v>47</v>
      </c>
      <c r="B53" s="15" t="s">
        <v>570</v>
      </c>
      <c r="C53" s="137"/>
      <c r="D53" s="96"/>
      <c r="E53" s="96"/>
      <c r="F53" s="96"/>
      <c r="G53" s="96"/>
      <c r="H53" s="138"/>
      <c r="I53" s="138"/>
      <c r="J53" s="139"/>
      <c r="K53" s="67" t="s">
        <v>458</v>
      </c>
      <c r="L53" s="64" t="s">
        <v>842</v>
      </c>
      <c r="M53" s="64" t="s">
        <v>814</v>
      </c>
      <c r="N53" s="27" t="s">
        <v>845</v>
      </c>
      <c r="O53" s="31" t="s">
        <v>459</v>
      </c>
      <c r="P53" s="43" t="s">
        <v>476</v>
      </c>
      <c r="Q53" s="18"/>
    </row>
    <row r="54" spans="1:17" ht="29.25" customHeight="1">
      <c r="A54" s="5">
        <v>48</v>
      </c>
      <c r="B54" s="5" t="s">
        <v>570</v>
      </c>
      <c r="C54" s="129"/>
      <c r="D54" s="85"/>
      <c r="E54" s="85"/>
      <c r="F54" s="85"/>
      <c r="G54" s="85"/>
      <c r="H54" s="114"/>
      <c r="I54" s="114"/>
      <c r="J54" s="115"/>
      <c r="K54" s="63" t="str">
        <f t="shared" ref="K54:K67" si="2">K53</f>
        <v>부동산개발업위반사항정보</v>
      </c>
      <c r="L54" s="68" t="s">
        <v>843</v>
      </c>
      <c r="M54" s="68" t="s">
        <v>813</v>
      </c>
      <c r="N54" s="27" t="s">
        <v>308</v>
      </c>
      <c r="O54" s="30" t="s">
        <v>460</v>
      </c>
      <c r="P54" s="43" t="s">
        <v>477</v>
      </c>
      <c r="Q54" s="12"/>
    </row>
    <row r="55" spans="1:17" ht="29.25" customHeight="1">
      <c r="A55" s="15">
        <v>49</v>
      </c>
      <c r="B55" s="5" t="s">
        <v>570</v>
      </c>
      <c r="C55" s="129"/>
      <c r="D55" s="85"/>
      <c r="E55" s="85"/>
      <c r="F55" s="85"/>
      <c r="G55" s="85"/>
      <c r="H55" s="114"/>
      <c r="I55" s="114"/>
      <c r="J55" s="115"/>
      <c r="K55" s="63" t="str">
        <f t="shared" si="2"/>
        <v>부동산개발업위반사항정보</v>
      </c>
      <c r="L55" s="68" t="s">
        <v>843</v>
      </c>
      <c r="M55" s="68" t="s">
        <v>814</v>
      </c>
      <c r="N55" s="27" t="s">
        <v>764</v>
      </c>
      <c r="O55" s="30" t="s">
        <v>461</v>
      </c>
      <c r="P55" s="43" t="s">
        <v>237</v>
      </c>
      <c r="Q55" s="12"/>
    </row>
    <row r="56" spans="1:17" ht="29.25" customHeight="1">
      <c r="A56" s="5">
        <v>50</v>
      </c>
      <c r="B56" s="5" t="s">
        <v>570</v>
      </c>
      <c r="C56" s="129"/>
      <c r="D56" s="85"/>
      <c r="E56" s="85"/>
      <c r="F56" s="85"/>
      <c r="G56" s="85"/>
      <c r="H56" s="114"/>
      <c r="I56" s="114"/>
      <c r="J56" s="115"/>
      <c r="K56" s="63" t="str">
        <f t="shared" si="2"/>
        <v>부동산개발업위반사항정보</v>
      </c>
      <c r="L56" s="68" t="s">
        <v>841</v>
      </c>
      <c r="M56" s="68" t="s">
        <v>813</v>
      </c>
      <c r="N56" s="27" t="s">
        <v>735</v>
      </c>
      <c r="O56" s="30" t="s">
        <v>462</v>
      </c>
      <c r="P56" s="43">
        <v>1</v>
      </c>
      <c r="Q56" s="12"/>
    </row>
    <row r="57" spans="1:17" ht="29.25" customHeight="1">
      <c r="A57" s="15">
        <v>51</v>
      </c>
      <c r="B57" s="5" t="s">
        <v>570</v>
      </c>
      <c r="C57" s="129"/>
      <c r="D57" s="85"/>
      <c r="E57" s="85"/>
      <c r="F57" s="85"/>
      <c r="G57" s="85"/>
      <c r="H57" s="114"/>
      <c r="I57" s="114"/>
      <c r="J57" s="115"/>
      <c r="K57" s="63" t="str">
        <f t="shared" si="2"/>
        <v>부동산개발업위반사항정보</v>
      </c>
      <c r="L57" s="68" t="s">
        <v>841</v>
      </c>
      <c r="M57" s="68" t="s">
        <v>814</v>
      </c>
      <c r="N57" s="27" t="s">
        <v>736</v>
      </c>
      <c r="O57" s="30" t="s">
        <v>463</v>
      </c>
      <c r="P57" s="43">
        <v>20</v>
      </c>
      <c r="Q57" s="12" t="str">
        <f>부동산개발업_이력구분코드</f>
        <v>0:해당없음, 10:양도이력, 20:법인합병이력</v>
      </c>
    </row>
    <row r="58" spans="1:17" ht="29.25" customHeight="1">
      <c r="A58" s="5">
        <v>52</v>
      </c>
      <c r="B58" s="5" t="s">
        <v>570</v>
      </c>
      <c r="C58" s="129"/>
      <c r="D58" s="85"/>
      <c r="E58" s="85"/>
      <c r="F58" s="85"/>
      <c r="G58" s="85"/>
      <c r="H58" s="114"/>
      <c r="I58" s="114"/>
      <c r="J58" s="115"/>
      <c r="K58" s="63" t="str">
        <f t="shared" si="2"/>
        <v>부동산개발업위반사항정보</v>
      </c>
      <c r="L58" s="68" t="s">
        <v>841</v>
      </c>
      <c r="M58" s="68" t="s">
        <v>813</v>
      </c>
      <c r="N58" s="27" t="s">
        <v>306</v>
      </c>
      <c r="O58" s="30" t="s">
        <v>464</v>
      </c>
      <c r="P58" s="43" t="s">
        <v>474</v>
      </c>
      <c r="Q58" s="12"/>
    </row>
    <row r="59" spans="1:17" ht="29.25" customHeight="1">
      <c r="A59" s="15">
        <v>53</v>
      </c>
      <c r="B59" s="5" t="s">
        <v>570</v>
      </c>
      <c r="C59" s="129"/>
      <c r="D59" s="85"/>
      <c r="E59" s="85"/>
      <c r="F59" s="85"/>
      <c r="G59" s="85"/>
      <c r="H59" s="114"/>
      <c r="I59" s="114"/>
      <c r="J59" s="115"/>
      <c r="K59" s="63" t="str">
        <f t="shared" si="2"/>
        <v>부동산개발업위반사항정보</v>
      </c>
      <c r="L59" s="68" t="s">
        <v>841</v>
      </c>
      <c r="M59" s="68" t="s">
        <v>814</v>
      </c>
      <c r="N59" s="27" t="s">
        <v>737</v>
      </c>
      <c r="O59" s="30" t="s">
        <v>466</v>
      </c>
      <c r="P59" s="43" t="s">
        <v>479</v>
      </c>
      <c r="Q59" s="12"/>
    </row>
    <row r="60" spans="1:17" ht="29.25" customHeight="1">
      <c r="A60" s="5">
        <v>54</v>
      </c>
      <c r="B60" s="5" t="s">
        <v>570</v>
      </c>
      <c r="C60" s="129"/>
      <c r="D60" s="85"/>
      <c r="E60" s="85"/>
      <c r="F60" s="85"/>
      <c r="G60" s="85"/>
      <c r="H60" s="114"/>
      <c r="I60" s="114"/>
      <c r="J60" s="115"/>
      <c r="K60" s="63" t="str">
        <f t="shared" si="2"/>
        <v>부동산개발업위반사항정보</v>
      </c>
      <c r="L60" s="68" t="s">
        <v>841</v>
      </c>
      <c r="M60" s="68" t="s">
        <v>813</v>
      </c>
      <c r="N60" s="27" t="s">
        <v>738</v>
      </c>
      <c r="O60" s="30" t="s">
        <v>467</v>
      </c>
      <c r="P60" s="43" t="s">
        <v>468</v>
      </c>
      <c r="Q60" s="12"/>
    </row>
    <row r="61" spans="1:17" ht="29.25" customHeight="1">
      <c r="A61" s="15">
        <v>55</v>
      </c>
      <c r="B61" s="5" t="s">
        <v>570</v>
      </c>
      <c r="C61" s="129"/>
      <c r="D61" s="85"/>
      <c r="E61" s="85"/>
      <c r="F61" s="85"/>
      <c r="G61" s="85"/>
      <c r="H61" s="114"/>
      <c r="I61" s="114"/>
      <c r="J61" s="115"/>
      <c r="K61" s="63" t="str">
        <f t="shared" si="2"/>
        <v>부동산개발업위반사항정보</v>
      </c>
      <c r="L61" s="68" t="s">
        <v>841</v>
      </c>
      <c r="M61" s="68" t="s">
        <v>814</v>
      </c>
      <c r="N61" s="27" t="s">
        <v>739</v>
      </c>
      <c r="O61" s="30" t="s">
        <v>469</v>
      </c>
      <c r="P61" s="43"/>
      <c r="Q61" s="12"/>
    </row>
    <row r="62" spans="1:17" ht="29.25" customHeight="1">
      <c r="A62" s="5">
        <v>56</v>
      </c>
      <c r="B62" s="5" t="s">
        <v>570</v>
      </c>
      <c r="C62" s="129"/>
      <c r="D62" s="85"/>
      <c r="E62" s="85"/>
      <c r="F62" s="85"/>
      <c r="G62" s="85"/>
      <c r="H62" s="114"/>
      <c r="I62" s="114"/>
      <c r="J62" s="115"/>
      <c r="K62" s="63" t="str">
        <f t="shared" si="2"/>
        <v>부동산개발업위반사항정보</v>
      </c>
      <c r="L62" s="68" t="s">
        <v>841</v>
      </c>
      <c r="M62" s="68" t="s">
        <v>813</v>
      </c>
      <c r="N62" s="27" t="s">
        <v>740</v>
      </c>
      <c r="O62" s="30" t="s">
        <v>470</v>
      </c>
      <c r="P62" s="43">
        <v>1</v>
      </c>
      <c r="Q62" s="12"/>
    </row>
    <row r="63" spans="1:17" ht="29.25" customHeight="1">
      <c r="A63" s="15">
        <v>57</v>
      </c>
      <c r="B63" s="5" t="s">
        <v>570</v>
      </c>
      <c r="C63" s="129"/>
      <c r="D63" s="85"/>
      <c r="E63" s="85"/>
      <c r="F63" s="85"/>
      <c r="G63" s="85"/>
      <c r="H63" s="114"/>
      <c r="I63" s="114"/>
      <c r="J63" s="115"/>
      <c r="K63" s="63" t="str">
        <f t="shared" si="2"/>
        <v>부동산개발업위반사항정보</v>
      </c>
      <c r="L63" s="68" t="s">
        <v>841</v>
      </c>
      <c r="M63" s="68" t="s">
        <v>814</v>
      </c>
      <c r="N63" s="27" t="s">
        <v>729</v>
      </c>
      <c r="O63" s="30" t="s">
        <v>471</v>
      </c>
      <c r="P63" s="43" t="s">
        <v>237</v>
      </c>
      <c r="Q63" s="12"/>
    </row>
    <row r="64" spans="1:17" ht="29.25" customHeight="1">
      <c r="A64" s="5">
        <v>58</v>
      </c>
      <c r="B64" s="5" t="s">
        <v>570</v>
      </c>
      <c r="C64" s="129"/>
      <c r="D64" s="85"/>
      <c r="E64" s="85"/>
      <c r="F64" s="85"/>
      <c r="G64" s="85"/>
      <c r="H64" s="114"/>
      <c r="I64" s="114"/>
      <c r="J64" s="115"/>
      <c r="K64" s="63" t="str">
        <f t="shared" si="2"/>
        <v>부동산개발업위반사항정보</v>
      </c>
      <c r="L64" s="68" t="s">
        <v>841</v>
      </c>
      <c r="M64" s="68" t="s">
        <v>813</v>
      </c>
      <c r="N64" s="27" t="s">
        <v>733</v>
      </c>
      <c r="O64" s="30" t="s">
        <v>472</v>
      </c>
      <c r="P64" s="43" t="s">
        <v>475</v>
      </c>
      <c r="Q64" s="12"/>
    </row>
    <row r="65" spans="1:17" ht="29.25" customHeight="1">
      <c r="A65" s="15">
        <v>59</v>
      </c>
      <c r="B65" s="5" t="s">
        <v>570</v>
      </c>
      <c r="C65" s="129"/>
      <c r="D65" s="85"/>
      <c r="E65" s="85"/>
      <c r="F65" s="85"/>
      <c r="G65" s="85"/>
      <c r="H65" s="114"/>
      <c r="I65" s="114"/>
      <c r="J65" s="115"/>
      <c r="K65" s="63" t="str">
        <f t="shared" si="2"/>
        <v>부동산개발업위반사항정보</v>
      </c>
      <c r="L65" s="68" t="s">
        <v>841</v>
      </c>
      <c r="M65" s="68" t="s">
        <v>814</v>
      </c>
      <c r="N65" s="27" t="s">
        <v>732</v>
      </c>
      <c r="O65" s="30" t="s">
        <v>473</v>
      </c>
      <c r="P65" s="43">
        <v>42248</v>
      </c>
      <c r="Q65" s="12"/>
    </row>
    <row r="66" spans="1:17" ht="29.25" customHeight="1">
      <c r="A66" s="5">
        <v>60</v>
      </c>
      <c r="B66" s="5" t="s">
        <v>570</v>
      </c>
      <c r="C66" s="129"/>
      <c r="D66" s="85"/>
      <c r="E66" s="85"/>
      <c r="F66" s="85"/>
      <c r="G66" s="85"/>
      <c r="H66" s="114"/>
      <c r="I66" s="114"/>
      <c r="J66" s="115"/>
      <c r="K66" s="63" t="str">
        <f t="shared" si="2"/>
        <v>부동산개발업위반사항정보</v>
      </c>
      <c r="L66" s="68" t="s">
        <v>842</v>
      </c>
      <c r="M66" s="68" t="s">
        <v>813</v>
      </c>
      <c r="N66" s="27" t="s">
        <v>277</v>
      </c>
      <c r="O66" s="30" t="s">
        <v>62</v>
      </c>
      <c r="P66" s="43">
        <v>45326</v>
      </c>
      <c r="Q66" s="12"/>
    </row>
    <row r="67" spans="1:17" ht="29.25" customHeight="1" thickBot="1">
      <c r="A67" s="19">
        <v>61</v>
      </c>
      <c r="B67" s="19" t="s">
        <v>570</v>
      </c>
      <c r="C67" s="140"/>
      <c r="D67" s="103"/>
      <c r="E67" s="103"/>
      <c r="F67" s="103"/>
      <c r="G67" s="103"/>
      <c r="H67" s="141"/>
      <c r="I67" s="141"/>
      <c r="J67" s="142"/>
      <c r="K67" s="65" t="str">
        <f t="shared" si="2"/>
        <v>부동산개발업위반사항정보</v>
      </c>
      <c r="L67" s="66" t="s">
        <v>842</v>
      </c>
      <c r="M67" s="66" t="s">
        <v>844</v>
      </c>
      <c r="N67" s="19" t="s">
        <v>846</v>
      </c>
      <c r="O67" s="32" t="s">
        <v>93</v>
      </c>
      <c r="P67" s="46">
        <v>11</v>
      </c>
      <c r="Q67" s="23" t="s">
        <v>701</v>
      </c>
    </row>
    <row r="68" spans="1:17" ht="29.25" customHeight="1">
      <c r="A68" s="15">
        <v>62</v>
      </c>
      <c r="B68" s="15" t="s">
        <v>570</v>
      </c>
      <c r="C68" s="137"/>
      <c r="D68" s="96"/>
      <c r="E68" s="96"/>
      <c r="F68" s="96"/>
      <c r="G68" s="96"/>
      <c r="H68" s="138"/>
      <c r="I68" s="138"/>
      <c r="J68" s="139"/>
      <c r="K68" s="67" t="s">
        <v>480</v>
      </c>
      <c r="L68" s="64" t="s">
        <v>848</v>
      </c>
      <c r="M68" s="64" t="s">
        <v>814</v>
      </c>
      <c r="N68" s="27" t="s">
        <v>827</v>
      </c>
      <c r="O68" s="31" t="s">
        <v>459</v>
      </c>
      <c r="P68" s="54" t="s">
        <v>516</v>
      </c>
      <c r="Q68" s="18"/>
    </row>
    <row r="69" spans="1:17" ht="29.25" customHeight="1">
      <c r="A69" s="15">
        <v>63</v>
      </c>
      <c r="B69" s="5" t="s">
        <v>570</v>
      </c>
      <c r="C69" s="129"/>
      <c r="D69" s="85"/>
      <c r="E69" s="85"/>
      <c r="F69" s="85"/>
      <c r="G69" s="85"/>
      <c r="H69" s="114"/>
      <c r="I69" s="114"/>
      <c r="J69" s="115"/>
      <c r="K69" s="63" t="str">
        <f t="shared" ref="K69:K103" si="3">K68</f>
        <v>부동산개발업사업실적정보</v>
      </c>
      <c r="L69" s="64" t="s">
        <v>848</v>
      </c>
      <c r="M69" s="64" t="s">
        <v>814</v>
      </c>
      <c r="N69" s="27" t="s">
        <v>308</v>
      </c>
      <c r="O69" s="30" t="s">
        <v>460</v>
      </c>
      <c r="P69" s="43" t="s">
        <v>517</v>
      </c>
      <c r="Q69" s="12"/>
    </row>
    <row r="70" spans="1:17" ht="29.25" customHeight="1">
      <c r="A70" s="5">
        <v>64</v>
      </c>
      <c r="B70" s="5" t="s">
        <v>570</v>
      </c>
      <c r="C70" s="129"/>
      <c r="D70" s="85"/>
      <c r="E70" s="85"/>
      <c r="F70" s="85"/>
      <c r="G70" s="85"/>
      <c r="H70" s="114"/>
      <c r="I70" s="114"/>
      <c r="J70" s="115"/>
      <c r="K70" s="63" t="str">
        <f t="shared" si="3"/>
        <v>부동산개발업사업실적정보</v>
      </c>
      <c r="L70" s="64" t="s">
        <v>847</v>
      </c>
      <c r="M70" s="64" t="s">
        <v>814</v>
      </c>
      <c r="N70" s="27" t="s">
        <v>726</v>
      </c>
      <c r="O70" s="30" t="s">
        <v>461</v>
      </c>
      <c r="P70" s="43" t="s">
        <v>237</v>
      </c>
      <c r="Q70" s="12"/>
    </row>
    <row r="71" spans="1:17" ht="29.25" customHeight="1">
      <c r="A71" s="15">
        <v>65</v>
      </c>
      <c r="B71" s="5" t="s">
        <v>570</v>
      </c>
      <c r="C71" s="129"/>
      <c r="D71" s="85"/>
      <c r="E71" s="85"/>
      <c r="F71" s="85"/>
      <c r="G71" s="85"/>
      <c r="H71" s="114"/>
      <c r="I71" s="114"/>
      <c r="J71" s="115"/>
      <c r="K71" s="63" t="str">
        <f t="shared" si="3"/>
        <v>부동산개발업사업실적정보</v>
      </c>
      <c r="L71" s="64" t="s">
        <v>847</v>
      </c>
      <c r="M71" s="64" t="s">
        <v>814</v>
      </c>
      <c r="N71" s="27" t="s">
        <v>735</v>
      </c>
      <c r="O71" s="30" t="s">
        <v>481</v>
      </c>
      <c r="P71" s="43">
        <v>2011</v>
      </c>
      <c r="Q71" s="12"/>
    </row>
    <row r="72" spans="1:17" ht="29.25" customHeight="1">
      <c r="A72" s="5">
        <v>66</v>
      </c>
      <c r="B72" s="5" t="s">
        <v>570</v>
      </c>
      <c r="C72" s="129"/>
      <c r="D72" s="85"/>
      <c r="E72" s="85"/>
      <c r="F72" s="85"/>
      <c r="G72" s="85"/>
      <c r="H72" s="114"/>
      <c r="I72" s="114"/>
      <c r="J72" s="115"/>
      <c r="K72" s="63" t="str">
        <f t="shared" si="3"/>
        <v>부동산개발업사업실적정보</v>
      </c>
      <c r="L72" s="64" t="s">
        <v>847</v>
      </c>
      <c r="M72" s="64" t="s">
        <v>814</v>
      </c>
      <c r="N72" s="27" t="s">
        <v>736</v>
      </c>
      <c r="O72" s="30" t="s">
        <v>482</v>
      </c>
      <c r="P72" s="43">
        <v>222</v>
      </c>
      <c r="Q72" s="12"/>
    </row>
    <row r="73" spans="1:17" ht="29.25" customHeight="1">
      <c r="A73" s="15">
        <v>67</v>
      </c>
      <c r="B73" s="5" t="s">
        <v>570</v>
      </c>
      <c r="C73" s="129"/>
      <c r="D73" s="85"/>
      <c r="E73" s="85"/>
      <c r="F73" s="85"/>
      <c r="G73" s="85"/>
      <c r="H73" s="114"/>
      <c r="I73" s="114"/>
      <c r="J73" s="115"/>
      <c r="K73" s="63" t="str">
        <f t="shared" si="3"/>
        <v>부동산개발업사업실적정보</v>
      </c>
      <c r="L73" s="64" t="s">
        <v>847</v>
      </c>
      <c r="M73" s="64" t="s">
        <v>814</v>
      </c>
      <c r="N73" s="27" t="s">
        <v>306</v>
      </c>
      <c r="O73" s="30" t="s">
        <v>463</v>
      </c>
      <c r="P73" s="43">
        <v>0</v>
      </c>
      <c r="Q73" s="12" t="str">
        <f>부동산개발업_이력구분코드</f>
        <v>0:해당없음, 10:양도이력, 20:법인합병이력</v>
      </c>
    </row>
    <row r="74" spans="1:17" ht="29.25" customHeight="1">
      <c r="A74" s="5">
        <v>68</v>
      </c>
      <c r="B74" s="5" t="s">
        <v>570</v>
      </c>
      <c r="C74" s="129"/>
      <c r="D74" s="85"/>
      <c r="E74" s="85"/>
      <c r="F74" s="85"/>
      <c r="G74" s="85"/>
      <c r="H74" s="114"/>
      <c r="I74" s="114"/>
      <c r="J74" s="115"/>
      <c r="K74" s="63" t="str">
        <f t="shared" si="3"/>
        <v>부동산개발업사업실적정보</v>
      </c>
      <c r="L74" s="64" t="s">
        <v>847</v>
      </c>
      <c r="M74" s="64" t="s">
        <v>814</v>
      </c>
      <c r="N74" s="27" t="s">
        <v>737</v>
      </c>
      <c r="O74" s="30" t="s">
        <v>464</v>
      </c>
      <c r="P74" s="43" t="s">
        <v>465</v>
      </c>
      <c r="Q74" s="12"/>
    </row>
    <row r="75" spans="1:17" ht="29.25" customHeight="1">
      <c r="A75" s="15">
        <v>69</v>
      </c>
      <c r="B75" s="5" t="s">
        <v>570</v>
      </c>
      <c r="C75" s="129"/>
      <c r="D75" s="85"/>
      <c r="E75" s="85"/>
      <c r="F75" s="85"/>
      <c r="G75" s="85"/>
      <c r="H75" s="114"/>
      <c r="I75" s="114"/>
      <c r="J75" s="115"/>
      <c r="K75" s="63" t="str">
        <f t="shared" si="3"/>
        <v>부동산개발업사업실적정보</v>
      </c>
      <c r="L75" s="64" t="s">
        <v>847</v>
      </c>
      <c r="M75" s="64" t="s">
        <v>814</v>
      </c>
      <c r="N75" s="27" t="s">
        <v>738</v>
      </c>
      <c r="O75" s="30" t="s">
        <v>466</v>
      </c>
      <c r="P75" s="43" t="s">
        <v>516</v>
      </c>
      <c r="Q75" s="12"/>
    </row>
    <row r="76" spans="1:17" ht="29.25" customHeight="1">
      <c r="A76" s="5">
        <v>70</v>
      </c>
      <c r="B76" s="5" t="s">
        <v>570</v>
      </c>
      <c r="C76" s="129"/>
      <c r="D76" s="85"/>
      <c r="E76" s="85"/>
      <c r="F76" s="85"/>
      <c r="G76" s="85"/>
      <c r="H76" s="114"/>
      <c r="I76" s="114"/>
      <c r="J76" s="115"/>
      <c r="K76" s="63" t="str">
        <f t="shared" si="3"/>
        <v>부동산개발업사업실적정보</v>
      </c>
      <c r="L76" s="64" t="s">
        <v>847</v>
      </c>
      <c r="M76" s="64" t="s">
        <v>814</v>
      </c>
      <c r="N76" s="27" t="s">
        <v>739</v>
      </c>
      <c r="O76" s="30" t="s">
        <v>483</v>
      </c>
      <c r="P76" s="43" t="s">
        <v>518</v>
      </c>
      <c r="Q76" s="12"/>
    </row>
    <row r="77" spans="1:17" ht="29.25" customHeight="1">
      <c r="A77" s="15">
        <v>71</v>
      </c>
      <c r="B77" s="5" t="s">
        <v>570</v>
      </c>
      <c r="C77" s="129"/>
      <c r="D77" s="85"/>
      <c r="E77" s="85"/>
      <c r="F77" s="85"/>
      <c r="G77" s="85"/>
      <c r="H77" s="114"/>
      <c r="I77" s="114"/>
      <c r="J77" s="115"/>
      <c r="K77" s="63" t="str">
        <f t="shared" si="3"/>
        <v>부동산개발업사업실적정보</v>
      </c>
      <c r="L77" s="64" t="s">
        <v>847</v>
      </c>
      <c r="M77" s="64" t="s">
        <v>814</v>
      </c>
      <c r="N77" s="27" t="s">
        <v>740</v>
      </c>
      <c r="O77" s="30" t="s">
        <v>484</v>
      </c>
      <c r="P77" s="43" t="s">
        <v>513</v>
      </c>
      <c r="Q77" s="12" t="str">
        <f>토지개발유형코드</f>
        <v>L110:상업용지, L120:산업용지, L210:도시개발, L310:지구개발개발, L410:정비사업, L510:관광지.관광단지개발사업, L520:유통단지개발사업, L530:기타 개발사업</v>
      </c>
    </row>
    <row r="78" spans="1:17" ht="29.25" customHeight="1">
      <c r="A78" s="5">
        <v>72</v>
      </c>
      <c r="B78" s="5" t="s">
        <v>570</v>
      </c>
      <c r="C78" s="129"/>
      <c r="D78" s="85"/>
      <c r="E78" s="85"/>
      <c r="F78" s="85"/>
      <c r="G78" s="85"/>
      <c r="H78" s="114"/>
      <c r="I78" s="114"/>
      <c r="J78" s="115"/>
      <c r="K78" s="63" t="str">
        <f t="shared" si="3"/>
        <v>부동산개발업사업실적정보</v>
      </c>
      <c r="L78" s="64" t="s">
        <v>847</v>
      </c>
      <c r="M78" s="64" t="s">
        <v>814</v>
      </c>
      <c r="N78" s="27" t="s">
        <v>729</v>
      </c>
      <c r="O78" s="30" t="s">
        <v>485</v>
      </c>
      <c r="P78" s="43" t="s">
        <v>514</v>
      </c>
      <c r="Q78" s="12"/>
    </row>
    <row r="79" spans="1:17" ht="29.25" customHeight="1">
      <c r="A79" s="15">
        <v>73</v>
      </c>
      <c r="B79" s="5" t="s">
        <v>570</v>
      </c>
      <c r="C79" s="129"/>
      <c r="D79" s="85"/>
      <c r="E79" s="85"/>
      <c r="F79" s="85"/>
      <c r="G79" s="85"/>
      <c r="H79" s="114"/>
      <c r="I79" s="114"/>
      <c r="J79" s="115"/>
      <c r="K79" s="63" t="str">
        <f t="shared" si="3"/>
        <v>부동산개발업사업실적정보</v>
      </c>
      <c r="L79" s="64" t="s">
        <v>847</v>
      </c>
      <c r="M79" s="64" t="s">
        <v>814</v>
      </c>
      <c r="N79" s="27" t="s">
        <v>733</v>
      </c>
      <c r="O79" s="30" t="s">
        <v>486</v>
      </c>
      <c r="P79" s="43" t="s">
        <v>487</v>
      </c>
      <c r="Q79" s="12" t="str">
        <f>시설개발유형코드</f>
        <v>S110:근린생활시설, S111:업무시설, S112:판매시설, S113:운동시설, S114:숙박시설, S115:자동차관련시설, S210:운수시설, S211:창고, S212:공장, S213:위험물저장 및 처리시설, S310:교육연구시설, S311:문화 및 집회시설, S312:종교시설, S313:관광휴게시설, S314:의료시설, S315:노유자시설, S316:수련시설, S410:기타 시설</v>
      </c>
    </row>
    <row r="80" spans="1:17" ht="29.25" customHeight="1">
      <c r="A80" s="5">
        <v>74</v>
      </c>
      <c r="B80" s="5" t="s">
        <v>570</v>
      </c>
      <c r="C80" s="129"/>
      <c r="D80" s="85"/>
      <c r="E80" s="85"/>
      <c r="F80" s="85"/>
      <c r="G80" s="85"/>
      <c r="H80" s="114"/>
      <c r="I80" s="114"/>
      <c r="J80" s="115"/>
      <c r="K80" s="63" t="str">
        <f t="shared" si="3"/>
        <v>부동산개발업사업실적정보</v>
      </c>
      <c r="L80" s="64" t="s">
        <v>847</v>
      </c>
      <c r="M80" s="64" t="s">
        <v>814</v>
      </c>
      <c r="N80" s="27" t="s">
        <v>732</v>
      </c>
      <c r="O80" s="30" t="s">
        <v>488</v>
      </c>
      <c r="P80" s="43" t="s">
        <v>489</v>
      </c>
      <c r="Q80" s="12"/>
    </row>
    <row r="81" spans="1:17" ht="29.25" customHeight="1">
      <c r="A81" s="15">
        <v>75</v>
      </c>
      <c r="B81" s="5" t="s">
        <v>570</v>
      </c>
      <c r="C81" s="129"/>
      <c r="D81" s="85"/>
      <c r="E81" s="85"/>
      <c r="F81" s="85"/>
      <c r="G81" s="85"/>
      <c r="H81" s="114"/>
      <c r="I81" s="114"/>
      <c r="J81" s="115"/>
      <c r="K81" s="63" t="str">
        <f t="shared" si="3"/>
        <v>부동산개발업사업실적정보</v>
      </c>
      <c r="L81" s="64" t="s">
        <v>847</v>
      </c>
      <c r="M81" s="64" t="s">
        <v>814</v>
      </c>
      <c r="N81" s="27" t="s">
        <v>277</v>
      </c>
      <c r="O81" s="30" t="s">
        <v>490</v>
      </c>
      <c r="P81" s="43">
        <v>28654</v>
      </c>
      <c r="Q81" s="12"/>
    </row>
    <row r="82" spans="1:17" ht="29.25" customHeight="1">
      <c r="A82" s="5">
        <v>76</v>
      </c>
      <c r="B82" s="5" t="s">
        <v>570</v>
      </c>
      <c r="C82" s="129"/>
      <c r="D82" s="85"/>
      <c r="E82" s="85"/>
      <c r="F82" s="85"/>
      <c r="G82" s="85"/>
      <c r="H82" s="114"/>
      <c r="I82" s="114"/>
      <c r="J82" s="115"/>
      <c r="K82" s="63" t="str">
        <f t="shared" si="3"/>
        <v>부동산개발업사업실적정보</v>
      </c>
      <c r="L82" s="64" t="s">
        <v>847</v>
      </c>
      <c r="M82" s="64" t="s">
        <v>814</v>
      </c>
      <c r="N82" s="27" t="s">
        <v>741</v>
      </c>
      <c r="O82" s="30" t="s">
        <v>491</v>
      </c>
      <c r="P82" s="43">
        <v>0</v>
      </c>
      <c r="Q82" s="12"/>
    </row>
    <row r="83" spans="1:17" ht="29.25" customHeight="1">
      <c r="A83" s="15">
        <v>77</v>
      </c>
      <c r="B83" s="5" t="s">
        <v>570</v>
      </c>
      <c r="C83" s="129"/>
      <c r="D83" s="85"/>
      <c r="E83" s="85"/>
      <c r="F83" s="85"/>
      <c r="G83" s="85"/>
      <c r="H83" s="114"/>
      <c r="I83" s="114"/>
      <c r="J83" s="115"/>
      <c r="K83" s="63" t="str">
        <f t="shared" si="3"/>
        <v>부동산개발업사업실적정보</v>
      </c>
      <c r="L83" s="64" t="s">
        <v>847</v>
      </c>
      <c r="M83" s="64" t="s">
        <v>814</v>
      </c>
      <c r="N83" s="27" t="s">
        <v>742</v>
      </c>
      <c r="O83" s="30" t="s">
        <v>492</v>
      </c>
      <c r="P83" s="43">
        <v>1870</v>
      </c>
      <c r="Q83" s="12"/>
    </row>
    <row r="84" spans="1:17" ht="29.25" customHeight="1">
      <c r="A84" s="5">
        <v>78</v>
      </c>
      <c r="B84" s="5" t="s">
        <v>570</v>
      </c>
      <c r="C84" s="129"/>
      <c r="D84" s="85"/>
      <c r="E84" s="85"/>
      <c r="F84" s="85"/>
      <c r="G84" s="85"/>
      <c r="H84" s="114"/>
      <c r="I84" s="114"/>
      <c r="J84" s="115"/>
      <c r="K84" s="63" t="str">
        <f t="shared" si="3"/>
        <v>부동산개발업사업실적정보</v>
      </c>
      <c r="L84" s="64" t="s">
        <v>847</v>
      </c>
      <c r="M84" s="64" t="s">
        <v>814</v>
      </c>
      <c r="N84" s="27" t="s">
        <v>727</v>
      </c>
      <c r="O84" s="30" t="s">
        <v>493</v>
      </c>
      <c r="P84" s="43">
        <v>0</v>
      </c>
      <c r="Q84" s="12"/>
    </row>
    <row r="85" spans="1:17" ht="29.25" customHeight="1">
      <c r="A85" s="15">
        <v>79</v>
      </c>
      <c r="B85" s="5" t="s">
        <v>570</v>
      </c>
      <c r="C85" s="129"/>
      <c r="D85" s="85"/>
      <c r="E85" s="85"/>
      <c r="F85" s="85"/>
      <c r="G85" s="85"/>
      <c r="H85" s="114"/>
      <c r="I85" s="114"/>
      <c r="J85" s="115"/>
      <c r="K85" s="63" t="str">
        <f t="shared" si="3"/>
        <v>부동산개발업사업실적정보</v>
      </c>
      <c r="L85" s="64" t="s">
        <v>847</v>
      </c>
      <c r="M85" s="64" t="s">
        <v>814</v>
      </c>
      <c r="N85" s="27" t="s">
        <v>743</v>
      </c>
      <c r="O85" s="30" t="s">
        <v>494</v>
      </c>
      <c r="P85" s="43">
        <v>1809.6</v>
      </c>
      <c r="Q85" s="12"/>
    </row>
    <row r="86" spans="1:17" ht="29.25" customHeight="1">
      <c r="A86" s="5">
        <v>80</v>
      </c>
      <c r="B86" s="5" t="s">
        <v>570</v>
      </c>
      <c r="C86" s="129"/>
      <c r="D86" s="85"/>
      <c r="E86" s="85"/>
      <c r="F86" s="85"/>
      <c r="G86" s="85"/>
      <c r="H86" s="114"/>
      <c r="I86" s="114"/>
      <c r="J86" s="115"/>
      <c r="K86" s="63" t="str">
        <f t="shared" si="3"/>
        <v>부동산개발업사업실적정보</v>
      </c>
      <c r="L86" s="64" t="s">
        <v>847</v>
      </c>
      <c r="M86" s="64" t="s">
        <v>814</v>
      </c>
      <c r="N86" s="27" t="s">
        <v>744</v>
      </c>
      <c r="O86" s="30" t="s">
        <v>495</v>
      </c>
      <c r="P86" s="43">
        <v>0</v>
      </c>
      <c r="Q86" s="12"/>
    </row>
    <row r="87" spans="1:17" ht="29.25" customHeight="1">
      <c r="A87" s="15">
        <v>81</v>
      </c>
      <c r="B87" s="5" t="s">
        <v>570</v>
      </c>
      <c r="C87" s="129"/>
      <c r="D87" s="85"/>
      <c r="E87" s="85"/>
      <c r="F87" s="85"/>
      <c r="G87" s="85"/>
      <c r="H87" s="114"/>
      <c r="I87" s="114"/>
      <c r="J87" s="115"/>
      <c r="K87" s="63" t="str">
        <f t="shared" si="3"/>
        <v>부동산개발업사업실적정보</v>
      </c>
      <c r="L87" s="64" t="s">
        <v>847</v>
      </c>
      <c r="M87" s="64" t="s">
        <v>814</v>
      </c>
      <c r="N87" s="27" t="s">
        <v>745</v>
      </c>
      <c r="O87" s="30" t="s">
        <v>496</v>
      </c>
      <c r="P87" s="43">
        <v>18851.8</v>
      </c>
      <c r="Q87" s="12"/>
    </row>
    <row r="88" spans="1:17" ht="29.25" customHeight="1">
      <c r="A88" s="5">
        <v>82</v>
      </c>
      <c r="B88" s="5" t="s">
        <v>570</v>
      </c>
      <c r="C88" s="129"/>
      <c r="D88" s="85"/>
      <c r="E88" s="85"/>
      <c r="F88" s="85"/>
      <c r="G88" s="85"/>
      <c r="H88" s="114"/>
      <c r="I88" s="114"/>
      <c r="J88" s="115"/>
      <c r="K88" s="63" t="str">
        <f t="shared" si="3"/>
        <v>부동산개발업사업실적정보</v>
      </c>
      <c r="L88" s="64" t="s">
        <v>847</v>
      </c>
      <c r="M88" s="64" t="s">
        <v>814</v>
      </c>
      <c r="N88" s="27" t="s">
        <v>725</v>
      </c>
      <c r="O88" s="30" t="s">
        <v>497</v>
      </c>
      <c r="P88" s="43">
        <v>0</v>
      </c>
      <c r="Q88" s="12"/>
    </row>
    <row r="89" spans="1:17" ht="29.25" customHeight="1">
      <c r="A89" s="15">
        <v>83</v>
      </c>
      <c r="B89" s="5" t="s">
        <v>570</v>
      </c>
      <c r="C89" s="129"/>
      <c r="D89" s="85"/>
      <c r="E89" s="85"/>
      <c r="F89" s="85"/>
      <c r="G89" s="85"/>
      <c r="H89" s="114"/>
      <c r="I89" s="114"/>
      <c r="J89" s="115"/>
      <c r="K89" s="63" t="str">
        <f t="shared" si="3"/>
        <v>부동산개발업사업실적정보</v>
      </c>
      <c r="L89" s="64" t="s">
        <v>847</v>
      </c>
      <c r="M89" s="64" t="s">
        <v>814</v>
      </c>
      <c r="N89" s="27" t="s">
        <v>746</v>
      </c>
      <c r="O89" s="30" t="s">
        <v>498</v>
      </c>
      <c r="P89" s="43" t="s">
        <v>499</v>
      </c>
      <c r="Q89" s="12" t="str">
        <f>참여유형코드</f>
        <v>A:단독, B:등록사업자+등록사업자, C:등록사업자+지주(공동사업주체), D:등록사업자+공공기관, E:특수목적법인(설립근거 법률 명시), F:기타</v>
      </c>
    </row>
    <row r="90" spans="1:17" ht="29.25" customHeight="1">
      <c r="A90" s="5">
        <v>84</v>
      </c>
      <c r="B90" s="5" t="s">
        <v>570</v>
      </c>
      <c r="C90" s="129"/>
      <c r="D90" s="85"/>
      <c r="E90" s="85"/>
      <c r="F90" s="85"/>
      <c r="G90" s="85"/>
      <c r="H90" s="114"/>
      <c r="I90" s="114"/>
      <c r="J90" s="115"/>
      <c r="K90" s="63" t="str">
        <f t="shared" si="3"/>
        <v>부동산개발업사업실적정보</v>
      </c>
      <c r="L90" s="64" t="s">
        <v>847</v>
      </c>
      <c r="M90" s="64" t="s">
        <v>814</v>
      </c>
      <c r="N90" s="27" t="s">
        <v>747</v>
      </c>
      <c r="O90" s="30" t="s">
        <v>500</v>
      </c>
      <c r="P90" s="43" t="s">
        <v>314</v>
      </c>
      <c r="Q90" s="12"/>
    </row>
    <row r="91" spans="1:17" ht="29.25" customHeight="1">
      <c r="A91" s="15">
        <v>85</v>
      </c>
      <c r="B91" s="5" t="s">
        <v>570</v>
      </c>
      <c r="C91" s="129"/>
      <c r="D91" s="85"/>
      <c r="E91" s="85"/>
      <c r="F91" s="85"/>
      <c r="G91" s="85"/>
      <c r="H91" s="114"/>
      <c r="I91" s="114"/>
      <c r="J91" s="115"/>
      <c r="K91" s="63" t="str">
        <f t="shared" si="3"/>
        <v>부동산개발업사업실적정보</v>
      </c>
      <c r="L91" s="64" t="s">
        <v>847</v>
      </c>
      <c r="M91" s="64" t="s">
        <v>814</v>
      </c>
      <c r="N91" s="27" t="s">
        <v>748</v>
      </c>
      <c r="O91" s="30" t="s">
        <v>501</v>
      </c>
      <c r="P91" s="43" t="s">
        <v>517</v>
      </c>
      <c r="Q91" s="12"/>
    </row>
    <row r="92" spans="1:17" ht="29.25" customHeight="1">
      <c r="A92" s="5">
        <v>86</v>
      </c>
      <c r="B92" s="5" t="s">
        <v>570</v>
      </c>
      <c r="C92" s="129"/>
      <c r="D92" s="85"/>
      <c r="E92" s="85"/>
      <c r="F92" s="85"/>
      <c r="G92" s="85"/>
      <c r="H92" s="114"/>
      <c r="I92" s="114"/>
      <c r="J92" s="115"/>
      <c r="K92" s="63" t="str">
        <f t="shared" si="3"/>
        <v>부동산개발업사업실적정보</v>
      </c>
      <c r="L92" s="64" t="s">
        <v>847</v>
      </c>
      <c r="M92" s="64" t="s">
        <v>814</v>
      </c>
      <c r="N92" s="27" t="s">
        <v>749</v>
      </c>
      <c r="O92" s="30" t="s">
        <v>502</v>
      </c>
      <c r="P92" s="43" t="s">
        <v>520</v>
      </c>
      <c r="Q92" s="12"/>
    </row>
    <row r="93" spans="1:17" ht="29.25" customHeight="1">
      <c r="A93" s="15">
        <v>87</v>
      </c>
      <c r="B93" s="5" t="s">
        <v>570</v>
      </c>
      <c r="C93" s="129"/>
      <c r="D93" s="85"/>
      <c r="E93" s="85"/>
      <c r="F93" s="85"/>
      <c r="G93" s="85"/>
      <c r="H93" s="114"/>
      <c r="I93" s="114"/>
      <c r="J93" s="115"/>
      <c r="K93" s="63" t="str">
        <f t="shared" si="3"/>
        <v>부동산개발업사업실적정보</v>
      </c>
      <c r="L93" s="64" t="s">
        <v>847</v>
      </c>
      <c r="M93" s="64" t="s">
        <v>814</v>
      </c>
      <c r="N93" s="27" t="s">
        <v>750</v>
      </c>
      <c r="O93" s="30" t="s">
        <v>503</v>
      </c>
      <c r="P93" s="43" t="s">
        <v>526</v>
      </c>
      <c r="Q93" s="12"/>
    </row>
    <row r="94" spans="1:17" ht="29.25" customHeight="1">
      <c r="A94" s="5">
        <v>88</v>
      </c>
      <c r="B94" s="5" t="s">
        <v>570</v>
      </c>
      <c r="C94" s="129"/>
      <c r="D94" s="85"/>
      <c r="E94" s="85"/>
      <c r="F94" s="85"/>
      <c r="G94" s="85"/>
      <c r="H94" s="114"/>
      <c r="I94" s="114"/>
      <c r="J94" s="115"/>
      <c r="K94" s="63" t="str">
        <f t="shared" si="3"/>
        <v>부동산개발업사업실적정보</v>
      </c>
      <c r="L94" s="64" t="s">
        <v>847</v>
      </c>
      <c r="M94" s="64" t="s">
        <v>814</v>
      </c>
      <c r="N94" s="27" t="s">
        <v>751</v>
      </c>
      <c r="O94" s="30" t="s">
        <v>504</v>
      </c>
      <c r="P94" s="43" t="s">
        <v>515</v>
      </c>
      <c r="Q94" s="12"/>
    </row>
    <row r="95" spans="1:17" ht="29.25" customHeight="1">
      <c r="A95" s="15">
        <v>89</v>
      </c>
      <c r="B95" s="5" t="s">
        <v>570</v>
      </c>
      <c r="C95" s="129"/>
      <c r="D95" s="85"/>
      <c r="E95" s="85"/>
      <c r="F95" s="85"/>
      <c r="G95" s="85"/>
      <c r="H95" s="114"/>
      <c r="I95" s="114"/>
      <c r="J95" s="115"/>
      <c r="K95" s="63" t="str">
        <f t="shared" si="3"/>
        <v>부동산개발업사업실적정보</v>
      </c>
      <c r="L95" s="64" t="s">
        <v>847</v>
      </c>
      <c r="M95" s="64" t="s">
        <v>814</v>
      </c>
      <c r="N95" s="27" t="s">
        <v>752</v>
      </c>
      <c r="O95" s="30" t="s">
        <v>505</v>
      </c>
      <c r="P95" s="43" t="s">
        <v>521</v>
      </c>
      <c r="Q95" s="12"/>
    </row>
    <row r="96" spans="1:17" ht="29.25" customHeight="1">
      <c r="A96" s="5">
        <v>90</v>
      </c>
      <c r="B96" s="5" t="s">
        <v>570</v>
      </c>
      <c r="C96" s="129"/>
      <c r="D96" s="85"/>
      <c r="E96" s="85"/>
      <c r="F96" s="85"/>
      <c r="G96" s="85"/>
      <c r="H96" s="114"/>
      <c r="I96" s="114"/>
      <c r="J96" s="115"/>
      <c r="K96" s="63" t="str">
        <f t="shared" si="3"/>
        <v>부동산개발업사업실적정보</v>
      </c>
      <c r="L96" s="64" t="s">
        <v>847</v>
      </c>
      <c r="M96" s="64" t="s">
        <v>814</v>
      </c>
      <c r="N96" s="27" t="s">
        <v>753</v>
      </c>
      <c r="O96" s="30" t="s">
        <v>506</v>
      </c>
      <c r="P96" s="43" t="s">
        <v>522</v>
      </c>
      <c r="Q96" s="12"/>
    </row>
    <row r="97" spans="1:17" ht="29.25" customHeight="1">
      <c r="A97" s="15">
        <v>91</v>
      </c>
      <c r="B97" s="5" t="s">
        <v>570</v>
      </c>
      <c r="C97" s="129"/>
      <c r="D97" s="85"/>
      <c r="E97" s="85"/>
      <c r="F97" s="85"/>
      <c r="G97" s="85"/>
      <c r="H97" s="114"/>
      <c r="I97" s="114"/>
      <c r="J97" s="115"/>
      <c r="K97" s="63" t="str">
        <f t="shared" si="3"/>
        <v>부동산개발업사업실적정보</v>
      </c>
      <c r="L97" s="64" t="s">
        <v>847</v>
      </c>
      <c r="M97" s="64" t="s">
        <v>814</v>
      </c>
      <c r="N97" s="27" t="s">
        <v>754</v>
      </c>
      <c r="O97" s="30" t="s">
        <v>507</v>
      </c>
      <c r="P97" s="43" t="s">
        <v>523</v>
      </c>
      <c r="Q97" s="12"/>
    </row>
    <row r="98" spans="1:17" ht="29.25" customHeight="1">
      <c r="A98" s="5">
        <v>92</v>
      </c>
      <c r="B98" s="5" t="s">
        <v>570</v>
      </c>
      <c r="C98" s="129"/>
      <c r="D98" s="85"/>
      <c r="E98" s="85"/>
      <c r="F98" s="85"/>
      <c r="G98" s="85"/>
      <c r="H98" s="114"/>
      <c r="I98" s="114"/>
      <c r="J98" s="115"/>
      <c r="K98" s="63" t="str">
        <f t="shared" si="3"/>
        <v>부동산개발업사업실적정보</v>
      </c>
      <c r="L98" s="64" t="s">
        <v>847</v>
      </c>
      <c r="M98" s="64" t="s">
        <v>814</v>
      </c>
      <c r="N98" s="27" t="s">
        <v>755</v>
      </c>
      <c r="O98" s="30" t="s">
        <v>508</v>
      </c>
      <c r="P98" s="43" t="s">
        <v>524</v>
      </c>
      <c r="Q98" s="12"/>
    </row>
    <row r="99" spans="1:17" ht="29.25" customHeight="1">
      <c r="A99" s="15">
        <v>93</v>
      </c>
      <c r="B99" s="5" t="s">
        <v>570</v>
      </c>
      <c r="C99" s="129"/>
      <c r="D99" s="85"/>
      <c r="E99" s="85"/>
      <c r="F99" s="85"/>
      <c r="G99" s="85"/>
      <c r="H99" s="114"/>
      <c r="I99" s="114"/>
      <c r="J99" s="115"/>
      <c r="K99" s="63" t="str">
        <f t="shared" si="3"/>
        <v>부동산개발업사업실적정보</v>
      </c>
      <c r="L99" s="64" t="s">
        <v>847</v>
      </c>
      <c r="M99" s="64" t="s">
        <v>814</v>
      </c>
      <c r="N99" s="27" t="s">
        <v>765</v>
      </c>
      <c r="O99" s="30" t="s">
        <v>509</v>
      </c>
      <c r="P99" s="43" t="s">
        <v>525</v>
      </c>
      <c r="Q99" s="12"/>
    </row>
    <row r="100" spans="1:17" ht="29.25" customHeight="1">
      <c r="A100" s="5">
        <v>94</v>
      </c>
      <c r="B100" s="5" t="s">
        <v>570</v>
      </c>
      <c r="C100" s="129"/>
      <c r="D100" s="85"/>
      <c r="E100" s="85"/>
      <c r="F100" s="85"/>
      <c r="G100" s="85"/>
      <c r="H100" s="114"/>
      <c r="I100" s="114"/>
      <c r="J100" s="115"/>
      <c r="K100" s="63" t="str">
        <f t="shared" si="3"/>
        <v>부동산개발업사업실적정보</v>
      </c>
      <c r="L100" s="64" t="s">
        <v>847</v>
      </c>
      <c r="M100" s="64" t="s">
        <v>814</v>
      </c>
      <c r="N100" s="27" t="s">
        <v>766</v>
      </c>
      <c r="O100" s="30" t="s">
        <v>510</v>
      </c>
      <c r="P100" s="43" t="s">
        <v>530</v>
      </c>
      <c r="Q100" s="12"/>
    </row>
    <row r="101" spans="1:17" ht="29.25" customHeight="1">
      <c r="A101" s="15">
        <v>95</v>
      </c>
      <c r="B101" s="5" t="s">
        <v>570</v>
      </c>
      <c r="C101" s="129"/>
      <c r="D101" s="85"/>
      <c r="E101" s="85"/>
      <c r="F101" s="85"/>
      <c r="G101" s="85"/>
      <c r="H101" s="114"/>
      <c r="I101" s="114"/>
      <c r="J101" s="115"/>
      <c r="K101" s="63" t="str">
        <f t="shared" si="3"/>
        <v>부동산개발업사업실적정보</v>
      </c>
      <c r="L101" s="64" t="s">
        <v>847</v>
      </c>
      <c r="M101" s="64" t="s">
        <v>814</v>
      </c>
      <c r="N101" s="27" t="s">
        <v>767</v>
      </c>
      <c r="O101" s="30" t="s">
        <v>511</v>
      </c>
      <c r="P101" s="43" t="s">
        <v>512</v>
      </c>
      <c r="Q101" s="12"/>
    </row>
    <row r="102" spans="1:17" ht="29.25" customHeight="1">
      <c r="A102" s="5">
        <v>96</v>
      </c>
      <c r="B102" s="5" t="s">
        <v>570</v>
      </c>
      <c r="C102" s="129"/>
      <c r="D102" s="85"/>
      <c r="E102" s="85"/>
      <c r="F102" s="85"/>
      <c r="G102" s="85"/>
      <c r="H102" s="114"/>
      <c r="I102" s="114"/>
      <c r="J102" s="115"/>
      <c r="K102" s="63" t="str">
        <f t="shared" si="3"/>
        <v>부동산개발업사업실적정보</v>
      </c>
      <c r="L102" s="64" t="s">
        <v>847</v>
      </c>
      <c r="M102" s="64" t="s">
        <v>814</v>
      </c>
      <c r="N102" s="27" t="s">
        <v>768</v>
      </c>
      <c r="O102" s="30" t="s">
        <v>62</v>
      </c>
      <c r="P102" s="43" t="s">
        <v>519</v>
      </c>
      <c r="Q102" s="12"/>
    </row>
    <row r="103" spans="1:17" ht="29.25" customHeight="1" thickBot="1">
      <c r="A103" s="19">
        <v>97</v>
      </c>
      <c r="B103" s="19" t="s">
        <v>570</v>
      </c>
      <c r="C103" s="140"/>
      <c r="D103" s="103"/>
      <c r="E103" s="103"/>
      <c r="F103" s="103"/>
      <c r="G103" s="103"/>
      <c r="H103" s="141"/>
      <c r="I103" s="141"/>
      <c r="J103" s="142"/>
      <c r="K103" s="65" t="str">
        <f t="shared" si="3"/>
        <v>부동산개발업사업실적정보</v>
      </c>
      <c r="L103" s="66" t="s">
        <v>847</v>
      </c>
      <c r="M103" s="66" t="s">
        <v>814</v>
      </c>
      <c r="N103" s="19" t="s">
        <v>769</v>
      </c>
      <c r="O103" s="32" t="s">
        <v>93</v>
      </c>
      <c r="P103" s="46">
        <v>28</v>
      </c>
      <c r="Q103" s="23" t="s">
        <v>701</v>
      </c>
    </row>
    <row r="104" spans="1:17" ht="29.25" customHeight="1">
      <c r="A104" s="15">
        <v>98</v>
      </c>
      <c r="B104" s="15" t="s">
        <v>571</v>
      </c>
      <c r="C104" s="137"/>
      <c r="D104" s="96"/>
      <c r="E104" s="96"/>
      <c r="F104" s="96"/>
      <c r="G104" s="96"/>
      <c r="H104" s="138"/>
      <c r="I104" s="96"/>
      <c r="J104" s="117"/>
      <c r="K104" s="67" t="s">
        <v>543</v>
      </c>
      <c r="L104" s="64" t="s">
        <v>850</v>
      </c>
      <c r="M104" s="64" t="s">
        <v>814</v>
      </c>
      <c r="N104" s="27" t="s">
        <v>827</v>
      </c>
      <c r="O104" s="31" t="s">
        <v>35</v>
      </c>
      <c r="P104" s="43">
        <v>11110</v>
      </c>
      <c r="Q104" s="18"/>
    </row>
    <row r="105" spans="1:17" ht="29.25" customHeight="1">
      <c r="A105" s="15">
        <v>99</v>
      </c>
      <c r="B105" s="5" t="s">
        <v>571</v>
      </c>
      <c r="C105" s="129"/>
      <c r="D105" s="85"/>
      <c r="E105" s="85"/>
      <c r="F105" s="85"/>
      <c r="G105" s="85"/>
      <c r="H105" s="114"/>
      <c r="I105" s="85"/>
      <c r="J105" s="107"/>
      <c r="K105" s="63" t="str">
        <f t="shared" ref="K105:K115" si="4">K104</f>
        <v>부동산중개업사무소정보</v>
      </c>
      <c r="L105" s="68" t="s">
        <v>823</v>
      </c>
      <c r="M105" s="68" t="s">
        <v>814</v>
      </c>
      <c r="N105" s="27" t="s">
        <v>308</v>
      </c>
      <c r="O105" s="30" t="s">
        <v>36</v>
      </c>
      <c r="P105" s="43" t="s">
        <v>549</v>
      </c>
      <c r="Q105" s="12"/>
    </row>
    <row r="106" spans="1:17" ht="29.25" customHeight="1">
      <c r="A106" s="5">
        <v>100</v>
      </c>
      <c r="B106" s="5" t="s">
        <v>571</v>
      </c>
      <c r="C106" s="129"/>
      <c r="D106" s="85"/>
      <c r="E106" s="85"/>
      <c r="F106" s="85"/>
      <c r="G106" s="85"/>
      <c r="H106" s="114"/>
      <c r="I106" s="85"/>
      <c r="J106" s="107"/>
      <c r="K106" s="63" t="str">
        <f t="shared" si="4"/>
        <v>부동산중개업사무소정보</v>
      </c>
      <c r="L106" s="64" t="s">
        <v>823</v>
      </c>
      <c r="M106" s="64" t="s">
        <v>814</v>
      </c>
      <c r="N106" s="27" t="s">
        <v>836</v>
      </c>
      <c r="O106" s="30" t="s">
        <v>214</v>
      </c>
      <c r="P106" s="43" t="s">
        <v>555</v>
      </c>
      <c r="Q106" s="12"/>
    </row>
    <row r="107" spans="1:17" ht="29.25" customHeight="1">
      <c r="A107" s="15">
        <v>101</v>
      </c>
      <c r="B107" s="5" t="s">
        <v>571</v>
      </c>
      <c r="C107" s="129"/>
      <c r="D107" s="85"/>
      <c r="E107" s="85"/>
      <c r="F107" s="85"/>
      <c r="G107" s="85"/>
      <c r="H107" s="114"/>
      <c r="I107" s="85"/>
      <c r="J107" s="107"/>
      <c r="K107" s="63" t="str">
        <f t="shared" si="4"/>
        <v>부동산중개업사무소정보</v>
      </c>
      <c r="L107" s="68" t="s">
        <v>823</v>
      </c>
      <c r="M107" s="68" t="s">
        <v>814</v>
      </c>
      <c r="N107" s="27" t="s">
        <v>735</v>
      </c>
      <c r="O107" s="30" t="s">
        <v>210</v>
      </c>
      <c r="P107" s="43" t="s">
        <v>556</v>
      </c>
      <c r="Q107" s="12"/>
    </row>
    <row r="108" spans="1:17" ht="29.25" customHeight="1">
      <c r="A108" s="5">
        <v>102</v>
      </c>
      <c r="B108" s="5" t="s">
        <v>571</v>
      </c>
      <c r="C108" s="129"/>
      <c r="D108" s="85"/>
      <c r="E108" s="85"/>
      <c r="F108" s="85"/>
      <c r="G108" s="85"/>
      <c r="H108" s="114"/>
      <c r="I108" s="85"/>
      <c r="J108" s="107"/>
      <c r="K108" s="63" t="str">
        <f t="shared" si="4"/>
        <v>부동산중개업사무소정보</v>
      </c>
      <c r="L108" s="64" t="s">
        <v>823</v>
      </c>
      <c r="M108" s="64" t="s">
        <v>814</v>
      </c>
      <c r="N108" s="27" t="s">
        <v>736</v>
      </c>
      <c r="O108" s="30" t="s">
        <v>544</v>
      </c>
      <c r="P108" s="43" t="s">
        <v>237</v>
      </c>
      <c r="Q108" s="12"/>
    </row>
    <row r="109" spans="1:17" ht="29.25" customHeight="1">
      <c r="A109" s="15">
        <v>103</v>
      </c>
      <c r="B109" s="5" t="s">
        <v>571</v>
      </c>
      <c r="C109" s="129"/>
      <c r="D109" s="85"/>
      <c r="E109" s="85"/>
      <c r="F109" s="85"/>
      <c r="G109" s="85"/>
      <c r="H109" s="114"/>
      <c r="I109" s="85"/>
      <c r="J109" s="107"/>
      <c r="K109" s="63" t="str">
        <f t="shared" si="4"/>
        <v>부동산중개업사무소정보</v>
      </c>
      <c r="L109" s="68" t="s">
        <v>823</v>
      </c>
      <c r="M109" s="68" t="s">
        <v>814</v>
      </c>
      <c r="N109" s="27" t="s">
        <v>306</v>
      </c>
      <c r="O109" s="30" t="s">
        <v>207</v>
      </c>
      <c r="P109" s="43">
        <v>1</v>
      </c>
      <c r="Q109" s="12" t="str">
        <f>상태구분코드</f>
        <v>1:영업중, 2:휴업, 3:휴업연장, 8:업무정지</v>
      </c>
    </row>
    <row r="110" spans="1:17" ht="29.25" customHeight="1">
      <c r="A110" s="5">
        <v>104</v>
      </c>
      <c r="B110" s="5" t="s">
        <v>571</v>
      </c>
      <c r="C110" s="129"/>
      <c r="D110" s="85"/>
      <c r="E110" s="85"/>
      <c r="F110" s="85"/>
      <c r="G110" s="85"/>
      <c r="H110" s="114"/>
      <c r="I110" s="85"/>
      <c r="J110" s="107"/>
      <c r="K110" s="63" t="str">
        <f t="shared" si="4"/>
        <v>부동산중개업사무소정보</v>
      </c>
      <c r="L110" s="64" t="s">
        <v>823</v>
      </c>
      <c r="M110" s="64" t="s">
        <v>814</v>
      </c>
      <c r="N110" s="27" t="s">
        <v>737</v>
      </c>
      <c r="O110" s="30" t="s">
        <v>545</v>
      </c>
      <c r="P110" s="43" t="s">
        <v>209</v>
      </c>
      <c r="Q110" s="12"/>
    </row>
    <row r="111" spans="1:17" ht="29.25" customHeight="1">
      <c r="A111" s="15">
        <v>105</v>
      </c>
      <c r="B111" s="5" t="s">
        <v>571</v>
      </c>
      <c r="C111" s="129"/>
      <c r="D111" s="85"/>
      <c r="E111" s="85"/>
      <c r="F111" s="85"/>
      <c r="G111" s="85"/>
      <c r="H111" s="114"/>
      <c r="I111" s="85"/>
      <c r="J111" s="107"/>
      <c r="K111" s="63" t="str">
        <f t="shared" si="4"/>
        <v>부동산중개업사무소정보</v>
      </c>
      <c r="L111" s="68" t="s">
        <v>823</v>
      </c>
      <c r="M111" s="68" t="s">
        <v>814</v>
      </c>
      <c r="N111" s="27" t="s">
        <v>738</v>
      </c>
      <c r="O111" s="30" t="s">
        <v>546</v>
      </c>
      <c r="P111" s="43" t="s">
        <v>550</v>
      </c>
      <c r="Q111" s="12"/>
    </row>
    <row r="112" spans="1:17" ht="29.25" customHeight="1">
      <c r="A112" s="5">
        <v>106</v>
      </c>
      <c r="B112" s="5" t="s">
        <v>571</v>
      </c>
      <c r="C112" s="129"/>
      <c r="D112" s="85"/>
      <c r="E112" s="85"/>
      <c r="F112" s="85"/>
      <c r="G112" s="85"/>
      <c r="H112" s="114"/>
      <c r="I112" s="85"/>
      <c r="J112" s="107"/>
      <c r="K112" s="63" t="str">
        <f t="shared" si="4"/>
        <v>부동산중개업사무소정보</v>
      </c>
      <c r="L112" s="64" t="s">
        <v>823</v>
      </c>
      <c r="M112" s="64" t="s">
        <v>814</v>
      </c>
      <c r="N112" s="27" t="s">
        <v>739</v>
      </c>
      <c r="O112" s="30" t="s">
        <v>212</v>
      </c>
      <c r="P112" s="43" t="s">
        <v>554</v>
      </c>
      <c r="Q112" s="12"/>
    </row>
    <row r="113" spans="1:17" ht="29.25" customHeight="1">
      <c r="A113" s="15">
        <v>107</v>
      </c>
      <c r="B113" s="5" t="s">
        <v>571</v>
      </c>
      <c r="C113" s="129"/>
      <c r="D113" s="85"/>
      <c r="E113" s="85"/>
      <c r="F113" s="85"/>
      <c r="G113" s="85"/>
      <c r="H113" s="114"/>
      <c r="I113" s="85"/>
      <c r="J113" s="107"/>
      <c r="K113" s="63" t="str">
        <f t="shared" si="4"/>
        <v>부동산중개업사무소정보</v>
      </c>
      <c r="L113" s="68" t="s">
        <v>823</v>
      </c>
      <c r="M113" s="68" t="s">
        <v>814</v>
      </c>
      <c r="N113" s="27" t="s">
        <v>740</v>
      </c>
      <c r="O113" s="30" t="s">
        <v>547</v>
      </c>
      <c r="P113" s="43" t="s">
        <v>551</v>
      </c>
      <c r="Q113" s="12"/>
    </row>
    <row r="114" spans="1:17" ht="29.25" customHeight="1">
      <c r="A114" s="5">
        <v>108</v>
      </c>
      <c r="B114" s="5" t="s">
        <v>571</v>
      </c>
      <c r="C114" s="129"/>
      <c r="D114" s="85"/>
      <c r="E114" s="85"/>
      <c r="F114" s="85"/>
      <c r="G114" s="85"/>
      <c r="H114" s="114"/>
      <c r="I114" s="85"/>
      <c r="J114" s="107"/>
      <c r="K114" s="63" t="str">
        <f t="shared" si="4"/>
        <v>부동산중개업사무소정보</v>
      </c>
      <c r="L114" s="64" t="s">
        <v>823</v>
      </c>
      <c r="M114" s="64" t="s">
        <v>814</v>
      </c>
      <c r="N114" s="27" t="s">
        <v>729</v>
      </c>
      <c r="O114" s="30" t="s">
        <v>548</v>
      </c>
      <c r="P114" s="43" t="s">
        <v>552</v>
      </c>
      <c r="Q114" s="12"/>
    </row>
    <row r="115" spans="1:17" ht="29.25" customHeight="1" thickBot="1">
      <c r="A115" s="19">
        <v>109</v>
      </c>
      <c r="B115" s="19" t="s">
        <v>571</v>
      </c>
      <c r="C115" s="140"/>
      <c r="D115" s="103"/>
      <c r="E115" s="103"/>
      <c r="F115" s="103"/>
      <c r="G115" s="103"/>
      <c r="H115" s="141"/>
      <c r="I115" s="103"/>
      <c r="J115" s="143"/>
      <c r="K115" s="65" t="str">
        <f t="shared" si="4"/>
        <v>부동산중개업사무소정보</v>
      </c>
      <c r="L115" s="66" t="s">
        <v>851</v>
      </c>
      <c r="M115" s="66" t="s">
        <v>814</v>
      </c>
      <c r="N115" s="19" t="s">
        <v>733</v>
      </c>
      <c r="O115" s="32" t="s">
        <v>62</v>
      </c>
      <c r="P115" s="55" t="s">
        <v>553</v>
      </c>
      <c r="Q115" s="22"/>
    </row>
    <row r="116" spans="1:17" ht="29.25" customHeight="1">
      <c r="A116" s="15">
        <v>110</v>
      </c>
      <c r="B116" s="47" t="s">
        <v>571</v>
      </c>
      <c r="C116" s="137"/>
      <c r="D116" s="96"/>
      <c r="E116" s="96"/>
      <c r="F116" s="96"/>
      <c r="G116" s="96"/>
      <c r="H116" s="138"/>
      <c r="I116" s="96"/>
      <c r="J116" s="117"/>
      <c r="K116" s="87" t="s">
        <v>557</v>
      </c>
      <c r="L116" s="84" t="s">
        <v>852</v>
      </c>
      <c r="M116" s="84" t="s">
        <v>813</v>
      </c>
      <c r="N116" s="50" t="s">
        <v>849</v>
      </c>
      <c r="O116" s="44" t="s">
        <v>35</v>
      </c>
      <c r="P116" s="88">
        <v>11110</v>
      </c>
      <c r="Q116" s="49"/>
    </row>
    <row r="117" spans="1:17" ht="29.25" customHeight="1">
      <c r="A117" s="15">
        <v>111</v>
      </c>
      <c r="B117" s="5" t="s">
        <v>571</v>
      </c>
      <c r="C117" s="129"/>
      <c r="D117" s="85"/>
      <c r="E117" s="85"/>
      <c r="F117" s="85"/>
      <c r="G117" s="85"/>
      <c r="H117" s="114"/>
      <c r="I117" s="85"/>
      <c r="J117" s="107"/>
      <c r="K117" s="63" t="str">
        <f t="shared" ref="K117:K127" si="5">K116</f>
        <v>부동산중개업자정보</v>
      </c>
      <c r="L117" s="68" t="s">
        <v>853</v>
      </c>
      <c r="M117" s="68" t="s">
        <v>814</v>
      </c>
      <c r="N117" s="27" t="s">
        <v>854</v>
      </c>
      <c r="O117" s="30" t="s">
        <v>36</v>
      </c>
      <c r="P117" s="43" t="s">
        <v>549</v>
      </c>
      <c r="Q117" s="12"/>
    </row>
    <row r="118" spans="1:17" ht="29.25" customHeight="1">
      <c r="A118" s="5">
        <v>112</v>
      </c>
      <c r="B118" s="5" t="s">
        <v>571</v>
      </c>
      <c r="C118" s="129"/>
      <c r="D118" s="85"/>
      <c r="E118" s="85"/>
      <c r="F118" s="85"/>
      <c r="G118" s="85"/>
      <c r="H118" s="114"/>
      <c r="I118" s="85"/>
      <c r="J118" s="107"/>
      <c r="K118" s="63" t="str">
        <f t="shared" si="5"/>
        <v>부동산중개업자정보</v>
      </c>
      <c r="L118" s="64" t="s">
        <v>824</v>
      </c>
      <c r="M118" s="64" t="s">
        <v>813</v>
      </c>
      <c r="N118" s="27" t="s">
        <v>726</v>
      </c>
      <c r="O118" s="30" t="s">
        <v>214</v>
      </c>
      <c r="P118" s="43" t="s">
        <v>555</v>
      </c>
      <c r="Q118" s="12"/>
    </row>
    <row r="119" spans="1:17" ht="29.25" customHeight="1">
      <c r="A119" s="15">
        <v>113</v>
      </c>
      <c r="B119" s="5" t="s">
        <v>571</v>
      </c>
      <c r="C119" s="129"/>
      <c r="D119" s="85"/>
      <c r="E119" s="85"/>
      <c r="F119" s="85"/>
      <c r="G119" s="85"/>
      <c r="H119" s="114"/>
      <c r="I119" s="85"/>
      <c r="J119" s="107"/>
      <c r="K119" s="63" t="str">
        <f t="shared" si="5"/>
        <v>부동산중개업자정보</v>
      </c>
      <c r="L119" s="68" t="s">
        <v>824</v>
      </c>
      <c r="M119" s="68" t="s">
        <v>814</v>
      </c>
      <c r="N119" s="27" t="s">
        <v>735</v>
      </c>
      <c r="O119" s="30" t="s">
        <v>210</v>
      </c>
      <c r="P119" s="43" t="s">
        <v>565</v>
      </c>
      <c r="Q119" s="12"/>
    </row>
    <row r="120" spans="1:17" ht="29.25" customHeight="1">
      <c r="A120" s="5">
        <v>114</v>
      </c>
      <c r="B120" s="5" t="s">
        <v>571</v>
      </c>
      <c r="C120" s="129"/>
      <c r="D120" s="85"/>
      <c r="E120" s="85"/>
      <c r="F120" s="85"/>
      <c r="G120" s="85"/>
      <c r="H120" s="114"/>
      <c r="I120" s="85"/>
      <c r="J120" s="107"/>
      <c r="K120" s="63" t="str">
        <f t="shared" si="5"/>
        <v>부동산중개업자정보</v>
      </c>
      <c r="L120" s="64" t="s">
        <v>824</v>
      </c>
      <c r="M120" s="64" t="s">
        <v>813</v>
      </c>
      <c r="N120" s="27" t="s">
        <v>736</v>
      </c>
      <c r="O120" s="30" t="s">
        <v>544</v>
      </c>
      <c r="P120" s="43" t="s">
        <v>237</v>
      </c>
      <c r="Q120" s="12"/>
    </row>
    <row r="121" spans="1:17" ht="29.25" customHeight="1">
      <c r="A121" s="15">
        <v>115</v>
      </c>
      <c r="B121" s="5" t="s">
        <v>571</v>
      </c>
      <c r="C121" s="129"/>
      <c r="D121" s="85"/>
      <c r="E121" s="85"/>
      <c r="F121" s="85"/>
      <c r="G121" s="85"/>
      <c r="H121" s="114"/>
      <c r="I121" s="85"/>
      <c r="J121" s="107"/>
      <c r="K121" s="63" t="str">
        <f t="shared" si="5"/>
        <v>부동산중개업자정보</v>
      </c>
      <c r="L121" s="68" t="s">
        <v>824</v>
      </c>
      <c r="M121" s="68" t="s">
        <v>814</v>
      </c>
      <c r="N121" s="27" t="s">
        <v>306</v>
      </c>
      <c r="O121" s="30" t="s">
        <v>558</v>
      </c>
      <c r="P121" s="43">
        <v>2</v>
      </c>
      <c r="Q121" s="12" t="str">
        <f>중개업자종별코드</f>
        <v>1:중개인, 2:공인중개사, 3:법인, 4:중개보조원</v>
      </c>
    </row>
    <row r="122" spans="1:17" ht="29.25" customHeight="1">
      <c r="A122" s="5">
        <v>116</v>
      </c>
      <c r="B122" s="5" t="s">
        <v>571</v>
      </c>
      <c r="C122" s="129"/>
      <c r="D122" s="85"/>
      <c r="E122" s="85"/>
      <c r="F122" s="85"/>
      <c r="G122" s="85"/>
      <c r="H122" s="114"/>
      <c r="I122" s="85"/>
      <c r="J122" s="107"/>
      <c r="K122" s="63" t="str">
        <f t="shared" si="5"/>
        <v>부동산중개업자정보</v>
      </c>
      <c r="L122" s="64" t="s">
        <v>824</v>
      </c>
      <c r="M122" s="64" t="s">
        <v>813</v>
      </c>
      <c r="N122" s="27" t="s">
        <v>737</v>
      </c>
      <c r="O122" s="30" t="s">
        <v>559</v>
      </c>
      <c r="P122" s="43" t="s">
        <v>564</v>
      </c>
      <c r="Q122" s="12"/>
    </row>
    <row r="123" spans="1:17" ht="29.25" customHeight="1">
      <c r="A123" s="15">
        <v>117</v>
      </c>
      <c r="B123" s="5" t="s">
        <v>571</v>
      </c>
      <c r="C123" s="129"/>
      <c r="D123" s="85"/>
      <c r="E123" s="85"/>
      <c r="F123" s="85"/>
      <c r="G123" s="85"/>
      <c r="H123" s="114"/>
      <c r="I123" s="85"/>
      <c r="J123" s="107"/>
      <c r="K123" s="63" t="str">
        <f t="shared" si="5"/>
        <v>부동산중개업자정보</v>
      </c>
      <c r="L123" s="68" t="s">
        <v>824</v>
      </c>
      <c r="M123" s="68" t="s">
        <v>814</v>
      </c>
      <c r="N123" s="27" t="s">
        <v>738</v>
      </c>
      <c r="O123" s="30" t="s">
        <v>560</v>
      </c>
      <c r="P123" s="43" t="s">
        <v>566</v>
      </c>
      <c r="Q123" s="12"/>
    </row>
    <row r="124" spans="1:17" ht="29.25" customHeight="1">
      <c r="A124" s="5">
        <v>118</v>
      </c>
      <c r="B124" s="5" t="s">
        <v>571</v>
      </c>
      <c r="C124" s="129"/>
      <c r="D124" s="85"/>
      <c r="E124" s="85"/>
      <c r="F124" s="85"/>
      <c r="G124" s="85"/>
      <c r="H124" s="114"/>
      <c r="I124" s="85"/>
      <c r="J124" s="107"/>
      <c r="K124" s="63" t="str">
        <f t="shared" si="5"/>
        <v>부동산중개업자정보</v>
      </c>
      <c r="L124" s="64" t="s">
        <v>824</v>
      </c>
      <c r="M124" s="64" t="s">
        <v>813</v>
      </c>
      <c r="N124" s="27" t="s">
        <v>739</v>
      </c>
      <c r="O124" s="30" t="s">
        <v>561</v>
      </c>
      <c r="P124" s="43" t="s">
        <v>568</v>
      </c>
      <c r="Q124" s="12"/>
    </row>
    <row r="125" spans="1:17" ht="29.25" customHeight="1">
      <c r="A125" s="15">
        <v>119</v>
      </c>
      <c r="B125" s="5" t="s">
        <v>571</v>
      </c>
      <c r="C125" s="129"/>
      <c r="D125" s="85"/>
      <c r="E125" s="85"/>
      <c r="F125" s="85"/>
      <c r="G125" s="85"/>
      <c r="H125" s="114"/>
      <c r="I125" s="85"/>
      <c r="J125" s="107"/>
      <c r="K125" s="63" t="str">
        <f t="shared" si="5"/>
        <v>부동산중개업자정보</v>
      </c>
      <c r="L125" s="68" t="s">
        <v>824</v>
      </c>
      <c r="M125" s="68" t="s">
        <v>814</v>
      </c>
      <c r="N125" s="27" t="s">
        <v>740</v>
      </c>
      <c r="O125" s="30" t="s">
        <v>562</v>
      </c>
      <c r="P125" s="43">
        <v>4</v>
      </c>
      <c r="Q125" s="12" t="str">
        <f>직위구분코드</f>
        <v>1:대표, 2:감사, 3:이사, 4:일반</v>
      </c>
    </row>
    <row r="126" spans="1:17" ht="29.25" customHeight="1">
      <c r="A126" s="5">
        <v>120</v>
      </c>
      <c r="B126" s="5" t="s">
        <v>571</v>
      </c>
      <c r="C126" s="129"/>
      <c r="D126" s="85"/>
      <c r="E126" s="85"/>
      <c r="F126" s="85"/>
      <c r="G126" s="85"/>
      <c r="H126" s="114"/>
      <c r="I126" s="85"/>
      <c r="J126" s="107"/>
      <c r="K126" s="63" t="str">
        <f t="shared" si="5"/>
        <v>부동산중개업자정보</v>
      </c>
      <c r="L126" s="64" t="s">
        <v>824</v>
      </c>
      <c r="M126" s="64" t="s">
        <v>813</v>
      </c>
      <c r="N126" s="27" t="s">
        <v>729</v>
      </c>
      <c r="O126" s="33" t="s">
        <v>563</v>
      </c>
      <c r="P126" s="43" t="s">
        <v>39</v>
      </c>
      <c r="Q126" s="12"/>
    </row>
    <row r="127" spans="1:17" ht="29.25" customHeight="1" thickBot="1">
      <c r="A127" s="19">
        <v>121</v>
      </c>
      <c r="B127" s="19" t="s">
        <v>571</v>
      </c>
      <c r="C127" s="140"/>
      <c r="D127" s="103"/>
      <c r="E127" s="103"/>
      <c r="F127" s="103"/>
      <c r="G127" s="103"/>
      <c r="H127" s="141"/>
      <c r="I127" s="103"/>
      <c r="J127" s="143"/>
      <c r="K127" s="65" t="str">
        <f t="shared" si="5"/>
        <v>부동산중개업자정보</v>
      </c>
      <c r="L127" s="66" t="s">
        <v>824</v>
      </c>
      <c r="M127" s="66" t="s">
        <v>814</v>
      </c>
      <c r="N127" s="19" t="s">
        <v>733</v>
      </c>
      <c r="O127" s="32" t="s">
        <v>62</v>
      </c>
      <c r="P127" s="46" t="s">
        <v>553</v>
      </c>
      <c r="Q127" s="22"/>
    </row>
    <row r="128" spans="1:17" ht="29.25" customHeight="1">
      <c r="A128" s="15">
        <v>122</v>
      </c>
      <c r="B128" s="15" t="s">
        <v>262</v>
      </c>
      <c r="C128" s="137"/>
      <c r="D128" s="96"/>
      <c r="E128" s="96"/>
      <c r="F128" s="96"/>
      <c r="G128" s="96"/>
      <c r="H128" s="138"/>
      <c r="I128" s="96"/>
      <c r="J128" s="117"/>
      <c r="K128" s="67" t="s">
        <v>262</v>
      </c>
      <c r="L128" s="64" t="s">
        <v>1269</v>
      </c>
      <c r="M128" s="68" t="s">
        <v>813</v>
      </c>
      <c r="N128" s="27" t="s">
        <v>273</v>
      </c>
      <c r="O128" s="39" t="s">
        <v>34</v>
      </c>
      <c r="P128" s="43" t="s">
        <v>271</v>
      </c>
      <c r="Q128" s="18"/>
    </row>
    <row r="129" spans="1:17" ht="29.25" customHeight="1">
      <c r="A129" s="15">
        <v>123</v>
      </c>
      <c r="B129" s="5" t="str">
        <f t="shared" ref="B129:B146" si="6">B128</f>
        <v>토지이동이력정보</v>
      </c>
      <c r="C129" s="129"/>
      <c r="D129" s="85"/>
      <c r="E129" s="85"/>
      <c r="F129" s="85"/>
      <c r="G129" s="85"/>
      <c r="H129" s="114"/>
      <c r="I129" s="85"/>
      <c r="J129" s="107"/>
      <c r="K129" s="63" t="str">
        <f t="shared" ref="K129:K147" si="7">K128</f>
        <v>토지이동이력정보</v>
      </c>
      <c r="L129" s="68" t="s">
        <v>1270</v>
      </c>
      <c r="M129" s="68" t="s">
        <v>813</v>
      </c>
      <c r="N129" s="27" t="s">
        <v>308</v>
      </c>
      <c r="O129" s="41" t="s">
        <v>35</v>
      </c>
      <c r="P129" s="43" t="s">
        <v>272</v>
      </c>
      <c r="Q129" s="12"/>
    </row>
    <row r="130" spans="1:17" ht="29.25" customHeight="1">
      <c r="A130" s="5">
        <v>124</v>
      </c>
      <c r="B130" s="5" t="str">
        <f t="shared" si="6"/>
        <v>토지이동이력정보</v>
      </c>
      <c r="C130" s="129"/>
      <c r="D130" s="85"/>
      <c r="E130" s="85"/>
      <c r="F130" s="85"/>
      <c r="G130" s="85"/>
      <c r="H130" s="114"/>
      <c r="I130" s="85"/>
      <c r="J130" s="107"/>
      <c r="K130" s="63" t="str">
        <f t="shared" si="7"/>
        <v>토지이동이력정보</v>
      </c>
      <c r="L130" s="64" t="s">
        <v>1268</v>
      </c>
      <c r="M130" s="68" t="s">
        <v>813</v>
      </c>
      <c r="N130" s="27" t="s">
        <v>726</v>
      </c>
      <c r="O130" s="41" t="s">
        <v>36</v>
      </c>
      <c r="P130" s="43" t="s">
        <v>192</v>
      </c>
      <c r="Q130" s="12"/>
    </row>
    <row r="131" spans="1:17" ht="29.25" customHeight="1">
      <c r="A131" s="15">
        <v>125</v>
      </c>
      <c r="B131" s="5" t="str">
        <f t="shared" si="6"/>
        <v>토지이동이력정보</v>
      </c>
      <c r="C131" s="129"/>
      <c r="D131" s="85"/>
      <c r="E131" s="85"/>
      <c r="F131" s="85"/>
      <c r="G131" s="85"/>
      <c r="H131" s="114"/>
      <c r="I131" s="85"/>
      <c r="J131" s="107"/>
      <c r="K131" s="63" t="str">
        <f t="shared" si="7"/>
        <v>토지이동이력정보</v>
      </c>
      <c r="L131" s="68" t="s">
        <v>1268</v>
      </c>
      <c r="M131" s="68" t="s">
        <v>813</v>
      </c>
      <c r="N131" s="27" t="s">
        <v>735</v>
      </c>
      <c r="O131" s="41" t="s">
        <v>132</v>
      </c>
      <c r="P131" s="43" t="s">
        <v>273</v>
      </c>
      <c r="Q131" s="12" t="str">
        <f>대장구분코드_부동산</f>
        <v>1:토지대장, 2:임야대장</v>
      </c>
    </row>
    <row r="132" spans="1:17" ht="29.25" customHeight="1">
      <c r="A132" s="5">
        <v>126</v>
      </c>
      <c r="B132" s="5" t="str">
        <f t="shared" si="6"/>
        <v>토지이동이력정보</v>
      </c>
      <c r="C132" s="129"/>
      <c r="D132" s="85"/>
      <c r="E132" s="85"/>
      <c r="F132" s="85"/>
      <c r="G132" s="85"/>
      <c r="H132" s="114"/>
      <c r="I132" s="85"/>
      <c r="J132" s="107"/>
      <c r="K132" s="63" t="str">
        <f t="shared" si="7"/>
        <v>토지이동이력정보</v>
      </c>
      <c r="L132" s="64" t="s">
        <v>1268</v>
      </c>
      <c r="M132" s="68" t="s">
        <v>813</v>
      </c>
      <c r="N132" s="27" t="s">
        <v>736</v>
      </c>
      <c r="O132" s="30" t="s">
        <v>133</v>
      </c>
      <c r="P132" s="43" t="s">
        <v>171</v>
      </c>
      <c r="Q132" s="12"/>
    </row>
    <row r="133" spans="1:17" ht="29.25" customHeight="1">
      <c r="A133" s="15">
        <v>127</v>
      </c>
      <c r="B133" s="5" t="str">
        <f t="shared" si="6"/>
        <v>토지이동이력정보</v>
      </c>
      <c r="C133" s="129"/>
      <c r="D133" s="85"/>
      <c r="E133" s="85"/>
      <c r="F133" s="85"/>
      <c r="G133" s="85"/>
      <c r="H133" s="114"/>
      <c r="I133" s="85"/>
      <c r="J133" s="107"/>
      <c r="K133" s="63" t="str">
        <f t="shared" si="7"/>
        <v>토지이동이력정보</v>
      </c>
      <c r="L133" s="68" t="s">
        <v>1268</v>
      </c>
      <c r="M133" s="68" t="s">
        <v>813</v>
      </c>
      <c r="N133" s="27" t="s">
        <v>306</v>
      </c>
      <c r="O133" s="30" t="s">
        <v>40</v>
      </c>
      <c r="P133" s="43" t="s">
        <v>274</v>
      </c>
      <c r="Q133" s="12"/>
    </row>
    <row r="134" spans="1:17" ht="29.25" customHeight="1">
      <c r="A134" s="5">
        <v>128</v>
      </c>
      <c r="B134" s="5" t="str">
        <f t="shared" si="6"/>
        <v>토지이동이력정보</v>
      </c>
      <c r="C134" s="129"/>
      <c r="D134" s="85"/>
      <c r="E134" s="85"/>
      <c r="F134" s="85"/>
      <c r="G134" s="85"/>
      <c r="H134" s="114"/>
      <c r="I134" s="85"/>
      <c r="J134" s="107"/>
      <c r="K134" s="63" t="str">
        <f t="shared" si="7"/>
        <v>토지이동이력정보</v>
      </c>
      <c r="L134" s="64" t="s">
        <v>1268</v>
      </c>
      <c r="M134" s="68" t="s">
        <v>813</v>
      </c>
      <c r="N134" s="27" t="s">
        <v>737</v>
      </c>
      <c r="O134" s="30" t="s">
        <v>263</v>
      </c>
      <c r="P134" s="43" t="s">
        <v>275</v>
      </c>
      <c r="Q134" s="12"/>
    </row>
    <row r="135" spans="1:17" ht="29.25" customHeight="1">
      <c r="A135" s="15">
        <v>129</v>
      </c>
      <c r="B135" s="5" t="str">
        <f t="shared" si="6"/>
        <v>토지이동이력정보</v>
      </c>
      <c r="C135" s="129"/>
      <c r="D135" s="85"/>
      <c r="E135" s="85"/>
      <c r="F135" s="85"/>
      <c r="G135" s="85"/>
      <c r="H135" s="114"/>
      <c r="I135" s="85"/>
      <c r="J135" s="107"/>
      <c r="K135" s="63" t="str">
        <f t="shared" si="7"/>
        <v>토지이동이력정보</v>
      </c>
      <c r="L135" s="68" t="s">
        <v>1268</v>
      </c>
      <c r="M135" s="68" t="s">
        <v>813</v>
      </c>
      <c r="N135" s="27" t="s">
        <v>738</v>
      </c>
      <c r="O135" s="30" t="s">
        <v>264</v>
      </c>
      <c r="P135" s="43" t="s">
        <v>276</v>
      </c>
      <c r="Q135" s="12"/>
    </row>
    <row r="136" spans="1:17" ht="29.25" customHeight="1">
      <c r="A136" s="5">
        <v>130</v>
      </c>
      <c r="B136" s="5" t="str">
        <f t="shared" si="6"/>
        <v>토지이동이력정보</v>
      </c>
      <c r="C136" s="129"/>
      <c r="D136" s="85"/>
      <c r="E136" s="85"/>
      <c r="F136" s="85"/>
      <c r="G136" s="85"/>
      <c r="H136" s="114"/>
      <c r="I136" s="85"/>
      <c r="J136" s="107"/>
      <c r="K136" s="63" t="str">
        <f t="shared" si="7"/>
        <v>토지이동이력정보</v>
      </c>
      <c r="L136" s="64" t="s">
        <v>1268</v>
      </c>
      <c r="M136" s="68" t="s">
        <v>813</v>
      </c>
      <c r="N136" s="27" t="s">
        <v>739</v>
      </c>
      <c r="O136" s="30" t="s">
        <v>135</v>
      </c>
      <c r="P136" s="43" t="s">
        <v>277</v>
      </c>
      <c r="Q136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137" spans="1:17" ht="29.25" customHeight="1">
      <c r="A137" s="15">
        <v>131</v>
      </c>
      <c r="B137" s="5" t="str">
        <f t="shared" si="6"/>
        <v>토지이동이력정보</v>
      </c>
      <c r="C137" s="129"/>
      <c r="D137" s="85"/>
      <c r="E137" s="85"/>
      <c r="F137" s="85"/>
      <c r="G137" s="85"/>
      <c r="H137" s="114"/>
      <c r="I137" s="85"/>
      <c r="J137" s="107"/>
      <c r="K137" s="63" t="str">
        <f t="shared" si="7"/>
        <v>토지이동이력정보</v>
      </c>
      <c r="L137" s="68" t="s">
        <v>1268</v>
      </c>
      <c r="M137" s="68" t="s">
        <v>813</v>
      </c>
      <c r="N137" s="27" t="s">
        <v>740</v>
      </c>
      <c r="O137" s="30" t="s">
        <v>173</v>
      </c>
      <c r="P137" s="43" t="s">
        <v>278</v>
      </c>
      <c r="Q137" s="12"/>
    </row>
    <row r="138" spans="1:17" ht="29.25" customHeight="1">
      <c r="A138" s="5">
        <v>132</v>
      </c>
      <c r="B138" s="5" t="str">
        <f t="shared" si="6"/>
        <v>토지이동이력정보</v>
      </c>
      <c r="C138" s="129"/>
      <c r="D138" s="85"/>
      <c r="E138" s="85"/>
      <c r="F138" s="85"/>
      <c r="G138" s="85"/>
      <c r="H138" s="114"/>
      <c r="I138" s="85"/>
      <c r="J138" s="107"/>
      <c r="K138" s="63" t="str">
        <f t="shared" si="7"/>
        <v>토지이동이력정보</v>
      </c>
      <c r="L138" s="64" t="s">
        <v>1268</v>
      </c>
      <c r="M138" s="68" t="s">
        <v>813</v>
      </c>
      <c r="N138" s="27" t="s">
        <v>729</v>
      </c>
      <c r="O138" s="30" t="s">
        <v>137</v>
      </c>
      <c r="P138" s="43" t="s">
        <v>279</v>
      </c>
      <c r="Q138" s="12"/>
    </row>
    <row r="139" spans="1:17" ht="29.25" customHeight="1">
      <c r="A139" s="15">
        <v>133</v>
      </c>
      <c r="B139" s="5" t="str">
        <f t="shared" si="6"/>
        <v>토지이동이력정보</v>
      </c>
      <c r="C139" s="129"/>
      <c r="D139" s="85"/>
      <c r="E139" s="85"/>
      <c r="F139" s="85"/>
      <c r="G139" s="85"/>
      <c r="H139" s="114"/>
      <c r="I139" s="85"/>
      <c r="J139" s="107"/>
      <c r="K139" s="63" t="str">
        <f t="shared" si="7"/>
        <v>토지이동이력정보</v>
      </c>
      <c r="L139" s="68" t="s">
        <v>1268</v>
      </c>
      <c r="M139" s="68" t="s">
        <v>813</v>
      </c>
      <c r="N139" s="27" t="s">
        <v>733</v>
      </c>
      <c r="O139" s="30" t="s">
        <v>265</v>
      </c>
      <c r="P139" s="43" t="s">
        <v>280</v>
      </c>
      <c r="Q139" s="12" t="str">
        <f>토지이동사유코드</f>
        <v>1:신규등록, 2:신규등록(매립준공), 10:산 번에서 등록전환, 11:번으로 등록전환되어 말소, 20:분할되어 본번에 을 부함, 21:번에서 분할, 22:분할개시 결정, 23:분할개시 결정 취소, 30:번과 합병, 31:번과 합병되어 말소, 40:지목변경, 43:에서 지번변경, 44:면적정정, 45:경계정정, 46:위치정정, 47:지적복구, 50:에서 행정구역명칭변경, 51:에서 행정관할구역변경, 52:번에서 행정관할구역변경, 53:지적재조사 지구지정, 54:지적재조사 지구지정폐지, 55:지적재조사 완료, 57:지적재조사 경계미확정 토지, 58:지적재조사 경계확정 토지, 60:구획정리 시행신고, 61:구획정리 시행신고폐지, 62:구획정리완료, 63:구획정리 되어 폐쇄, 70:축척변경 시행, 71:축척변경 시행폐지, 72:축척변경 완료, 74:토지개발사업 시행신고, 75:토지개발사업 시행신고폐지, 76:토지개발사업 완료, 77:토지개발사업으로 폐쇄, 80:등록사항 정정대상 토지, 81:등록사항 정정 ( ), 82:도면등록사항정정 ( ), 85:경계점좌표등록부 등록사항정정 ( ), 90:등록사항 말소 ( ), 91:등록사항 회복 ( )</v>
      </c>
    </row>
    <row r="140" spans="1:17" ht="29.25" customHeight="1">
      <c r="A140" s="5">
        <v>134</v>
      </c>
      <c r="B140" s="5" t="str">
        <f t="shared" si="6"/>
        <v>토지이동이력정보</v>
      </c>
      <c r="C140" s="129"/>
      <c r="D140" s="85"/>
      <c r="E140" s="85"/>
      <c r="F140" s="85"/>
      <c r="G140" s="85"/>
      <c r="H140" s="114"/>
      <c r="I140" s="85"/>
      <c r="J140" s="107"/>
      <c r="K140" s="63" t="str">
        <f t="shared" si="7"/>
        <v>토지이동이력정보</v>
      </c>
      <c r="L140" s="64" t="s">
        <v>1268</v>
      </c>
      <c r="M140" s="68" t="s">
        <v>813</v>
      </c>
      <c r="N140" s="27" t="s">
        <v>732</v>
      </c>
      <c r="O140" s="30" t="s">
        <v>266</v>
      </c>
      <c r="P140" s="43" t="s">
        <v>281</v>
      </c>
      <c r="Q140" s="12"/>
    </row>
    <row r="141" spans="1:17" ht="29.25" customHeight="1">
      <c r="A141" s="15">
        <v>135</v>
      </c>
      <c r="B141" s="5" t="str">
        <f t="shared" si="6"/>
        <v>토지이동이력정보</v>
      </c>
      <c r="C141" s="129"/>
      <c r="D141" s="85"/>
      <c r="E141" s="85"/>
      <c r="F141" s="85"/>
      <c r="G141" s="85"/>
      <c r="H141" s="114"/>
      <c r="I141" s="85"/>
      <c r="J141" s="107"/>
      <c r="K141" s="63" t="str">
        <f t="shared" si="7"/>
        <v>토지이동이력정보</v>
      </c>
      <c r="L141" s="68" t="s">
        <v>1268</v>
      </c>
      <c r="M141" s="68" t="s">
        <v>813</v>
      </c>
      <c r="N141" s="27" t="s">
        <v>277</v>
      </c>
      <c r="O141" s="30" t="s">
        <v>267</v>
      </c>
      <c r="P141" s="43" t="s">
        <v>282</v>
      </c>
      <c r="Q141" s="12"/>
    </row>
    <row r="142" spans="1:17" ht="29.25" customHeight="1">
      <c r="A142" s="5">
        <v>136</v>
      </c>
      <c r="B142" s="5" t="str">
        <f t="shared" si="6"/>
        <v>토지이동이력정보</v>
      </c>
      <c r="C142" s="129"/>
      <c r="D142" s="85"/>
      <c r="E142" s="85"/>
      <c r="F142" s="85"/>
      <c r="G142" s="85"/>
      <c r="H142" s="114"/>
      <c r="I142" s="85"/>
      <c r="J142" s="107"/>
      <c r="K142" s="63" t="str">
        <f t="shared" si="7"/>
        <v>토지이동이력정보</v>
      </c>
      <c r="L142" s="64" t="s">
        <v>1268</v>
      </c>
      <c r="M142" s="68" t="s">
        <v>813</v>
      </c>
      <c r="N142" s="27" t="s">
        <v>741</v>
      </c>
      <c r="O142" s="30" t="s">
        <v>268</v>
      </c>
      <c r="P142" s="43" t="s">
        <v>282</v>
      </c>
      <c r="Q142" s="12"/>
    </row>
    <row r="143" spans="1:17" ht="29.25" customHeight="1">
      <c r="A143" s="15">
        <v>137</v>
      </c>
      <c r="B143" s="5" t="str">
        <f t="shared" si="6"/>
        <v>토지이동이력정보</v>
      </c>
      <c r="C143" s="129"/>
      <c r="D143" s="85"/>
      <c r="E143" s="85"/>
      <c r="F143" s="85"/>
      <c r="G143" s="85"/>
      <c r="H143" s="114"/>
      <c r="I143" s="85"/>
      <c r="J143" s="107"/>
      <c r="K143" s="63" t="str">
        <f t="shared" si="7"/>
        <v>토지이동이력정보</v>
      </c>
      <c r="L143" s="68" t="s">
        <v>1268</v>
      </c>
      <c r="M143" s="68" t="s">
        <v>813</v>
      </c>
      <c r="N143" s="27" t="s">
        <v>742</v>
      </c>
      <c r="O143" s="30" t="s">
        <v>269</v>
      </c>
      <c r="P143" s="43" t="s">
        <v>283</v>
      </c>
      <c r="Q143" s="12"/>
    </row>
    <row r="144" spans="1:17" ht="29.25" customHeight="1">
      <c r="A144" s="5">
        <v>138</v>
      </c>
      <c r="B144" s="5" t="str">
        <f t="shared" si="6"/>
        <v>토지이동이력정보</v>
      </c>
      <c r="C144" s="129"/>
      <c r="D144" s="85"/>
      <c r="E144" s="85"/>
      <c r="F144" s="85"/>
      <c r="G144" s="85"/>
      <c r="H144" s="114"/>
      <c r="I144" s="85"/>
      <c r="J144" s="107"/>
      <c r="K144" s="63" t="str">
        <f t="shared" si="7"/>
        <v>토지이동이력정보</v>
      </c>
      <c r="L144" s="64" t="s">
        <v>1268</v>
      </c>
      <c r="M144" s="68" t="s">
        <v>813</v>
      </c>
      <c r="N144" s="27" t="s">
        <v>727</v>
      </c>
      <c r="O144" s="30" t="s">
        <v>62</v>
      </c>
      <c r="P144" s="43" t="s">
        <v>284</v>
      </c>
      <c r="Q144" s="12"/>
    </row>
    <row r="145" spans="1:17" ht="29.25" customHeight="1">
      <c r="A145" s="15">
        <v>139</v>
      </c>
      <c r="B145" s="5" t="str">
        <f t="shared" si="6"/>
        <v>토지이동이력정보</v>
      </c>
      <c r="C145" s="129"/>
      <c r="D145" s="85"/>
      <c r="E145" s="85"/>
      <c r="F145" s="85"/>
      <c r="G145" s="85"/>
      <c r="H145" s="114"/>
      <c r="I145" s="85"/>
      <c r="J145" s="107"/>
      <c r="K145" s="63" t="str">
        <f t="shared" si="7"/>
        <v>토지이동이력정보</v>
      </c>
      <c r="L145" s="68" t="s">
        <v>1268</v>
      </c>
      <c r="M145" s="68" t="s">
        <v>813</v>
      </c>
      <c r="N145" s="27" t="s">
        <v>743</v>
      </c>
      <c r="O145" s="33" t="s">
        <v>1271</v>
      </c>
      <c r="P145" s="55" t="s">
        <v>1273</v>
      </c>
      <c r="Q145" s="38"/>
    </row>
    <row r="146" spans="1:17" ht="29.25" customHeight="1">
      <c r="A146" s="5">
        <v>140</v>
      </c>
      <c r="B146" s="5" t="str">
        <f t="shared" si="6"/>
        <v>토지이동이력정보</v>
      </c>
      <c r="C146" s="129"/>
      <c r="D146" s="85"/>
      <c r="E146" s="85"/>
      <c r="F146" s="85"/>
      <c r="G146" s="85"/>
      <c r="H146" s="114"/>
      <c r="I146" s="85"/>
      <c r="J146" s="107"/>
      <c r="K146" s="63" t="str">
        <f t="shared" si="7"/>
        <v>토지이동이력정보</v>
      </c>
      <c r="L146" s="64" t="s">
        <v>1268</v>
      </c>
      <c r="M146" s="68" t="s">
        <v>813</v>
      </c>
      <c r="N146" s="27" t="s">
        <v>744</v>
      </c>
      <c r="O146" s="33" t="s">
        <v>1272</v>
      </c>
      <c r="P146" s="55" t="s">
        <v>1274</v>
      </c>
      <c r="Q146" s="38"/>
    </row>
    <row r="147" spans="1:17" ht="29.25" customHeight="1" thickBot="1">
      <c r="A147" s="19">
        <v>141</v>
      </c>
      <c r="B147" s="19" t="str">
        <f>B144</f>
        <v>토지이동이력정보</v>
      </c>
      <c r="C147" s="140"/>
      <c r="D147" s="103"/>
      <c r="E147" s="103"/>
      <c r="F147" s="103"/>
      <c r="G147" s="103"/>
      <c r="H147" s="141"/>
      <c r="I147" s="103"/>
      <c r="J147" s="143"/>
      <c r="K147" s="65" t="str">
        <f t="shared" si="7"/>
        <v>토지이동이력정보</v>
      </c>
      <c r="L147" s="66" t="s">
        <v>1268</v>
      </c>
      <c r="M147" s="66" t="s">
        <v>813</v>
      </c>
      <c r="N147" s="19" t="s">
        <v>745</v>
      </c>
      <c r="O147" s="32" t="s">
        <v>270</v>
      </c>
      <c r="P147" s="46" t="s">
        <v>193</v>
      </c>
      <c r="Q147" s="23" t="s">
        <v>709</v>
      </c>
    </row>
    <row r="148" spans="1:17" ht="29.25" customHeight="1">
      <c r="A148" s="15">
        <v>142</v>
      </c>
      <c r="B148" s="15" t="s">
        <v>318</v>
      </c>
      <c r="C148" s="9" t="s">
        <v>318</v>
      </c>
      <c r="D148" s="9" t="s">
        <v>1261</v>
      </c>
      <c r="E148" s="9" t="s">
        <v>808</v>
      </c>
      <c r="F148" s="15">
        <v>1</v>
      </c>
      <c r="G148" s="17" t="s">
        <v>0</v>
      </c>
      <c r="H148" s="17" t="s">
        <v>657</v>
      </c>
      <c r="I148" s="17">
        <v>9</v>
      </c>
      <c r="J148" s="17" t="s">
        <v>708</v>
      </c>
      <c r="K148" s="95"/>
      <c r="L148" s="96"/>
      <c r="M148" s="96"/>
      <c r="N148" s="97"/>
      <c r="O148" s="98"/>
      <c r="P148" s="43">
        <v>223</v>
      </c>
      <c r="Q148" s="18"/>
    </row>
    <row r="149" spans="1:17" ht="29.25" customHeight="1">
      <c r="A149" s="15">
        <v>143</v>
      </c>
      <c r="B149" s="15" t="s">
        <v>318</v>
      </c>
      <c r="C149" s="9" t="str">
        <f t="shared" ref="C149:C164" si="8">C148</f>
        <v>GIS건물통합정보</v>
      </c>
      <c r="D149" s="9" t="s">
        <v>1260</v>
      </c>
      <c r="E149" s="9" t="s">
        <v>808</v>
      </c>
      <c r="F149" s="5">
        <v>2</v>
      </c>
      <c r="G149" s="6" t="s">
        <v>2</v>
      </c>
      <c r="H149" s="6" t="s">
        <v>74</v>
      </c>
      <c r="I149" s="6">
        <v>28</v>
      </c>
      <c r="J149" s="6" t="s">
        <v>708</v>
      </c>
      <c r="K149" s="99"/>
      <c r="L149" s="85"/>
      <c r="M149" s="85"/>
      <c r="N149" s="100"/>
      <c r="O149" s="101"/>
      <c r="P149" s="43" t="s">
        <v>333</v>
      </c>
      <c r="Q149" s="12"/>
    </row>
    <row r="150" spans="1:17" ht="29.25" customHeight="1">
      <c r="A150" s="5">
        <v>144</v>
      </c>
      <c r="B150" s="15" t="s">
        <v>318</v>
      </c>
      <c r="C150" s="9" t="str">
        <f t="shared" si="8"/>
        <v>GIS건물통합정보</v>
      </c>
      <c r="D150" s="9" t="s">
        <v>1260</v>
      </c>
      <c r="E150" s="9" t="s">
        <v>808</v>
      </c>
      <c r="F150" s="5">
        <v>3</v>
      </c>
      <c r="G150" s="6" t="s">
        <v>3</v>
      </c>
      <c r="H150" s="6" t="s">
        <v>34</v>
      </c>
      <c r="I150" s="6">
        <v>19</v>
      </c>
      <c r="J150" s="6" t="s">
        <v>708</v>
      </c>
      <c r="K150" s="99"/>
      <c r="L150" s="85"/>
      <c r="M150" s="85"/>
      <c r="N150" s="100"/>
      <c r="O150" s="101"/>
      <c r="P150" s="43" t="s">
        <v>334</v>
      </c>
      <c r="Q150" s="12"/>
    </row>
    <row r="151" spans="1:17" ht="29.25" customHeight="1">
      <c r="A151" s="15">
        <v>145</v>
      </c>
      <c r="B151" s="15" t="s">
        <v>318</v>
      </c>
      <c r="C151" s="9" t="str">
        <f t="shared" si="8"/>
        <v>GIS건물통합정보</v>
      </c>
      <c r="D151" s="9" t="s">
        <v>1260</v>
      </c>
      <c r="E151" s="9" t="s">
        <v>808</v>
      </c>
      <c r="F151" s="5">
        <v>4</v>
      </c>
      <c r="G151" s="6" t="s">
        <v>4</v>
      </c>
      <c r="H151" s="6" t="s">
        <v>35</v>
      </c>
      <c r="I151" s="6">
        <v>10</v>
      </c>
      <c r="J151" s="6" t="s">
        <v>708</v>
      </c>
      <c r="K151" s="99"/>
      <c r="L151" s="85"/>
      <c r="M151" s="85"/>
      <c r="N151" s="100"/>
      <c r="O151" s="101"/>
      <c r="P151" s="43">
        <v>2611012000</v>
      </c>
      <c r="Q151" s="12"/>
    </row>
    <row r="152" spans="1:17" ht="29.25" customHeight="1">
      <c r="A152" s="5">
        <v>146</v>
      </c>
      <c r="B152" s="15" t="s">
        <v>318</v>
      </c>
      <c r="C152" s="9" t="str">
        <f t="shared" si="8"/>
        <v>GIS건물통합정보</v>
      </c>
      <c r="D152" s="9" t="s">
        <v>1260</v>
      </c>
      <c r="E152" s="9" t="s">
        <v>808</v>
      </c>
      <c r="F152" s="5">
        <v>5</v>
      </c>
      <c r="G152" s="6" t="s">
        <v>5</v>
      </c>
      <c r="H152" s="6" t="s">
        <v>36</v>
      </c>
      <c r="I152" s="6">
        <v>254</v>
      </c>
      <c r="J152" s="6" t="s">
        <v>708</v>
      </c>
      <c r="K152" s="99"/>
      <c r="L152" s="85"/>
      <c r="M152" s="85"/>
      <c r="N152" s="100"/>
      <c r="O152" s="101"/>
      <c r="P152" s="43" t="s">
        <v>329</v>
      </c>
      <c r="Q152" s="12"/>
    </row>
    <row r="153" spans="1:17" ht="29.25" customHeight="1">
      <c r="A153" s="15">
        <v>147</v>
      </c>
      <c r="B153" s="15" t="s">
        <v>318</v>
      </c>
      <c r="C153" s="9" t="str">
        <f t="shared" si="8"/>
        <v>GIS건물통합정보</v>
      </c>
      <c r="D153" s="9" t="s">
        <v>1260</v>
      </c>
      <c r="E153" s="9" t="s">
        <v>809</v>
      </c>
      <c r="F153" s="5">
        <v>6</v>
      </c>
      <c r="G153" s="6" t="s">
        <v>6</v>
      </c>
      <c r="H153" s="6" t="s">
        <v>40</v>
      </c>
      <c r="I153" s="6">
        <v>10</v>
      </c>
      <c r="J153" s="6" t="s">
        <v>708</v>
      </c>
      <c r="K153" s="99"/>
      <c r="L153" s="85"/>
      <c r="M153" s="85"/>
      <c r="N153" s="100"/>
      <c r="O153" s="101"/>
      <c r="P153" s="43" t="s">
        <v>330</v>
      </c>
      <c r="Q153" s="12"/>
    </row>
    <row r="154" spans="1:17" ht="29.25" customHeight="1">
      <c r="A154" s="5">
        <v>148</v>
      </c>
      <c r="B154" s="15" t="s">
        <v>318</v>
      </c>
      <c r="C154" s="9" t="str">
        <f t="shared" si="8"/>
        <v>GIS건물통합정보</v>
      </c>
      <c r="D154" s="9" t="s">
        <v>1260</v>
      </c>
      <c r="E154" s="9" t="s">
        <v>808</v>
      </c>
      <c r="F154" s="5">
        <v>7</v>
      </c>
      <c r="G154" s="6" t="s">
        <v>7</v>
      </c>
      <c r="H154" s="6" t="s">
        <v>324</v>
      </c>
      <c r="I154" s="6">
        <v>1</v>
      </c>
      <c r="J154" s="6" t="s">
        <v>708</v>
      </c>
      <c r="K154" s="99"/>
      <c r="L154" s="85"/>
      <c r="M154" s="85"/>
      <c r="N154" s="100"/>
      <c r="O154" s="101"/>
      <c r="P154" s="43">
        <v>1</v>
      </c>
      <c r="Q154" s="12" t="str">
        <f>특수지구분코드</f>
        <v>1:일반, 2:산</v>
      </c>
    </row>
    <row r="155" spans="1:17" ht="29.25" customHeight="1">
      <c r="A155" s="15">
        <v>149</v>
      </c>
      <c r="B155" s="15" t="s">
        <v>318</v>
      </c>
      <c r="C155" s="9" t="str">
        <f t="shared" si="8"/>
        <v>GIS건물통합정보</v>
      </c>
      <c r="D155" s="9" t="s">
        <v>1260</v>
      </c>
      <c r="E155" s="9" t="s">
        <v>807</v>
      </c>
      <c r="F155" s="5">
        <v>8</v>
      </c>
      <c r="G155" s="6" t="s">
        <v>8</v>
      </c>
      <c r="H155" s="6" t="s">
        <v>38</v>
      </c>
      <c r="I155" s="6">
        <v>254</v>
      </c>
      <c r="J155" s="6" t="s">
        <v>708</v>
      </c>
      <c r="K155" s="99"/>
      <c r="L155" s="85"/>
      <c r="M155" s="85"/>
      <c r="N155" s="100"/>
      <c r="O155" s="101"/>
      <c r="P155" s="43" t="s">
        <v>39</v>
      </c>
      <c r="Q155" s="12"/>
    </row>
    <row r="156" spans="1:17" ht="29.25" customHeight="1">
      <c r="A156" s="5">
        <v>150</v>
      </c>
      <c r="B156" s="15" t="s">
        <v>318</v>
      </c>
      <c r="C156" s="9" t="str">
        <f t="shared" si="8"/>
        <v>GIS건물통합정보</v>
      </c>
      <c r="D156" s="9" t="s">
        <v>1260</v>
      </c>
      <c r="E156" s="9" t="s">
        <v>808</v>
      </c>
      <c r="F156" s="5">
        <v>9</v>
      </c>
      <c r="G156" s="6" t="s">
        <v>9</v>
      </c>
      <c r="H156" s="6" t="s">
        <v>163</v>
      </c>
      <c r="I156" s="6">
        <v>5</v>
      </c>
      <c r="J156" s="6" t="s">
        <v>708</v>
      </c>
      <c r="K156" s="99"/>
      <c r="L156" s="85"/>
      <c r="M156" s="85"/>
      <c r="N156" s="100"/>
      <c r="O156" s="101"/>
      <c r="P156" s="43">
        <v>2000</v>
      </c>
      <c r="Q156" s="12" t="str">
        <f>건축물용도코드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157" spans="1:17" ht="29.25" customHeight="1">
      <c r="A157" s="15">
        <v>151</v>
      </c>
      <c r="B157" s="15" t="s">
        <v>318</v>
      </c>
      <c r="C157" s="9" t="str">
        <f t="shared" si="8"/>
        <v>GIS건물통합정보</v>
      </c>
      <c r="D157" s="9" t="s">
        <v>1260</v>
      </c>
      <c r="E157" s="9" t="s">
        <v>808</v>
      </c>
      <c r="F157" s="5">
        <v>10</v>
      </c>
      <c r="G157" s="6" t="s">
        <v>10</v>
      </c>
      <c r="H157" s="6" t="s">
        <v>164</v>
      </c>
      <c r="I157" s="6">
        <v>254</v>
      </c>
      <c r="J157" s="6" t="s">
        <v>708</v>
      </c>
      <c r="K157" s="99"/>
      <c r="L157" s="85"/>
      <c r="M157" s="85"/>
      <c r="N157" s="100"/>
      <c r="O157" s="101"/>
      <c r="P157" s="43" t="s">
        <v>331</v>
      </c>
      <c r="Q157" s="12"/>
    </row>
    <row r="158" spans="1:17" ht="29.25" customHeight="1">
      <c r="A158" s="5">
        <v>152</v>
      </c>
      <c r="B158" s="15" t="s">
        <v>318</v>
      </c>
      <c r="C158" s="9" t="str">
        <f t="shared" si="8"/>
        <v>GIS건물통합정보</v>
      </c>
      <c r="D158" s="9" t="s">
        <v>1260</v>
      </c>
      <c r="E158" s="9" t="s">
        <v>808</v>
      </c>
      <c r="F158" s="5">
        <v>11</v>
      </c>
      <c r="G158" s="6" t="s">
        <v>11</v>
      </c>
      <c r="H158" s="6" t="s">
        <v>48</v>
      </c>
      <c r="I158" s="6">
        <v>2</v>
      </c>
      <c r="J158" s="6" t="s">
        <v>708</v>
      </c>
      <c r="K158" s="99"/>
      <c r="L158" s="85"/>
      <c r="M158" s="85"/>
      <c r="N158" s="100"/>
      <c r="O158" s="101"/>
      <c r="P158" s="43">
        <v>21</v>
      </c>
      <c r="Q158" s="12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159" spans="1:17" ht="29.25" customHeight="1">
      <c r="A159" s="15">
        <v>153</v>
      </c>
      <c r="B159" s="15" t="s">
        <v>318</v>
      </c>
      <c r="C159" s="9" t="str">
        <f t="shared" si="8"/>
        <v>GIS건물통합정보</v>
      </c>
      <c r="D159" s="9" t="s">
        <v>1260</v>
      </c>
      <c r="E159" s="9" t="s">
        <v>808</v>
      </c>
      <c r="F159" s="5">
        <v>12</v>
      </c>
      <c r="G159" s="6" t="s">
        <v>12</v>
      </c>
      <c r="H159" s="6" t="s">
        <v>49</v>
      </c>
      <c r="I159" s="6">
        <v>254</v>
      </c>
      <c r="J159" s="6" t="s">
        <v>708</v>
      </c>
      <c r="K159" s="99"/>
      <c r="L159" s="85"/>
      <c r="M159" s="85"/>
      <c r="N159" s="100"/>
      <c r="O159" s="101"/>
      <c r="P159" s="43" t="s">
        <v>64</v>
      </c>
      <c r="Q159" s="12"/>
    </row>
    <row r="160" spans="1:17" ht="29.25" customHeight="1">
      <c r="A160" s="5">
        <v>154</v>
      </c>
      <c r="B160" s="15" t="s">
        <v>318</v>
      </c>
      <c r="C160" s="9" t="str">
        <f t="shared" si="8"/>
        <v>GIS건물통합정보</v>
      </c>
      <c r="D160" s="9" t="s">
        <v>1260</v>
      </c>
      <c r="E160" s="9" t="s">
        <v>808</v>
      </c>
      <c r="F160" s="5">
        <v>13</v>
      </c>
      <c r="G160" s="6" t="s">
        <v>13</v>
      </c>
      <c r="H160" s="6" t="s">
        <v>575</v>
      </c>
      <c r="I160" s="6" t="s">
        <v>346</v>
      </c>
      <c r="J160" s="6" t="s">
        <v>708</v>
      </c>
      <c r="K160" s="99"/>
      <c r="L160" s="85"/>
      <c r="M160" s="85"/>
      <c r="N160" s="100"/>
      <c r="O160" s="101"/>
      <c r="P160" s="43">
        <v>57.74</v>
      </c>
      <c r="Q160" s="12"/>
    </row>
    <row r="161" spans="1:17" ht="29.25" customHeight="1">
      <c r="A161" s="15">
        <v>155</v>
      </c>
      <c r="B161" s="15" t="s">
        <v>318</v>
      </c>
      <c r="C161" s="9" t="str">
        <f t="shared" si="8"/>
        <v>GIS건물통합정보</v>
      </c>
      <c r="D161" s="9" t="s">
        <v>1260</v>
      </c>
      <c r="E161" s="9" t="s">
        <v>808</v>
      </c>
      <c r="F161" s="5">
        <v>14</v>
      </c>
      <c r="G161" s="6" t="s">
        <v>14</v>
      </c>
      <c r="H161" s="6" t="s">
        <v>56</v>
      </c>
      <c r="I161" s="6">
        <v>10</v>
      </c>
      <c r="J161" s="6" t="s">
        <v>708</v>
      </c>
      <c r="K161" s="99"/>
      <c r="L161" s="85"/>
      <c r="M161" s="85"/>
      <c r="N161" s="100"/>
      <c r="O161" s="101"/>
      <c r="P161" s="43" t="s">
        <v>335</v>
      </c>
      <c r="Q161" s="12"/>
    </row>
    <row r="162" spans="1:17" ht="29.25" customHeight="1">
      <c r="A162" s="5">
        <v>156</v>
      </c>
      <c r="B162" s="15" t="s">
        <v>318</v>
      </c>
      <c r="C162" s="9" t="str">
        <f t="shared" si="8"/>
        <v>GIS건물통합정보</v>
      </c>
      <c r="D162" s="9" t="s">
        <v>1260</v>
      </c>
      <c r="E162" s="9" t="s">
        <v>808</v>
      </c>
      <c r="F162" s="5">
        <v>15</v>
      </c>
      <c r="G162" s="6" t="s">
        <v>15</v>
      </c>
      <c r="H162" s="6" t="s">
        <v>325</v>
      </c>
      <c r="I162" s="6" t="s">
        <v>346</v>
      </c>
      <c r="J162" s="6" t="s">
        <v>708</v>
      </c>
      <c r="K162" s="99"/>
      <c r="L162" s="85"/>
      <c r="M162" s="85"/>
      <c r="N162" s="100"/>
      <c r="O162" s="101"/>
      <c r="P162" s="43">
        <v>230.96</v>
      </c>
      <c r="Q162" s="12"/>
    </row>
    <row r="163" spans="1:17" ht="29.25" customHeight="1">
      <c r="A163" s="15">
        <v>157</v>
      </c>
      <c r="B163" s="15" t="s">
        <v>318</v>
      </c>
      <c r="C163" s="9" t="str">
        <f t="shared" si="8"/>
        <v>GIS건물통합정보</v>
      </c>
      <c r="D163" s="9" t="s">
        <v>1260</v>
      </c>
      <c r="E163" s="9" t="s">
        <v>808</v>
      </c>
      <c r="F163" s="5">
        <v>16</v>
      </c>
      <c r="G163" s="6" t="s">
        <v>16</v>
      </c>
      <c r="H163" s="6" t="s">
        <v>574</v>
      </c>
      <c r="I163" s="6" t="s">
        <v>346</v>
      </c>
      <c r="J163" s="6" t="s">
        <v>708</v>
      </c>
      <c r="K163" s="99"/>
      <c r="L163" s="85"/>
      <c r="M163" s="85"/>
      <c r="N163" s="100"/>
      <c r="O163" s="101"/>
      <c r="P163" s="43">
        <v>69.2</v>
      </c>
      <c r="Q163" s="12"/>
    </row>
    <row r="164" spans="1:17" ht="29.25" customHeight="1">
      <c r="A164" s="5">
        <v>158</v>
      </c>
      <c r="B164" s="15" t="s">
        <v>318</v>
      </c>
      <c r="C164" s="9" t="str">
        <f t="shared" si="8"/>
        <v>GIS건물통합정보</v>
      </c>
      <c r="D164" s="9" t="s">
        <v>1260</v>
      </c>
      <c r="E164" s="9" t="s">
        <v>808</v>
      </c>
      <c r="F164" s="5">
        <v>17</v>
      </c>
      <c r="G164" s="6" t="s">
        <v>17</v>
      </c>
      <c r="H164" s="6" t="s">
        <v>577</v>
      </c>
      <c r="I164" s="6" t="s">
        <v>345</v>
      </c>
      <c r="J164" s="6" t="s">
        <v>708</v>
      </c>
      <c r="K164" s="99"/>
      <c r="L164" s="85"/>
      <c r="M164" s="85"/>
      <c r="N164" s="100"/>
      <c r="O164" s="101"/>
      <c r="P164" s="43">
        <v>11.9499999999999</v>
      </c>
      <c r="Q164" s="12"/>
    </row>
    <row r="165" spans="1:17" ht="29.25" customHeight="1">
      <c r="A165" s="15">
        <v>159</v>
      </c>
      <c r="B165" s="15" t="s">
        <v>318</v>
      </c>
      <c r="C165" s="9" t="str">
        <f t="shared" ref="C165:C178" si="9">C164</f>
        <v>GIS건물통합정보</v>
      </c>
      <c r="D165" s="9" t="s">
        <v>1260</v>
      </c>
      <c r="E165" s="9" t="s">
        <v>808</v>
      </c>
      <c r="F165" s="5">
        <v>18</v>
      </c>
      <c r="G165" s="6" t="s">
        <v>18</v>
      </c>
      <c r="H165" s="6" t="s">
        <v>447</v>
      </c>
      <c r="I165" s="6" t="s">
        <v>345</v>
      </c>
      <c r="J165" s="6" t="s">
        <v>708</v>
      </c>
      <c r="K165" s="99"/>
      <c r="L165" s="85"/>
      <c r="M165" s="85"/>
      <c r="N165" s="100"/>
      <c r="O165" s="101"/>
      <c r="P165" s="43">
        <v>83.439999999999898</v>
      </c>
      <c r="Q165" s="12"/>
    </row>
    <row r="166" spans="1:17" ht="29.25" customHeight="1">
      <c r="A166" s="5">
        <v>160</v>
      </c>
      <c r="B166" s="15" t="s">
        <v>318</v>
      </c>
      <c r="C166" s="9" t="str">
        <f t="shared" si="9"/>
        <v>GIS건물통합정보</v>
      </c>
      <c r="D166" s="9" t="s">
        <v>1260</v>
      </c>
      <c r="E166" s="9" t="s">
        <v>807</v>
      </c>
      <c r="F166" s="5">
        <v>19</v>
      </c>
      <c r="G166" s="6" t="s">
        <v>19</v>
      </c>
      <c r="H166" s="6" t="s">
        <v>446</v>
      </c>
      <c r="I166" s="6" t="s">
        <v>345</v>
      </c>
      <c r="J166" s="6" t="s">
        <v>708</v>
      </c>
      <c r="K166" s="99"/>
      <c r="L166" s="85"/>
      <c r="M166" s="85"/>
      <c r="N166" s="100"/>
      <c r="O166" s="101"/>
      <c r="P166" s="43">
        <v>333.75999999999902</v>
      </c>
      <c r="Q166" s="12"/>
    </row>
    <row r="167" spans="1:17" ht="29.25" customHeight="1">
      <c r="A167" s="15">
        <v>161</v>
      </c>
      <c r="B167" s="15" t="s">
        <v>318</v>
      </c>
      <c r="C167" s="9" t="str">
        <f t="shared" si="9"/>
        <v>GIS건물통합정보</v>
      </c>
      <c r="D167" s="9" t="s">
        <v>1260</v>
      </c>
      <c r="E167" s="9" t="s">
        <v>807</v>
      </c>
      <c r="F167" s="5">
        <v>20</v>
      </c>
      <c r="G167" s="6" t="s">
        <v>20</v>
      </c>
      <c r="H167" s="6" t="s">
        <v>658</v>
      </c>
      <c r="I167" s="6">
        <v>28</v>
      </c>
      <c r="J167" s="6" t="s">
        <v>708</v>
      </c>
      <c r="K167" s="99"/>
      <c r="L167" s="85"/>
      <c r="M167" s="85"/>
      <c r="N167" s="100"/>
      <c r="O167" s="101"/>
      <c r="P167" s="43">
        <v>7759</v>
      </c>
      <c r="Q167" s="12"/>
    </row>
    <row r="168" spans="1:17" ht="29.25" customHeight="1">
      <c r="A168" s="5">
        <v>162</v>
      </c>
      <c r="B168" s="15" t="s">
        <v>318</v>
      </c>
      <c r="C168" s="9" t="str">
        <f t="shared" si="9"/>
        <v>GIS건물통합정보</v>
      </c>
      <c r="D168" s="9" t="s">
        <v>1260</v>
      </c>
      <c r="E168" s="9" t="s">
        <v>807</v>
      </c>
      <c r="F168" s="5">
        <v>21</v>
      </c>
      <c r="G168" s="6" t="s">
        <v>21</v>
      </c>
      <c r="H168" s="6" t="s">
        <v>326</v>
      </c>
      <c r="I168" s="6">
        <v>2</v>
      </c>
      <c r="J168" s="6" t="s">
        <v>708</v>
      </c>
      <c r="K168" s="99"/>
      <c r="L168" s="85"/>
      <c r="M168" s="85"/>
      <c r="N168" s="100"/>
      <c r="O168" s="101"/>
      <c r="P168" s="43" t="s">
        <v>327</v>
      </c>
      <c r="Q168" s="12"/>
    </row>
    <row r="169" spans="1:17" ht="29.25" customHeight="1">
      <c r="A169" s="15">
        <v>163</v>
      </c>
      <c r="B169" s="15" t="s">
        <v>318</v>
      </c>
      <c r="C169" s="9" t="str">
        <f t="shared" si="9"/>
        <v>GIS건물통합정보</v>
      </c>
      <c r="D169" s="9" t="s">
        <v>1260</v>
      </c>
      <c r="E169" s="9" t="s">
        <v>808</v>
      </c>
      <c r="F169" s="5">
        <v>22</v>
      </c>
      <c r="G169" s="6" t="s">
        <v>22</v>
      </c>
      <c r="H169" s="6" t="s">
        <v>328</v>
      </c>
      <c r="I169" s="6">
        <v>17</v>
      </c>
      <c r="J169" s="6" t="s">
        <v>708</v>
      </c>
      <c r="K169" s="99"/>
      <c r="L169" s="85"/>
      <c r="M169" s="85"/>
      <c r="N169" s="100"/>
      <c r="O169" s="101"/>
      <c r="P169" s="43" t="s">
        <v>332</v>
      </c>
      <c r="Q169" s="12"/>
    </row>
    <row r="170" spans="1:17" ht="29.25" customHeight="1">
      <c r="A170" s="5">
        <v>164</v>
      </c>
      <c r="B170" s="15" t="s">
        <v>318</v>
      </c>
      <c r="C170" s="9" t="str">
        <f t="shared" si="9"/>
        <v>GIS건물통합정보</v>
      </c>
      <c r="D170" s="9" t="s">
        <v>1260</v>
      </c>
      <c r="E170" s="9" t="s">
        <v>808</v>
      </c>
      <c r="F170" s="5">
        <v>23</v>
      </c>
      <c r="G170" s="6" t="s">
        <v>23</v>
      </c>
      <c r="H170" s="6" t="s">
        <v>62</v>
      </c>
      <c r="I170" s="6">
        <v>10</v>
      </c>
      <c r="J170" s="6" t="s">
        <v>708</v>
      </c>
      <c r="K170" s="99"/>
      <c r="L170" s="85"/>
      <c r="M170" s="85"/>
      <c r="N170" s="100"/>
      <c r="O170" s="101"/>
      <c r="P170" s="43" t="s">
        <v>336</v>
      </c>
      <c r="Q170" s="12"/>
    </row>
    <row r="171" spans="1:17" ht="29.25" customHeight="1">
      <c r="A171" s="15">
        <v>165</v>
      </c>
      <c r="B171" s="15" t="s">
        <v>318</v>
      </c>
      <c r="C171" s="9" t="str">
        <f t="shared" si="9"/>
        <v>GIS건물통합정보</v>
      </c>
      <c r="D171" s="9" t="s">
        <v>1260</v>
      </c>
      <c r="E171" s="9" t="s">
        <v>808</v>
      </c>
      <c r="F171" s="5">
        <v>24</v>
      </c>
      <c r="G171" s="6" t="s">
        <v>1258</v>
      </c>
      <c r="H171" s="6" t="s">
        <v>1263</v>
      </c>
      <c r="I171" s="6" t="s">
        <v>1259</v>
      </c>
      <c r="J171" s="6"/>
      <c r="K171" s="99"/>
      <c r="L171" s="85"/>
      <c r="M171" s="85"/>
      <c r="N171" s="100"/>
      <c r="O171" s="101"/>
      <c r="P171" s="43" t="s">
        <v>1275</v>
      </c>
      <c r="Q171" s="11"/>
    </row>
    <row r="172" spans="1:17" ht="29.25" customHeight="1">
      <c r="A172" s="5">
        <v>166</v>
      </c>
      <c r="B172" s="15" t="s">
        <v>318</v>
      </c>
      <c r="C172" s="9" t="str">
        <f t="shared" si="9"/>
        <v>GIS건물통합정보</v>
      </c>
      <c r="D172" s="9" t="s">
        <v>1260</v>
      </c>
      <c r="E172" s="9" t="s">
        <v>808</v>
      </c>
      <c r="F172" s="5">
        <v>25</v>
      </c>
      <c r="G172" s="6" t="s">
        <v>25</v>
      </c>
      <c r="H172" s="6" t="s">
        <v>341</v>
      </c>
      <c r="I172" s="6">
        <v>254</v>
      </c>
      <c r="J172" s="6"/>
      <c r="K172" s="99"/>
      <c r="L172" s="85"/>
      <c r="M172" s="85"/>
      <c r="N172" s="100"/>
      <c r="O172" s="101"/>
      <c r="P172" s="43" t="s">
        <v>343</v>
      </c>
      <c r="Q172" s="12"/>
    </row>
    <row r="173" spans="1:17" ht="29.25" customHeight="1">
      <c r="A173" s="15">
        <v>167</v>
      </c>
      <c r="B173" s="15" t="s">
        <v>318</v>
      </c>
      <c r="C173" s="9" t="str">
        <f>C170</f>
        <v>GIS건물통합정보</v>
      </c>
      <c r="D173" s="9" t="s">
        <v>1260</v>
      </c>
      <c r="E173" s="9" t="s">
        <v>808</v>
      </c>
      <c r="F173" s="5">
        <v>26</v>
      </c>
      <c r="G173" s="6" t="s">
        <v>26</v>
      </c>
      <c r="H173" s="6" t="s">
        <v>342</v>
      </c>
      <c r="I173" s="6">
        <v>254</v>
      </c>
      <c r="J173" s="6"/>
      <c r="K173" s="99"/>
      <c r="L173" s="85"/>
      <c r="M173" s="85"/>
      <c r="N173" s="100"/>
      <c r="O173" s="101"/>
      <c r="P173" s="43" t="s">
        <v>344</v>
      </c>
      <c r="Q173" s="11"/>
    </row>
    <row r="174" spans="1:17" ht="29.25" customHeight="1">
      <c r="A174" s="5">
        <v>168</v>
      </c>
      <c r="B174" s="15" t="s">
        <v>318</v>
      </c>
      <c r="C174" s="9" t="str">
        <f t="shared" si="9"/>
        <v>GIS건물통합정보</v>
      </c>
      <c r="D174" s="9" t="s">
        <v>1260</v>
      </c>
      <c r="E174" s="9" t="s">
        <v>808</v>
      </c>
      <c r="F174" s="5">
        <v>27</v>
      </c>
      <c r="G174" s="6" t="s">
        <v>27</v>
      </c>
      <c r="H174" s="5" t="s">
        <v>338</v>
      </c>
      <c r="I174" s="6">
        <v>9</v>
      </c>
      <c r="J174" s="6"/>
      <c r="K174" s="99"/>
      <c r="L174" s="85"/>
      <c r="M174" s="85"/>
      <c r="N174" s="100"/>
      <c r="O174" s="101"/>
      <c r="P174" s="43" t="s">
        <v>1266</v>
      </c>
      <c r="Q174" s="12"/>
    </row>
    <row r="175" spans="1:17" ht="29.25" customHeight="1">
      <c r="A175" s="15">
        <v>169</v>
      </c>
      <c r="B175" s="15" t="s">
        <v>318</v>
      </c>
      <c r="C175" s="9" t="str">
        <f t="shared" si="9"/>
        <v>GIS건물통합정보</v>
      </c>
      <c r="D175" s="9" t="s">
        <v>1260</v>
      </c>
      <c r="E175" s="9" t="s">
        <v>808</v>
      </c>
      <c r="F175" s="5">
        <v>28</v>
      </c>
      <c r="G175" s="6" t="s">
        <v>28</v>
      </c>
      <c r="H175" s="5" t="s">
        <v>339</v>
      </c>
      <c r="I175" s="6">
        <v>9</v>
      </c>
      <c r="J175" s="6"/>
      <c r="K175" s="99"/>
      <c r="L175" s="85"/>
      <c r="M175" s="85"/>
      <c r="N175" s="100"/>
      <c r="O175" s="101"/>
      <c r="P175" s="43" t="s">
        <v>1267</v>
      </c>
      <c r="Q175" s="12"/>
    </row>
    <row r="176" spans="1:17" ht="29.25" customHeight="1">
      <c r="A176" s="5">
        <v>170</v>
      </c>
      <c r="B176" s="15" t="s">
        <v>318</v>
      </c>
      <c r="C176" s="9" t="str">
        <f t="shared" si="9"/>
        <v>GIS건물통합정보</v>
      </c>
      <c r="D176" s="9" t="s">
        <v>1260</v>
      </c>
      <c r="E176" s="9" t="s">
        <v>808</v>
      </c>
      <c r="F176" s="5">
        <v>29</v>
      </c>
      <c r="G176" s="6" t="s">
        <v>29</v>
      </c>
      <c r="H176" s="5" t="s">
        <v>340</v>
      </c>
      <c r="I176" s="6">
        <v>10</v>
      </c>
      <c r="J176" s="6"/>
      <c r="K176" s="99"/>
      <c r="L176" s="85"/>
      <c r="M176" s="85"/>
      <c r="N176" s="100"/>
      <c r="O176" s="101"/>
      <c r="P176" s="43" t="s">
        <v>337</v>
      </c>
      <c r="Q176" s="12"/>
    </row>
    <row r="177" spans="1:17" ht="29.25" customHeight="1">
      <c r="A177" s="15">
        <v>171</v>
      </c>
      <c r="B177" s="15" t="s">
        <v>318</v>
      </c>
      <c r="C177" s="9" t="str">
        <f t="shared" si="9"/>
        <v>GIS건물통합정보</v>
      </c>
      <c r="D177" s="9" t="s">
        <v>1260</v>
      </c>
      <c r="E177" s="9" t="s">
        <v>808</v>
      </c>
      <c r="F177" s="5">
        <v>30</v>
      </c>
      <c r="G177" s="17" t="s">
        <v>1256</v>
      </c>
      <c r="H177" s="15" t="s">
        <v>1264</v>
      </c>
      <c r="I177" s="17">
        <v>1</v>
      </c>
      <c r="J177" s="6"/>
      <c r="K177" s="99"/>
      <c r="L177" s="85"/>
      <c r="M177" s="85"/>
      <c r="N177" s="100"/>
      <c r="O177" s="101"/>
      <c r="P177" s="54" t="s">
        <v>1265</v>
      </c>
      <c r="Q177" s="12"/>
    </row>
    <row r="178" spans="1:17" ht="29.25" customHeight="1" thickBot="1">
      <c r="A178" s="19">
        <v>172</v>
      </c>
      <c r="B178" s="19" t="s">
        <v>318</v>
      </c>
      <c r="C178" s="20" t="str">
        <f t="shared" si="9"/>
        <v>GIS건물통합정보</v>
      </c>
      <c r="D178" s="20" t="s">
        <v>1262</v>
      </c>
      <c r="E178" s="20" t="s">
        <v>807</v>
      </c>
      <c r="F178" s="5">
        <v>31</v>
      </c>
      <c r="G178" s="6" t="s">
        <v>1257</v>
      </c>
      <c r="H178" s="5" t="s">
        <v>270</v>
      </c>
      <c r="I178" s="6">
        <v>5</v>
      </c>
      <c r="J178" s="6" t="s">
        <v>708</v>
      </c>
      <c r="K178" s="102"/>
      <c r="L178" s="103"/>
      <c r="M178" s="103"/>
      <c r="N178" s="104"/>
      <c r="O178" s="105"/>
      <c r="P178" s="46">
        <v>26110</v>
      </c>
      <c r="Q178" s="23" t="s">
        <v>702</v>
      </c>
    </row>
    <row r="179" spans="1:17" ht="29.25" customHeight="1">
      <c r="A179" s="15">
        <v>173</v>
      </c>
      <c r="B179" s="15" t="s">
        <v>317</v>
      </c>
      <c r="C179" s="137"/>
      <c r="D179" s="96"/>
      <c r="E179" s="96"/>
      <c r="F179" s="96"/>
      <c r="G179" s="96"/>
      <c r="H179" s="138"/>
      <c r="I179" s="96"/>
      <c r="J179" s="117"/>
      <c r="K179" s="67" t="s">
        <v>317</v>
      </c>
      <c r="L179" s="64" t="s">
        <v>1277</v>
      </c>
      <c r="M179" s="64" t="s">
        <v>814</v>
      </c>
      <c r="N179" s="5">
        <v>1</v>
      </c>
      <c r="O179" s="31" t="s">
        <v>34</v>
      </c>
      <c r="P179" s="54" t="s">
        <v>322</v>
      </c>
      <c r="Q179" s="18"/>
    </row>
    <row r="180" spans="1:17" ht="29.25" customHeight="1">
      <c r="A180" s="5">
        <v>174</v>
      </c>
      <c r="B180" s="5" t="str">
        <f t="shared" ref="B180:B190" si="10">B179</f>
        <v>공유지연명정보</v>
      </c>
      <c r="C180" s="129"/>
      <c r="D180" s="85"/>
      <c r="E180" s="85"/>
      <c r="F180" s="85"/>
      <c r="G180" s="85"/>
      <c r="H180" s="114"/>
      <c r="I180" s="85"/>
      <c r="J180" s="107"/>
      <c r="K180" s="63" t="str">
        <f t="shared" ref="K180:K190" si="11">K179</f>
        <v>공유지연명정보</v>
      </c>
      <c r="L180" s="64" t="s">
        <v>1278</v>
      </c>
      <c r="M180" s="68" t="s">
        <v>814</v>
      </c>
      <c r="N180" s="5">
        <v>2</v>
      </c>
      <c r="O180" s="30" t="s">
        <v>319</v>
      </c>
      <c r="P180" s="43">
        <v>7</v>
      </c>
      <c r="Q180" s="12"/>
    </row>
    <row r="181" spans="1:17" ht="29.25" customHeight="1">
      <c r="A181" s="15">
        <v>175</v>
      </c>
      <c r="B181" s="5" t="str">
        <f t="shared" si="10"/>
        <v>공유지연명정보</v>
      </c>
      <c r="C181" s="129"/>
      <c r="D181" s="85"/>
      <c r="E181" s="85"/>
      <c r="F181" s="85"/>
      <c r="G181" s="85"/>
      <c r="H181" s="114"/>
      <c r="I181" s="85"/>
      <c r="J181" s="107"/>
      <c r="K181" s="63" t="str">
        <f t="shared" si="11"/>
        <v>공유지연명정보</v>
      </c>
      <c r="L181" s="64" t="s">
        <v>1276</v>
      </c>
      <c r="M181" s="68" t="s">
        <v>814</v>
      </c>
      <c r="N181" s="5">
        <v>3</v>
      </c>
      <c r="O181" s="30" t="s">
        <v>35</v>
      </c>
      <c r="P181" s="43">
        <v>1111010100</v>
      </c>
      <c r="Q181" s="12"/>
    </row>
    <row r="182" spans="1:17" ht="29.25" customHeight="1">
      <c r="A182" s="5">
        <v>176</v>
      </c>
      <c r="B182" s="5" t="str">
        <f t="shared" si="10"/>
        <v>공유지연명정보</v>
      </c>
      <c r="C182" s="129"/>
      <c r="D182" s="85"/>
      <c r="E182" s="85"/>
      <c r="F182" s="85"/>
      <c r="G182" s="85"/>
      <c r="H182" s="114"/>
      <c r="I182" s="85"/>
      <c r="J182" s="107"/>
      <c r="K182" s="63" t="str">
        <f t="shared" si="11"/>
        <v>공유지연명정보</v>
      </c>
      <c r="L182" s="64" t="s">
        <v>1276</v>
      </c>
      <c r="M182" s="68" t="s">
        <v>814</v>
      </c>
      <c r="N182" s="5">
        <v>4</v>
      </c>
      <c r="O182" s="30" t="s">
        <v>36</v>
      </c>
      <c r="P182" s="43" t="s">
        <v>192</v>
      </c>
      <c r="Q182" s="12"/>
    </row>
    <row r="183" spans="1:17" ht="29.25" customHeight="1">
      <c r="A183" s="15">
        <v>177</v>
      </c>
      <c r="B183" s="5" t="str">
        <f t="shared" si="10"/>
        <v>공유지연명정보</v>
      </c>
      <c r="C183" s="129"/>
      <c r="D183" s="85"/>
      <c r="E183" s="85"/>
      <c r="F183" s="85"/>
      <c r="G183" s="85"/>
      <c r="H183" s="114"/>
      <c r="I183" s="85"/>
      <c r="J183" s="107"/>
      <c r="K183" s="63" t="str">
        <f t="shared" si="11"/>
        <v>공유지연명정보</v>
      </c>
      <c r="L183" s="64" t="s">
        <v>1276</v>
      </c>
      <c r="M183" s="68" t="s">
        <v>814</v>
      </c>
      <c r="N183" s="5">
        <v>5</v>
      </c>
      <c r="O183" s="30" t="s">
        <v>40</v>
      </c>
      <c r="P183" s="43" t="s">
        <v>320</v>
      </c>
      <c r="Q183" s="12"/>
    </row>
    <row r="184" spans="1:17" ht="29.25" customHeight="1">
      <c r="A184" s="5">
        <v>178</v>
      </c>
      <c r="B184" s="5" t="str">
        <f t="shared" si="10"/>
        <v>공유지연명정보</v>
      </c>
      <c r="C184" s="129"/>
      <c r="D184" s="85"/>
      <c r="E184" s="85"/>
      <c r="F184" s="85"/>
      <c r="G184" s="85"/>
      <c r="H184" s="114"/>
      <c r="I184" s="85"/>
      <c r="J184" s="107"/>
      <c r="K184" s="63" t="str">
        <f t="shared" si="11"/>
        <v>공유지연명정보</v>
      </c>
      <c r="L184" s="64" t="s">
        <v>1276</v>
      </c>
      <c r="M184" s="68" t="s">
        <v>814</v>
      </c>
      <c r="N184" s="5">
        <v>6</v>
      </c>
      <c r="O184" s="30" t="s">
        <v>132</v>
      </c>
      <c r="P184" s="43">
        <v>1</v>
      </c>
      <c r="Q184" s="12" t="str">
        <f>대장구분코드_부동산</f>
        <v>1:토지대장, 2:임야대장</v>
      </c>
    </row>
    <row r="185" spans="1:17" ht="29.25" customHeight="1">
      <c r="A185" s="15">
        <v>179</v>
      </c>
      <c r="B185" s="5" t="str">
        <f t="shared" si="10"/>
        <v>공유지연명정보</v>
      </c>
      <c r="C185" s="129"/>
      <c r="D185" s="85"/>
      <c r="E185" s="85"/>
      <c r="F185" s="85"/>
      <c r="G185" s="85"/>
      <c r="H185" s="114"/>
      <c r="I185" s="85"/>
      <c r="J185" s="107"/>
      <c r="K185" s="63" t="str">
        <f t="shared" si="11"/>
        <v>공유지연명정보</v>
      </c>
      <c r="L185" s="64" t="s">
        <v>1276</v>
      </c>
      <c r="M185" s="68" t="s">
        <v>814</v>
      </c>
      <c r="N185" s="5">
        <v>7</v>
      </c>
      <c r="O185" s="30" t="s">
        <v>133</v>
      </c>
      <c r="P185" s="43" t="s">
        <v>171</v>
      </c>
      <c r="Q185" s="12"/>
    </row>
    <row r="186" spans="1:17" ht="29.25" customHeight="1">
      <c r="A186" s="5">
        <v>180</v>
      </c>
      <c r="B186" s="5" t="str">
        <f t="shared" si="10"/>
        <v>공유지연명정보</v>
      </c>
      <c r="C186" s="129"/>
      <c r="D186" s="85"/>
      <c r="E186" s="85"/>
      <c r="F186" s="85"/>
      <c r="G186" s="85"/>
      <c r="H186" s="114"/>
      <c r="I186" s="85"/>
      <c r="J186" s="107"/>
      <c r="K186" s="63" t="str">
        <f t="shared" si="11"/>
        <v>공유지연명정보</v>
      </c>
      <c r="L186" s="64" t="s">
        <v>1276</v>
      </c>
      <c r="M186" s="68" t="s">
        <v>814</v>
      </c>
      <c r="N186" s="5">
        <v>8</v>
      </c>
      <c r="O186" s="30" t="s">
        <v>245</v>
      </c>
      <c r="P186" s="43">
        <v>4</v>
      </c>
      <c r="Q186" s="12" t="str">
        <f>소유구분코드</f>
        <v>0:일본인, 창씨명등, 1:개인, 2:국유지, 3:외국인, 외국공공기관, 4:시, 도유지, 5:군유지, 6:법인, 7:종중, 8:종교단체, 9:기타단체</v>
      </c>
    </row>
    <row r="187" spans="1:17" ht="29.25" customHeight="1">
      <c r="A187" s="15">
        <v>181</v>
      </c>
      <c r="B187" s="5" t="str">
        <f t="shared" si="10"/>
        <v>공유지연명정보</v>
      </c>
      <c r="C187" s="129"/>
      <c r="D187" s="85"/>
      <c r="E187" s="85"/>
      <c r="F187" s="85"/>
      <c r="G187" s="85"/>
      <c r="H187" s="114"/>
      <c r="I187" s="85"/>
      <c r="J187" s="107"/>
      <c r="K187" s="63" t="str">
        <f t="shared" si="11"/>
        <v>공유지연명정보</v>
      </c>
      <c r="L187" s="64" t="s">
        <v>1276</v>
      </c>
      <c r="M187" s="68" t="s">
        <v>814</v>
      </c>
      <c r="N187" s="5">
        <v>9</v>
      </c>
      <c r="O187" s="30" t="s">
        <v>246</v>
      </c>
      <c r="P187" s="43" t="s">
        <v>321</v>
      </c>
      <c r="Q187" s="12"/>
    </row>
    <row r="188" spans="1:17" ht="29.25" customHeight="1">
      <c r="A188" s="5">
        <v>182</v>
      </c>
      <c r="B188" s="5" t="str">
        <f t="shared" si="10"/>
        <v>공유지연명정보</v>
      </c>
      <c r="C188" s="129"/>
      <c r="D188" s="85"/>
      <c r="E188" s="85"/>
      <c r="F188" s="85"/>
      <c r="G188" s="85"/>
      <c r="H188" s="114"/>
      <c r="I188" s="85"/>
      <c r="J188" s="107"/>
      <c r="K188" s="63" t="str">
        <f t="shared" si="11"/>
        <v>공유지연명정보</v>
      </c>
      <c r="L188" s="64" t="s">
        <v>1276</v>
      </c>
      <c r="M188" s="68" t="s">
        <v>814</v>
      </c>
      <c r="N188" s="5">
        <v>10</v>
      </c>
      <c r="O188" s="30" t="s">
        <v>62</v>
      </c>
      <c r="P188" s="43" t="s">
        <v>323</v>
      </c>
      <c r="Q188" s="12"/>
    </row>
    <row r="189" spans="1:17" ht="29.25" customHeight="1">
      <c r="A189" s="15">
        <v>183</v>
      </c>
      <c r="B189" s="5" t="str">
        <f t="shared" si="10"/>
        <v>공유지연명정보</v>
      </c>
      <c r="C189" s="129"/>
      <c r="D189" s="85"/>
      <c r="E189" s="85"/>
      <c r="F189" s="85"/>
      <c r="G189" s="85"/>
      <c r="H189" s="114"/>
      <c r="I189" s="85"/>
      <c r="J189" s="107"/>
      <c r="K189" s="63" t="str">
        <f t="shared" si="11"/>
        <v>공유지연명정보</v>
      </c>
      <c r="L189" s="64" t="s">
        <v>1276</v>
      </c>
      <c r="M189" s="68" t="s">
        <v>814</v>
      </c>
      <c r="N189" s="5">
        <v>11</v>
      </c>
      <c r="O189" s="33" t="s">
        <v>1279</v>
      </c>
      <c r="P189" s="55" t="s">
        <v>1280</v>
      </c>
      <c r="Q189" s="38"/>
    </row>
    <row r="190" spans="1:17" ht="29.25" customHeight="1">
      <c r="A190" s="5">
        <v>184</v>
      </c>
      <c r="B190" s="5" t="str">
        <f t="shared" si="10"/>
        <v>공유지연명정보</v>
      </c>
      <c r="C190" s="129"/>
      <c r="D190" s="85"/>
      <c r="E190" s="85"/>
      <c r="F190" s="85"/>
      <c r="G190" s="85"/>
      <c r="H190" s="114"/>
      <c r="I190" s="85"/>
      <c r="J190" s="107"/>
      <c r="K190" s="63" t="str">
        <f t="shared" si="11"/>
        <v>공유지연명정보</v>
      </c>
      <c r="L190" s="64" t="s">
        <v>1276</v>
      </c>
      <c r="M190" s="68" t="s">
        <v>814</v>
      </c>
      <c r="N190" s="5">
        <v>12</v>
      </c>
      <c r="O190" s="33" t="s">
        <v>1272</v>
      </c>
      <c r="P190" s="55" t="s">
        <v>1274</v>
      </c>
      <c r="Q190" s="38"/>
    </row>
    <row r="191" spans="1:17" ht="29.25" customHeight="1" thickBot="1">
      <c r="A191" s="19">
        <v>185</v>
      </c>
      <c r="B191" s="19" t="str">
        <f>B188</f>
        <v>공유지연명정보</v>
      </c>
      <c r="C191" s="140"/>
      <c r="D191" s="103"/>
      <c r="E191" s="103"/>
      <c r="F191" s="103"/>
      <c r="G191" s="103"/>
      <c r="H191" s="141"/>
      <c r="I191" s="103"/>
      <c r="J191" s="143"/>
      <c r="K191" s="65" t="str">
        <f>K188</f>
        <v>공유지연명정보</v>
      </c>
      <c r="L191" s="66" t="s">
        <v>1276</v>
      </c>
      <c r="M191" s="66" t="s">
        <v>814</v>
      </c>
      <c r="N191" s="19">
        <v>13</v>
      </c>
      <c r="O191" s="32" t="s">
        <v>270</v>
      </c>
      <c r="P191" s="46">
        <v>11110</v>
      </c>
      <c r="Q191" s="23" t="s">
        <v>702</v>
      </c>
    </row>
    <row r="192" spans="1:17" ht="29.25" customHeight="1">
      <c r="A192" s="15">
        <v>186</v>
      </c>
      <c r="B192" s="15" t="s">
        <v>347</v>
      </c>
      <c r="C192" s="137"/>
      <c r="D192" s="96"/>
      <c r="E192" s="96"/>
      <c r="F192" s="96"/>
      <c r="G192" s="96"/>
      <c r="H192" s="138"/>
      <c r="I192" s="96"/>
      <c r="J192" s="117"/>
      <c r="K192" s="67" t="s">
        <v>347</v>
      </c>
      <c r="L192" s="64" t="s">
        <v>1282</v>
      </c>
      <c r="M192" s="64" t="s">
        <v>814</v>
      </c>
      <c r="N192" s="15">
        <v>1</v>
      </c>
      <c r="O192" s="31" t="s">
        <v>34</v>
      </c>
      <c r="P192" s="54" t="s">
        <v>358</v>
      </c>
      <c r="Q192" s="18"/>
    </row>
    <row r="193" spans="1:17" ht="29.25" customHeight="1">
      <c r="A193" s="15">
        <v>187</v>
      </c>
      <c r="B193" s="5" t="str">
        <f t="shared" ref="B193:B210" si="12">B192</f>
        <v>대지권등록정보</v>
      </c>
      <c r="C193" s="129"/>
      <c r="D193" s="85"/>
      <c r="E193" s="85"/>
      <c r="F193" s="85"/>
      <c r="G193" s="85"/>
      <c r="H193" s="114"/>
      <c r="I193" s="85"/>
      <c r="J193" s="107"/>
      <c r="K193" s="63" t="str">
        <f t="shared" ref="K193:K210" si="13">K192</f>
        <v>대지권등록정보</v>
      </c>
      <c r="L193" s="64" t="s">
        <v>1282</v>
      </c>
      <c r="M193" s="68" t="s">
        <v>814</v>
      </c>
      <c r="N193" s="5">
        <v>2</v>
      </c>
      <c r="O193" s="30" t="s">
        <v>348</v>
      </c>
      <c r="P193" s="43">
        <v>662</v>
      </c>
      <c r="Q193" s="12"/>
    </row>
    <row r="194" spans="1:17" ht="29.25" customHeight="1">
      <c r="A194" s="5">
        <v>188</v>
      </c>
      <c r="B194" s="5" t="str">
        <f t="shared" si="12"/>
        <v>대지권등록정보</v>
      </c>
      <c r="C194" s="129"/>
      <c r="D194" s="85"/>
      <c r="E194" s="85"/>
      <c r="F194" s="85"/>
      <c r="G194" s="85"/>
      <c r="H194" s="114"/>
      <c r="I194" s="85"/>
      <c r="J194" s="107"/>
      <c r="K194" s="63" t="str">
        <f t="shared" si="13"/>
        <v>대지권등록정보</v>
      </c>
      <c r="L194" s="64" t="s">
        <v>1281</v>
      </c>
      <c r="M194" s="68" t="s">
        <v>814</v>
      </c>
      <c r="N194" s="5">
        <v>3</v>
      </c>
      <c r="O194" s="30" t="s">
        <v>35</v>
      </c>
      <c r="P194" s="43">
        <v>1138010900</v>
      </c>
      <c r="Q194" s="12"/>
    </row>
    <row r="195" spans="1:17" ht="29.25" customHeight="1">
      <c r="A195" s="15">
        <v>189</v>
      </c>
      <c r="B195" s="5" t="str">
        <f t="shared" si="12"/>
        <v>대지권등록정보</v>
      </c>
      <c r="C195" s="129"/>
      <c r="D195" s="85"/>
      <c r="E195" s="85"/>
      <c r="F195" s="85"/>
      <c r="G195" s="85"/>
      <c r="H195" s="114"/>
      <c r="I195" s="85"/>
      <c r="J195" s="107"/>
      <c r="K195" s="63" t="str">
        <f t="shared" si="13"/>
        <v>대지권등록정보</v>
      </c>
      <c r="L195" s="64" t="s">
        <v>1281</v>
      </c>
      <c r="M195" s="68" t="s">
        <v>814</v>
      </c>
      <c r="N195" s="5">
        <v>4</v>
      </c>
      <c r="O195" s="30" t="s">
        <v>36</v>
      </c>
      <c r="P195" s="43" t="s">
        <v>1208</v>
      </c>
      <c r="Q195" s="12"/>
    </row>
    <row r="196" spans="1:17" ht="29.25" customHeight="1">
      <c r="A196" s="5">
        <v>190</v>
      </c>
      <c r="B196" s="5" t="str">
        <f t="shared" si="12"/>
        <v>대지권등록정보</v>
      </c>
      <c r="C196" s="129"/>
      <c r="D196" s="85"/>
      <c r="E196" s="85"/>
      <c r="F196" s="85"/>
      <c r="G196" s="85"/>
      <c r="H196" s="114"/>
      <c r="I196" s="85"/>
      <c r="J196" s="107"/>
      <c r="K196" s="63" t="str">
        <f t="shared" si="13"/>
        <v>대지권등록정보</v>
      </c>
      <c r="L196" s="64" t="s">
        <v>1281</v>
      </c>
      <c r="M196" s="68" t="s">
        <v>814</v>
      </c>
      <c r="N196" s="5">
        <v>5</v>
      </c>
      <c r="O196" s="30" t="s">
        <v>40</v>
      </c>
      <c r="P196" s="43" t="s">
        <v>1209</v>
      </c>
      <c r="Q196" s="12"/>
    </row>
    <row r="197" spans="1:17" ht="29.25" customHeight="1">
      <c r="A197" s="15">
        <v>191</v>
      </c>
      <c r="B197" s="5" t="str">
        <f t="shared" si="12"/>
        <v>대지권등록정보</v>
      </c>
      <c r="C197" s="129"/>
      <c r="D197" s="85"/>
      <c r="E197" s="85"/>
      <c r="F197" s="85"/>
      <c r="G197" s="85"/>
      <c r="H197" s="114"/>
      <c r="I197" s="85"/>
      <c r="J197" s="107"/>
      <c r="K197" s="63" t="str">
        <f t="shared" si="13"/>
        <v>대지권등록정보</v>
      </c>
      <c r="L197" s="64" t="s">
        <v>1281</v>
      </c>
      <c r="M197" s="68" t="s">
        <v>814</v>
      </c>
      <c r="N197" s="5">
        <v>6</v>
      </c>
      <c r="O197" s="30" t="s">
        <v>132</v>
      </c>
      <c r="P197" s="43">
        <v>1</v>
      </c>
      <c r="Q197" s="12" t="str">
        <f>대장구분코드_부동산</f>
        <v>1:토지대장, 2:임야대장</v>
      </c>
    </row>
    <row r="198" spans="1:17" ht="29.25" customHeight="1">
      <c r="A198" s="5">
        <v>192</v>
      </c>
      <c r="B198" s="5" t="str">
        <f t="shared" si="12"/>
        <v>대지권등록정보</v>
      </c>
      <c r="C198" s="129"/>
      <c r="D198" s="85"/>
      <c r="E198" s="85"/>
      <c r="F198" s="85"/>
      <c r="G198" s="85"/>
      <c r="H198" s="114"/>
      <c r="I198" s="85"/>
      <c r="J198" s="107"/>
      <c r="K198" s="63" t="str">
        <f t="shared" si="13"/>
        <v>대지권등록정보</v>
      </c>
      <c r="L198" s="64" t="s">
        <v>1281</v>
      </c>
      <c r="M198" s="68" t="s">
        <v>814</v>
      </c>
      <c r="N198" s="5">
        <v>7</v>
      </c>
      <c r="O198" s="30" t="s">
        <v>133</v>
      </c>
      <c r="P198" s="43" t="s">
        <v>1207</v>
      </c>
      <c r="Q198" s="12"/>
    </row>
    <row r="199" spans="1:17" ht="29.25" customHeight="1">
      <c r="A199" s="15">
        <v>193</v>
      </c>
      <c r="B199" s="5" t="str">
        <f t="shared" si="12"/>
        <v>대지권등록정보</v>
      </c>
      <c r="C199" s="129"/>
      <c r="D199" s="85"/>
      <c r="E199" s="85"/>
      <c r="F199" s="85"/>
      <c r="G199" s="85"/>
      <c r="H199" s="114"/>
      <c r="I199" s="85"/>
      <c r="J199" s="107"/>
      <c r="K199" s="63" t="str">
        <f t="shared" si="13"/>
        <v>대지권등록정보</v>
      </c>
      <c r="L199" s="64" t="s">
        <v>1281</v>
      </c>
      <c r="M199" s="68" t="s">
        <v>814</v>
      </c>
      <c r="N199" s="5">
        <v>8</v>
      </c>
      <c r="O199" s="30" t="s">
        <v>349</v>
      </c>
      <c r="P199" s="43" t="s">
        <v>1210</v>
      </c>
      <c r="Q199" s="12"/>
    </row>
    <row r="200" spans="1:17" ht="29.25" customHeight="1">
      <c r="A200" s="5">
        <v>194</v>
      </c>
      <c r="B200" s="5" t="str">
        <f t="shared" si="12"/>
        <v>대지권등록정보</v>
      </c>
      <c r="C200" s="129"/>
      <c r="D200" s="85"/>
      <c r="E200" s="85"/>
      <c r="F200" s="85"/>
      <c r="G200" s="85"/>
      <c r="H200" s="114"/>
      <c r="I200" s="85"/>
      <c r="J200" s="107"/>
      <c r="K200" s="63" t="str">
        <f t="shared" si="13"/>
        <v>대지권등록정보</v>
      </c>
      <c r="L200" s="64" t="s">
        <v>1281</v>
      </c>
      <c r="M200" s="68" t="s">
        <v>814</v>
      </c>
      <c r="N200" s="5">
        <v>9</v>
      </c>
      <c r="O200" s="30" t="s">
        <v>350</v>
      </c>
      <c r="P200" s="43">
        <v>0</v>
      </c>
      <c r="Q200" s="12"/>
    </row>
    <row r="201" spans="1:17" ht="29.25" customHeight="1">
      <c r="A201" s="15">
        <v>195</v>
      </c>
      <c r="B201" s="5" t="str">
        <f t="shared" si="12"/>
        <v>대지권등록정보</v>
      </c>
      <c r="C201" s="129"/>
      <c r="D201" s="85"/>
      <c r="E201" s="85"/>
      <c r="F201" s="85"/>
      <c r="G201" s="85"/>
      <c r="H201" s="114"/>
      <c r="I201" s="85"/>
      <c r="J201" s="107"/>
      <c r="K201" s="63" t="str">
        <f t="shared" si="13"/>
        <v>대지권등록정보</v>
      </c>
      <c r="L201" s="64" t="s">
        <v>1281</v>
      </c>
      <c r="M201" s="68" t="s">
        <v>814</v>
      </c>
      <c r="N201" s="5">
        <v>10</v>
      </c>
      <c r="O201" s="30" t="s">
        <v>351</v>
      </c>
      <c r="P201" s="43">
        <v>4</v>
      </c>
      <c r="Q201" s="12"/>
    </row>
    <row r="202" spans="1:17" ht="29.25" customHeight="1">
      <c r="A202" s="5">
        <v>196</v>
      </c>
      <c r="B202" s="5" t="str">
        <f t="shared" si="12"/>
        <v>대지권등록정보</v>
      </c>
      <c r="C202" s="129"/>
      <c r="D202" s="85"/>
      <c r="E202" s="85"/>
      <c r="F202" s="85"/>
      <c r="G202" s="85"/>
      <c r="H202" s="114"/>
      <c r="I202" s="85"/>
      <c r="J202" s="107"/>
      <c r="K202" s="63" t="str">
        <f t="shared" si="13"/>
        <v>대지권등록정보</v>
      </c>
      <c r="L202" s="64" t="s">
        <v>1281</v>
      </c>
      <c r="M202" s="68" t="s">
        <v>814</v>
      </c>
      <c r="N202" s="5">
        <v>11</v>
      </c>
      <c r="O202" s="30" t="s">
        <v>352</v>
      </c>
      <c r="P202" s="43">
        <v>401</v>
      </c>
      <c r="Q202" s="12"/>
    </row>
    <row r="203" spans="1:17" ht="29.25" customHeight="1">
      <c r="A203" s="15">
        <v>197</v>
      </c>
      <c r="B203" s="5" t="str">
        <f t="shared" si="12"/>
        <v>대지권등록정보</v>
      </c>
      <c r="C203" s="129"/>
      <c r="D203" s="85"/>
      <c r="E203" s="85"/>
      <c r="F203" s="85"/>
      <c r="G203" s="85"/>
      <c r="H203" s="114"/>
      <c r="I203" s="85"/>
      <c r="J203" s="107"/>
      <c r="K203" s="63" t="str">
        <f t="shared" si="13"/>
        <v>대지권등록정보</v>
      </c>
      <c r="L203" s="64" t="s">
        <v>1281</v>
      </c>
      <c r="M203" s="68" t="s">
        <v>814</v>
      </c>
      <c r="N203" s="5">
        <v>12</v>
      </c>
      <c r="O203" s="30" t="s">
        <v>353</v>
      </c>
      <c r="P203" s="43">
        <v>0</v>
      </c>
      <c r="Q203" s="12"/>
    </row>
    <row r="204" spans="1:17" ht="29.25" customHeight="1">
      <c r="A204" s="5">
        <v>198</v>
      </c>
      <c r="B204" s="5" t="str">
        <f t="shared" si="12"/>
        <v>대지권등록정보</v>
      </c>
      <c r="C204" s="129"/>
      <c r="D204" s="85"/>
      <c r="E204" s="85"/>
      <c r="F204" s="85"/>
      <c r="G204" s="85"/>
      <c r="H204" s="114"/>
      <c r="I204" s="85"/>
      <c r="J204" s="107"/>
      <c r="K204" s="63" t="str">
        <f t="shared" si="13"/>
        <v>대지권등록정보</v>
      </c>
      <c r="L204" s="64" t="s">
        <v>1281</v>
      </c>
      <c r="M204" s="68" t="s">
        <v>814</v>
      </c>
      <c r="N204" s="5">
        <v>13</v>
      </c>
      <c r="O204" s="30" t="s">
        <v>354</v>
      </c>
      <c r="P204" s="43" t="s">
        <v>1211</v>
      </c>
      <c r="Q204" s="12"/>
    </row>
    <row r="205" spans="1:17" ht="29.25" customHeight="1">
      <c r="A205" s="15">
        <v>199</v>
      </c>
      <c r="B205" s="5" t="str">
        <f t="shared" si="12"/>
        <v>대지권등록정보</v>
      </c>
      <c r="C205" s="129"/>
      <c r="D205" s="85"/>
      <c r="E205" s="85"/>
      <c r="F205" s="85"/>
      <c r="G205" s="153"/>
      <c r="H205" s="114"/>
      <c r="I205" s="85"/>
      <c r="J205" s="107"/>
      <c r="K205" s="63" t="str">
        <f t="shared" si="13"/>
        <v>대지권등록정보</v>
      </c>
      <c r="L205" s="64" t="s">
        <v>1281</v>
      </c>
      <c r="M205" s="68" t="s">
        <v>814</v>
      </c>
      <c r="N205" s="5">
        <v>14</v>
      </c>
      <c r="O205" s="30" t="s">
        <v>355</v>
      </c>
      <c r="P205" s="43">
        <v>0</v>
      </c>
      <c r="Q205" s="12" t="str">
        <f>폐쇄구분코드</f>
        <v>0:현재</v>
      </c>
    </row>
    <row r="206" spans="1:17" ht="29.25" customHeight="1">
      <c r="A206" s="5">
        <v>200</v>
      </c>
      <c r="B206" s="5" t="str">
        <f t="shared" si="12"/>
        <v>대지권등록정보</v>
      </c>
      <c r="C206" s="129"/>
      <c r="D206" s="85"/>
      <c r="E206" s="85"/>
      <c r="F206" s="85"/>
      <c r="G206" s="85"/>
      <c r="H206" s="114"/>
      <c r="I206" s="85"/>
      <c r="J206" s="107"/>
      <c r="K206" s="63" t="str">
        <f t="shared" si="13"/>
        <v>대지권등록정보</v>
      </c>
      <c r="L206" s="64" t="s">
        <v>1281</v>
      </c>
      <c r="M206" s="68" t="s">
        <v>814</v>
      </c>
      <c r="N206" s="5">
        <v>15</v>
      </c>
      <c r="O206" s="30" t="s">
        <v>356</v>
      </c>
      <c r="P206" s="43" t="s">
        <v>1212</v>
      </c>
      <c r="Q206" s="12"/>
    </row>
    <row r="207" spans="1:17" ht="29.25" customHeight="1">
      <c r="A207" s="15">
        <v>201</v>
      </c>
      <c r="B207" s="5" t="str">
        <f t="shared" si="12"/>
        <v>대지권등록정보</v>
      </c>
      <c r="C207" s="129"/>
      <c r="D207" s="85"/>
      <c r="E207" s="85"/>
      <c r="F207" s="85"/>
      <c r="G207" s="85"/>
      <c r="H207" s="114"/>
      <c r="I207" s="85"/>
      <c r="J207" s="107"/>
      <c r="K207" s="63" t="str">
        <f t="shared" si="13"/>
        <v>대지권등록정보</v>
      </c>
      <c r="L207" s="64" t="s">
        <v>1281</v>
      </c>
      <c r="M207" s="68" t="s">
        <v>814</v>
      </c>
      <c r="N207" s="5">
        <v>16</v>
      </c>
      <c r="O207" s="30" t="s">
        <v>357</v>
      </c>
      <c r="P207" s="43">
        <v>10900</v>
      </c>
      <c r="Q207" s="12"/>
    </row>
    <row r="208" spans="1:17" ht="29.25" customHeight="1">
      <c r="A208" s="5">
        <v>202</v>
      </c>
      <c r="B208" s="5" t="str">
        <f t="shared" si="12"/>
        <v>대지권등록정보</v>
      </c>
      <c r="C208" s="129"/>
      <c r="D208" s="85"/>
      <c r="E208" s="85"/>
      <c r="F208" s="85"/>
      <c r="G208" s="85"/>
      <c r="H208" s="114"/>
      <c r="I208" s="85"/>
      <c r="J208" s="107"/>
      <c r="K208" s="63" t="str">
        <f t="shared" si="13"/>
        <v>대지권등록정보</v>
      </c>
      <c r="L208" s="64" t="s">
        <v>1281</v>
      </c>
      <c r="M208" s="68" t="s">
        <v>814</v>
      </c>
      <c r="N208" s="5">
        <v>17</v>
      </c>
      <c r="O208" s="30" t="s">
        <v>62</v>
      </c>
      <c r="P208" s="43" t="s">
        <v>323</v>
      </c>
      <c r="Q208" s="12"/>
    </row>
    <row r="209" spans="1:17" ht="29.25" customHeight="1">
      <c r="A209" s="15">
        <v>203</v>
      </c>
      <c r="B209" s="5" t="str">
        <f t="shared" si="12"/>
        <v>대지권등록정보</v>
      </c>
      <c r="C209" s="129"/>
      <c r="D209" s="85"/>
      <c r="E209" s="85"/>
      <c r="F209" s="85"/>
      <c r="G209" s="85"/>
      <c r="H209" s="114"/>
      <c r="I209" s="85"/>
      <c r="J209" s="107"/>
      <c r="K209" s="63" t="str">
        <f t="shared" si="13"/>
        <v>대지권등록정보</v>
      </c>
      <c r="L209" s="64" t="s">
        <v>1281</v>
      </c>
      <c r="M209" s="68" t="s">
        <v>814</v>
      </c>
      <c r="N209" s="5">
        <v>18</v>
      </c>
      <c r="O209" s="33" t="s">
        <v>1279</v>
      </c>
      <c r="P209" s="55" t="s">
        <v>1283</v>
      </c>
      <c r="Q209" s="38"/>
    </row>
    <row r="210" spans="1:17" ht="29.25" customHeight="1">
      <c r="A210" s="5">
        <v>204</v>
      </c>
      <c r="B210" s="5" t="str">
        <f t="shared" si="12"/>
        <v>대지권등록정보</v>
      </c>
      <c r="C210" s="129"/>
      <c r="D210" s="85"/>
      <c r="E210" s="85"/>
      <c r="F210" s="85"/>
      <c r="G210" s="85"/>
      <c r="H210" s="114"/>
      <c r="I210" s="85"/>
      <c r="J210" s="107"/>
      <c r="K210" s="63" t="str">
        <f t="shared" si="13"/>
        <v>대지권등록정보</v>
      </c>
      <c r="L210" s="64" t="s">
        <v>1281</v>
      </c>
      <c r="M210" s="68" t="s">
        <v>814</v>
      </c>
      <c r="N210" s="5">
        <v>19</v>
      </c>
      <c r="O210" s="33" t="s">
        <v>1272</v>
      </c>
      <c r="P210" s="55" t="s">
        <v>1274</v>
      </c>
      <c r="Q210" s="38"/>
    </row>
    <row r="211" spans="1:17" ht="29.25" customHeight="1" thickBot="1">
      <c r="A211" s="19">
        <v>205</v>
      </c>
      <c r="B211" s="19" t="str">
        <f>B208</f>
        <v>대지권등록정보</v>
      </c>
      <c r="C211" s="140"/>
      <c r="D211" s="103"/>
      <c r="E211" s="103"/>
      <c r="F211" s="103"/>
      <c r="G211" s="103"/>
      <c r="H211" s="141"/>
      <c r="I211" s="103"/>
      <c r="J211" s="143"/>
      <c r="K211" s="65" t="str">
        <f>K208</f>
        <v>대지권등록정보</v>
      </c>
      <c r="L211" s="64" t="s">
        <v>1281</v>
      </c>
      <c r="M211" s="66" t="s">
        <v>814</v>
      </c>
      <c r="N211" s="19">
        <v>20</v>
      </c>
      <c r="O211" s="32" t="s">
        <v>270</v>
      </c>
      <c r="P211" s="46">
        <v>11380</v>
      </c>
      <c r="Q211" s="23" t="s">
        <v>702</v>
      </c>
    </row>
    <row r="212" spans="1:17" ht="29.25" customHeight="1">
      <c r="A212" s="15">
        <v>206</v>
      </c>
      <c r="B212" s="15" t="s">
        <v>361</v>
      </c>
      <c r="C212" s="9" t="s">
        <v>365</v>
      </c>
      <c r="D212" s="9" t="s">
        <v>1296</v>
      </c>
      <c r="E212" s="9" t="s">
        <v>807</v>
      </c>
      <c r="F212" s="15">
        <v>1</v>
      </c>
      <c r="G212" s="15" t="s">
        <v>1</v>
      </c>
      <c r="H212" s="17" t="s">
        <v>657</v>
      </c>
      <c r="I212" s="17">
        <v>9</v>
      </c>
      <c r="J212" s="17" t="s">
        <v>708</v>
      </c>
      <c r="K212" s="95"/>
      <c r="L212" s="96"/>
      <c r="M212" s="96"/>
      <c r="N212" s="155"/>
      <c r="O212" s="117"/>
      <c r="P212" s="43">
        <v>1</v>
      </c>
      <c r="Q212" s="18"/>
    </row>
    <row r="213" spans="1:17" ht="29.25" customHeight="1">
      <c r="A213" s="15">
        <v>207</v>
      </c>
      <c r="B213" s="5" t="s">
        <v>361</v>
      </c>
      <c r="C213" s="9" t="str">
        <f>C212</f>
        <v>시군구(SIG)</v>
      </c>
      <c r="D213" s="9" t="s">
        <v>1296</v>
      </c>
      <c r="E213" s="9" t="s">
        <v>808</v>
      </c>
      <c r="F213" s="5">
        <v>2</v>
      </c>
      <c r="G213" s="5" t="s">
        <v>362</v>
      </c>
      <c r="H213" s="6" t="s">
        <v>363</v>
      </c>
      <c r="I213" s="6">
        <v>8</v>
      </c>
      <c r="J213" s="6" t="s">
        <v>708</v>
      </c>
      <c r="K213" s="99"/>
      <c r="L213" s="85"/>
      <c r="M213" s="85"/>
      <c r="N213" s="156"/>
      <c r="O213" s="107"/>
      <c r="P213" s="43">
        <v>52130</v>
      </c>
      <c r="Q213" s="11" t="s">
        <v>702</v>
      </c>
    </row>
    <row r="214" spans="1:17" ht="29.25" customHeight="1">
      <c r="A214" s="5">
        <v>208</v>
      </c>
      <c r="B214" s="5" t="s">
        <v>361</v>
      </c>
      <c r="C214" s="9" t="str">
        <f>C213</f>
        <v>시군구(SIG)</v>
      </c>
      <c r="D214" s="9" t="s">
        <v>1295</v>
      </c>
      <c r="E214" s="9" t="s">
        <v>808</v>
      </c>
      <c r="F214" s="5">
        <v>3</v>
      </c>
      <c r="G214" s="5" t="s">
        <v>3</v>
      </c>
      <c r="H214" s="6" t="s">
        <v>364</v>
      </c>
      <c r="I214" s="6">
        <v>20</v>
      </c>
      <c r="J214" s="6" t="s">
        <v>708</v>
      </c>
      <c r="K214" s="99"/>
      <c r="L214" s="85"/>
      <c r="M214" s="85"/>
      <c r="N214" s="157"/>
      <c r="O214" s="107"/>
      <c r="P214" s="43" t="s">
        <v>366</v>
      </c>
      <c r="Q214" s="11" t="s">
        <v>702</v>
      </c>
    </row>
    <row r="215" spans="1:17" ht="29.25" customHeight="1">
      <c r="A215" s="15">
        <v>209</v>
      </c>
      <c r="B215" s="5" t="s">
        <v>361</v>
      </c>
      <c r="C215" s="9" t="str">
        <f>C214</f>
        <v>시군구(SIG)</v>
      </c>
      <c r="D215" s="9" t="s">
        <v>1295</v>
      </c>
      <c r="E215" s="9" t="s">
        <v>808</v>
      </c>
      <c r="F215" s="5">
        <v>4</v>
      </c>
      <c r="G215" s="5" t="s">
        <v>4</v>
      </c>
      <c r="H215" s="6" t="s">
        <v>62</v>
      </c>
      <c r="I215" s="6">
        <v>10</v>
      </c>
      <c r="J215" s="6" t="s">
        <v>708</v>
      </c>
      <c r="K215" s="99"/>
      <c r="L215" s="85"/>
      <c r="M215" s="85"/>
      <c r="N215" s="158"/>
      <c r="O215" s="107"/>
      <c r="P215" s="43">
        <v>45309</v>
      </c>
      <c r="Q215" s="12"/>
    </row>
    <row r="216" spans="1:17" ht="29.25" customHeight="1">
      <c r="A216" s="5">
        <v>210</v>
      </c>
      <c r="B216" s="5" t="s">
        <v>361</v>
      </c>
      <c r="C216" s="9" t="str">
        <f>C215</f>
        <v>시군구(SIG)</v>
      </c>
      <c r="D216" s="9" t="s">
        <v>1295</v>
      </c>
      <c r="E216" s="9" t="s">
        <v>808</v>
      </c>
      <c r="F216" s="5">
        <v>5</v>
      </c>
      <c r="G216" s="5" t="s">
        <v>5</v>
      </c>
      <c r="H216" s="28" t="s">
        <v>1279</v>
      </c>
      <c r="I216" s="6" t="s">
        <v>1287</v>
      </c>
      <c r="J216" s="28"/>
      <c r="K216" s="99"/>
      <c r="L216" s="85"/>
      <c r="M216" s="85"/>
      <c r="N216" s="158"/>
      <c r="O216" s="107"/>
      <c r="P216" s="55" t="s">
        <v>1290</v>
      </c>
      <c r="Q216" s="38"/>
    </row>
    <row r="217" spans="1:17" ht="29.25" customHeight="1">
      <c r="A217" s="15">
        <v>211</v>
      </c>
      <c r="B217" s="5" t="s">
        <v>361</v>
      </c>
      <c r="C217" s="9" t="str">
        <f>C216</f>
        <v>시군구(SIG)</v>
      </c>
      <c r="D217" s="9" t="s">
        <v>1295</v>
      </c>
      <c r="E217" s="9" t="s">
        <v>808</v>
      </c>
      <c r="F217" s="5">
        <v>6</v>
      </c>
      <c r="G217" s="5" t="s">
        <v>6</v>
      </c>
      <c r="H217" s="28" t="s">
        <v>1264</v>
      </c>
      <c r="I217" s="28">
        <v>1</v>
      </c>
      <c r="J217" s="28"/>
      <c r="K217" s="99"/>
      <c r="L217" s="85"/>
      <c r="M217" s="85"/>
      <c r="N217" s="158"/>
      <c r="O217" s="107"/>
      <c r="P217" s="55" t="s">
        <v>1291</v>
      </c>
      <c r="Q217" s="38"/>
    </row>
    <row r="218" spans="1:17" ht="29.25" customHeight="1" thickBot="1">
      <c r="A218" s="19">
        <v>212</v>
      </c>
      <c r="B218" s="19" t="s">
        <v>361</v>
      </c>
      <c r="C218" s="29" t="str">
        <f>C215</f>
        <v>시군구(SIG)</v>
      </c>
      <c r="D218" s="29" t="s">
        <v>1299</v>
      </c>
      <c r="E218" s="29" t="s">
        <v>808</v>
      </c>
      <c r="F218" s="19">
        <v>7</v>
      </c>
      <c r="G218" s="19" t="s">
        <v>1286</v>
      </c>
      <c r="H218" s="19" t="s">
        <v>270</v>
      </c>
      <c r="I218" s="21">
        <v>5</v>
      </c>
      <c r="J218" s="21"/>
      <c r="K218" s="102"/>
      <c r="L218" s="103"/>
      <c r="M218" s="103"/>
      <c r="N218" s="104"/>
      <c r="O218" s="143"/>
      <c r="P218" s="46" t="s">
        <v>367</v>
      </c>
      <c r="Q218" s="23" t="s">
        <v>702</v>
      </c>
    </row>
    <row r="219" spans="1:17" ht="29.25" customHeight="1">
      <c r="A219" s="15">
        <v>213</v>
      </c>
      <c r="B219" s="15" t="s">
        <v>361</v>
      </c>
      <c r="C219" s="89" t="s">
        <v>368</v>
      </c>
      <c r="D219" s="89" t="s">
        <v>1296</v>
      </c>
      <c r="E219" s="89" t="s">
        <v>808</v>
      </c>
      <c r="F219" s="15">
        <v>1</v>
      </c>
      <c r="G219" s="15" t="s">
        <v>1</v>
      </c>
      <c r="H219" s="17" t="s">
        <v>657</v>
      </c>
      <c r="I219" s="17">
        <v>9</v>
      </c>
      <c r="J219" s="17" t="s">
        <v>708</v>
      </c>
      <c r="K219" s="95"/>
      <c r="L219" s="96"/>
      <c r="M219" s="96"/>
      <c r="N219" s="155"/>
      <c r="O219" s="117"/>
      <c r="P219" s="54">
        <v>292</v>
      </c>
      <c r="Q219" s="18"/>
    </row>
    <row r="220" spans="1:17" ht="29.25" customHeight="1">
      <c r="A220" s="5">
        <v>214</v>
      </c>
      <c r="B220" s="5" t="s">
        <v>361</v>
      </c>
      <c r="C220" s="9" t="str">
        <f>C219</f>
        <v>읍면동(EMD)</v>
      </c>
      <c r="D220" s="9" t="s">
        <v>1296</v>
      </c>
      <c r="E220" s="9" t="s">
        <v>808</v>
      </c>
      <c r="F220" s="5">
        <v>2</v>
      </c>
      <c r="G220" s="5" t="s">
        <v>362</v>
      </c>
      <c r="H220" s="6" t="s">
        <v>369</v>
      </c>
      <c r="I220" s="6">
        <v>8</v>
      </c>
      <c r="J220" s="6" t="s">
        <v>708</v>
      </c>
      <c r="K220" s="99"/>
      <c r="L220" s="85"/>
      <c r="M220" s="85"/>
      <c r="N220" s="156"/>
      <c r="O220" s="107"/>
      <c r="P220" s="43">
        <v>11110186</v>
      </c>
      <c r="Q220" s="12"/>
    </row>
    <row r="221" spans="1:17" ht="29.25" customHeight="1">
      <c r="A221" s="15">
        <v>215</v>
      </c>
      <c r="B221" s="5" t="s">
        <v>361</v>
      </c>
      <c r="C221" s="9" t="str">
        <f>C220</f>
        <v>읍면동(EMD)</v>
      </c>
      <c r="D221" s="9" t="s">
        <v>1295</v>
      </c>
      <c r="E221" s="9" t="s">
        <v>809</v>
      </c>
      <c r="F221" s="5">
        <v>3</v>
      </c>
      <c r="G221" s="5" t="s">
        <v>3</v>
      </c>
      <c r="H221" s="6" t="s">
        <v>370</v>
      </c>
      <c r="I221" s="6">
        <v>20</v>
      </c>
      <c r="J221" s="6" t="s">
        <v>708</v>
      </c>
      <c r="K221" s="99"/>
      <c r="L221" s="85"/>
      <c r="M221" s="85"/>
      <c r="N221" s="157"/>
      <c r="O221" s="107"/>
      <c r="P221" s="43" t="s">
        <v>1213</v>
      </c>
      <c r="Q221" s="12"/>
    </row>
    <row r="222" spans="1:17" ht="29.25" customHeight="1">
      <c r="A222" s="5">
        <v>216</v>
      </c>
      <c r="B222" s="5" t="s">
        <v>361</v>
      </c>
      <c r="C222" s="9" t="str">
        <f>C221</f>
        <v>읍면동(EMD)</v>
      </c>
      <c r="D222" s="9" t="s">
        <v>1295</v>
      </c>
      <c r="E222" s="9" t="s">
        <v>808</v>
      </c>
      <c r="F222" s="5">
        <v>4</v>
      </c>
      <c r="G222" s="5" t="s">
        <v>4</v>
      </c>
      <c r="H222" s="6" t="s">
        <v>62</v>
      </c>
      <c r="I222" s="6">
        <v>10</v>
      </c>
      <c r="J222" s="6" t="s">
        <v>708</v>
      </c>
      <c r="K222" s="99"/>
      <c r="L222" s="85"/>
      <c r="M222" s="85"/>
      <c r="N222" s="158"/>
      <c r="O222" s="107"/>
      <c r="P222" s="43">
        <v>45309</v>
      </c>
      <c r="Q222" s="12"/>
    </row>
    <row r="223" spans="1:17" ht="29.25" customHeight="1">
      <c r="A223" s="15">
        <v>217</v>
      </c>
      <c r="B223" s="5" t="s">
        <v>361</v>
      </c>
      <c r="C223" s="9" t="str">
        <f>C222</f>
        <v>읍면동(EMD)</v>
      </c>
      <c r="D223" s="9" t="s">
        <v>1295</v>
      </c>
      <c r="E223" s="9" t="s">
        <v>809</v>
      </c>
      <c r="F223" s="5">
        <v>5</v>
      </c>
      <c r="G223" s="5" t="s">
        <v>5</v>
      </c>
      <c r="H223" s="28" t="s">
        <v>1279</v>
      </c>
      <c r="I223" s="6" t="s">
        <v>1287</v>
      </c>
      <c r="J223" s="28"/>
      <c r="K223" s="99"/>
      <c r="L223" s="85"/>
      <c r="M223" s="85"/>
      <c r="N223" s="158"/>
      <c r="O223" s="107"/>
      <c r="P223" s="55" t="s">
        <v>1290</v>
      </c>
      <c r="Q223" s="38"/>
    </row>
    <row r="224" spans="1:17" ht="29.25" customHeight="1">
      <c r="A224" s="5">
        <v>218</v>
      </c>
      <c r="B224" s="5" t="s">
        <v>361</v>
      </c>
      <c r="C224" s="9" t="str">
        <f>C223</f>
        <v>읍면동(EMD)</v>
      </c>
      <c r="D224" s="9" t="s">
        <v>1295</v>
      </c>
      <c r="E224" s="9" t="s">
        <v>808</v>
      </c>
      <c r="F224" s="5">
        <v>6</v>
      </c>
      <c r="G224" s="5" t="s">
        <v>6</v>
      </c>
      <c r="H224" s="28" t="s">
        <v>1264</v>
      </c>
      <c r="I224" s="28">
        <v>1</v>
      </c>
      <c r="J224" s="28"/>
      <c r="K224" s="99"/>
      <c r="L224" s="85"/>
      <c r="M224" s="85"/>
      <c r="N224" s="158"/>
      <c r="O224" s="107"/>
      <c r="P224" s="55" t="s">
        <v>1291</v>
      </c>
      <c r="Q224" s="38"/>
    </row>
    <row r="225" spans="1:17" ht="29.25" customHeight="1" thickBot="1">
      <c r="A225" s="19">
        <v>219</v>
      </c>
      <c r="B225" s="19" t="s">
        <v>361</v>
      </c>
      <c r="C225" s="20" t="str">
        <f>C222</f>
        <v>읍면동(EMD)</v>
      </c>
      <c r="D225" s="20" t="s">
        <v>1299</v>
      </c>
      <c r="E225" s="20" t="s">
        <v>808</v>
      </c>
      <c r="F225" s="19">
        <v>7</v>
      </c>
      <c r="G225" s="19" t="s">
        <v>1286</v>
      </c>
      <c r="H225" s="19" t="s">
        <v>270</v>
      </c>
      <c r="I225" s="21">
        <v>5</v>
      </c>
      <c r="J225" s="21" t="s">
        <v>708</v>
      </c>
      <c r="K225" s="102"/>
      <c r="L225" s="103"/>
      <c r="M225" s="103"/>
      <c r="N225" s="104"/>
      <c r="O225" s="143"/>
      <c r="P225" s="46" t="s">
        <v>1214</v>
      </c>
      <c r="Q225" s="23" t="s">
        <v>702</v>
      </c>
    </row>
    <row r="226" spans="1:17" ht="29.25" customHeight="1">
      <c r="A226" s="15">
        <v>220</v>
      </c>
      <c r="B226" s="15" t="s">
        <v>361</v>
      </c>
      <c r="C226" s="9" t="s">
        <v>1284</v>
      </c>
      <c r="D226" s="89" t="s">
        <v>1296</v>
      </c>
      <c r="E226" s="9" t="s">
        <v>1285</v>
      </c>
      <c r="F226" s="15">
        <v>1</v>
      </c>
      <c r="G226" s="15" t="s">
        <v>1</v>
      </c>
      <c r="H226" s="17" t="s">
        <v>657</v>
      </c>
      <c r="I226" s="17">
        <v>9</v>
      </c>
      <c r="J226" s="17" t="s">
        <v>708</v>
      </c>
      <c r="K226" s="95"/>
      <c r="L226" s="96"/>
      <c r="M226" s="96"/>
      <c r="N226" s="155"/>
      <c r="O226" s="117"/>
      <c r="P226" s="54">
        <v>385</v>
      </c>
      <c r="Q226" s="18"/>
    </row>
    <row r="227" spans="1:17" ht="29.25" customHeight="1">
      <c r="A227" s="15">
        <v>221</v>
      </c>
      <c r="B227" s="5" t="s">
        <v>361</v>
      </c>
      <c r="C227" s="9" t="str">
        <f>C226</f>
        <v>리(LIG)</v>
      </c>
      <c r="D227" s="9" t="s">
        <v>1296</v>
      </c>
      <c r="E227" s="9" t="s">
        <v>807</v>
      </c>
      <c r="F227" s="5">
        <v>2</v>
      </c>
      <c r="G227" s="5" t="s">
        <v>362</v>
      </c>
      <c r="H227" s="6" t="s">
        <v>372</v>
      </c>
      <c r="I227" s="6">
        <v>8</v>
      </c>
      <c r="J227" s="6" t="s">
        <v>708</v>
      </c>
      <c r="K227" s="99"/>
      <c r="L227" s="85"/>
      <c r="M227" s="85"/>
      <c r="N227" s="156"/>
      <c r="O227" s="107"/>
      <c r="P227" s="43">
        <v>1141011800</v>
      </c>
      <c r="Q227" s="12"/>
    </row>
    <row r="228" spans="1:17" ht="29.25" customHeight="1">
      <c r="A228" s="5">
        <v>222</v>
      </c>
      <c r="B228" s="5" t="s">
        <v>361</v>
      </c>
      <c r="C228" s="9" t="str">
        <f>C227</f>
        <v>리(LIG)</v>
      </c>
      <c r="D228" s="9" t="s">
        <v>1295</v>
      </c>
      <c r="E228" s="9" t="s">
        <v>807</v>
      </c>
      <c r="F228" s="5">
        <v>3</v>
      </c>
      <c r="G228" s="5" t="s">
        <v>3</v>
      </c>
      <c r="H228" s="6" t="s">
        <v>373</v>
      </c>
      <c r="I228" s="6">
        <v>20</v>
      </c>
      <c r="J228" s="6" t="s">
        <v>708</v>
      </c>
      <c r="K228" s="99"/>
      <c r="L228" s="85"/>
      <c r="M228" s="85"/>
      <c r="N228" s="157"/>
      <c r="O228" s="107"/>
      <c r="P228" s="43" t="s">
        <v>374</v>
      </c>
      <c r="Q228" s="12"/>
    </row>
    <row r="229" spans="1:17" ht="29.25" customHeight="1">
      <c r="A229" s="15">
        <v>223</v>
      </c>
      <c r="B229" s="5" t="s">
        <v>361</v>
      </c>
      <c r="C229" s="9" t="str">
        <f>C228</f>
        <v>리(LIG)</v>
      </c>
      <c r="D229" s="9" t="s">
        <v>1295</v>
      </c>
      <c r="E229" s="9" t="s">
        <v>808</v>
      </c>
      <c r="F229" s="5">
        <v>4</v>
      </c>
      <c r="G229" s="5" t="s">
        <v>4</v>
      </c>
      <c r="H229" s="6" t="s">
        <v>62</v>
      </c>
      <c r="I229" s="6">
        <v>10</v>
      </c>
      <c r="J229" s="6" t="s">
        <v>708</v>
      </c>
      <c r="K229" s="99"/>
      <c r="L229" s="85"/>
      <c r="M229" s="85"/>
      <c r="N229" s="158"/>
      <c r="O229" s="107"/>
      <c r="P229" s="43">
        <v>45309</v>
      </c>
      <c r="Q229" s="12"/>
    </row>
    <row r="230" spans="1:17" ht="29.25" customHeight="1">
      <c r="A230" s="5">
        <v>224</v>
      </c>
      <c r="B230" s="5" t="s">
        <v>361</v>
      </c>
      <c r="C230" s="9" t="str">
        <f>C229</f>
        <v>리(LIG)</v>
      </c>
      <c r="D230" s="9" t="s">
        <v>1295</v>
      </c>
      <c r="E230" s="9" t="s">
        <v>807</v>
      </c>
      <c r="F230" s="15">
        <v>5</v>
      </c>
      <c r="G230" s="15" t="s">
        <v>5</v>
      </c>
      <c r="H230" s="28" t="s">
        <v>1279</v>
      </c>
      <c r="I230" s="6" t="s">
        <v>1287</v>
      </c>
      <c r="J230" s="28"/>
      <c r="K230" s="99"/>
      <c r="L230" s="85"/>
      <c r="M230" s="85"/>
      <c r="N230" s="158"/>
      <c r="O230" s="107"/>
      <c r="P230" s="55" t="s">
        <v>1290</v>
      </c>
      <c r="Q230" s="38"/>
    </row>
    <row r="231" spans="1:17" ht="29.25" customHeight="1">
      <c r="A231" s="15">
        <v>225</v>
      </c>
      <c r="B231" s="5" t="s">
        <v>361</v>
      </c>
      <c r="C231" s="9" t="str">
        <f>C230</f>
        <v>리(LIG)</v>
      </c>
      <c r="D231" s="9" t="s">
        <v>1295</v>
      </c>
      <c r="E231" s="9" t="s">
        <v>808</v>
      </c>
      <c r="F231" s="5">
        <v>6</v>
      </c>
      <c r="G231" s="5" t="s">
        <v>6</v>
      </c>
      <c r="H231" s="28" t="s">
        <v>1264</v>
      </c>
      <c r="I231" s="28">
        <v>1</v>
      </c>
      <c r="J231" s="28"/>
      <c r="K231" s="99"/>
      <c r="L231" s="85"/>
      <c r="M231" s="85"/>
      <c r="N231" s="158"/>
      <c r="O231" s="107"/>
      <c r="P231" s="55" t="s">
        <v>1291</v>
      </c>
      <c r="Q231" s="38"/>
    </row>
    <row r="232" spans="1:17" ht="29.25" customHeight="1" thickBot="1">
      <c r="A232" s="19">
        <v>226</v>
      </c>
      <c r="B232" s="19" t="s">
        <v>361</v>
      </c>
      <c r="C232" s="20" t="str">
        <f>C229</f>
        <v>리(LIG)</v>
      </c>
      <c r="D232" s="20" t="s">
        <v>1299</v>
      </c>
      <c r="E232" s="20" t="s">
        <v>808</v>
      </c>
      <c r="F232" s="19">
        <v>7</v>
      </c>
      <c r="G232" s="19" t="s">
        <v>1286</v>
      </c>
      <c r="H232" s="19" t="s">
        <v>270</v>
      </c>
      <c r="I232" s="21">
        <v>5</v>
      </c>
      <c r="J232" s="21"/>
      <c r="K232" s="102"/>
      <c r="L232" s="103"/>
      <c r="M232" s="103"/>
      <c r="N232" s="104"/>
      <c r="O232" s="143"/>
      <c r="P232" s="46" t="s">
        <v>375</v>
      </c>
      <c r="Q232" s="23" t="s">
        <v>702</v>
      </c>
    </row>
    <row r="233" spans="1:17" ht="29.25" customHeight="1">
      <c r="A233" s="15">
        <v>227</v>
      </c>
      <c r="B233" s="15" t="s">
        <v>376</v>
      </c>
      <c r="C233" s="9" t="s">
        <v>376</v>
      </c>
      <c r="D233" s="45" t="s">
        <v>1289</v>
      </c>
      <c r="E233" s="9" t="s">
        <v>808</v>
      </c>
      <c r="F233" s="15">
        <v>1</v>
      </c>
      <c r="G233" s="17" t="s">
        <v>0</v>
      </c>
      <c r="H233" s="17" t="s">
        <v>657</v>
      </c>
      <c r="I233" s="17">
        <v>9</v>
      </c>
      <c r="J233" s="17" t="s">
        <v>708</v>
      </c>
      <c r="K233" s="95"/>
      <c r="L233" s="96"/>
      <c r="M233" s="96"/>
      <c r="N233" s="116"/>
      <c r="O233" s="117"/>
      <c r="P233" s="54" t="s">
        <v>1215</v>
      </c>
      <c r="Q233" s="18"/>
    </row>
    <row r="234" spans="1:17" ht="29.25" customHeight="1">
      <c r="A234" s="5">
        <v>228</v>
      </c>
      <c r="B234" s="5" t="str">
        <f t="shared" ref="B234:C239" si="14">B233</f>
        <v>연속지적도형정보</v>
      </c>
      <c r="C234" s="9" t="str">
        <f t="shared" si="14"/>
        <v>연속지적도형정보</v>
      </c>
      <c r="D234" s="9" t="s">
        <v>1289</v>
      </c>
      <c r="E234" s="9" t="s">
        <v>808</v>
      </c>
      <c r="F234" s="5">
        <v>2</v>
      </c>
      <c r="G234" s="6" t="s">
        <v>2</v>
      </c>
      <c r="H234" s="6" t="s">
        <v>34</v>
      </c>
      <c r="I234" s="6">
        <v>19</v>
      </c>
      <c r="J234" s="6" t="s">
        <v>708</v>
      </c>
      <c r="K234" s="99"/>
      <c r="L234" s="85"/>
      <c r="M234" s="85"/>
      <c r="N234" s="109"/>
      <c r="O234" s="107"/>
      <c r="P234" s="43" t="s">
        <v>377</v>
      </c>
      <c r="Q234" s="12"/>
    </row>
    <row r="235" spans="1:17" ht="29.25" customHeight="1">
      <c r="A235" s="15">
        <v>229</v>
      </c>
      <c r="B235" s="5" t="str">
        <f t="shared" si="14"/>
        <v>연속지적도형정보</v>
      </c>
      <c r="C235" s="9" t="str">
        <f t="shared" si="14"/>
        <v>연속지적도형정보</v>
      </c>
      <c r="D235" s="9" t="s">
        <v>1288</v>
      </c>
      <c r="E235" s="9" t="s">
        <v>809</v>
      </c>
      <c r="F235" s="5">
        <v>3</v>
      </c>
      <c r="G235" s="6" t="s">
        <v>3</v>
      </c>
      <c r="H235" s="6" t="s">
        <v>35</v>
      </c>
      <c r="I235" s="6">
        <v>10</v>
      </c>
      <c r="J235" s="6" t="s">
        <v>708</v>
      </c>
      <c r="K235" s="99"/>
      <c r="L235" s="85"/>
      <c r="M235" s="85"/>
      <c r="N235" s="109"/>
      <c r="O235" s="107"/>
      <c r="P235" s="43" t="s">
        <v>1216</v>
      </c>
      <c r="Q235" s="12"/>
    </row>
    <row r="236" spans="1:17" ht="29.25" customHeight="1">
      <c r="A236" s="5">
        <v>230</v>
      </c>
      <c r="B236" s="5" t="str">
        <f t="shared" si="14"/>
        <v>연속지적도형정보</v>
      </c>
      <c r="C236" s="9" t="str">
        <f t="shared" si="14"/>
        <v>연속지적도형정보</v>
      </c>
      <c r="D236" s="9" t="s">
        <v>1288</v>
      </c>
      <c r="E236" s="9" t="s">
        <v>808</v>
      </c>
      <c r="F236" s="5">
        <v>4</v>
      </c>
      <c r="G236" s="6" t="s">
        <v>4</v>
      </c>
      <c r="H236" s="6" t="s">
        <v>36</v>
      </c>
      <c r="I236" s="6">
        <v>254</v>
      </c>
      <c r="J236" s="6" t="s">
        <v>708</v>
      </c>
      <c r="K236" s="99"/>
      <c r="L236" s="85"/>
      <c r="M236" s="85"/>
      <c r="N236" s="106"/>
      <c r="O236" s="107"/>
      <c r="P236" s="43" t="s">
        <v>378</v>
      </c>
      <c r="Q236" s="12"/>
    </row>
    <row r="237" spans="1:17" ht="29.25" customHeight="1">
      <c r="A237" s="15">
        <v>231</v>
      </c>
      <c r="B237" s="5" t="str">
        <f t="shared" si="14"/>
        <v>연속지적도형정보</v>
      </c>
      <c r="C237" s="9" t="str">
        <f t="shared" si="14"/>
        <v>연속지적도형정보</v>
      </c>
      <c r="D237" s="9" t="s">
        <v>1288</v>
      </c>
      <c r="E237" s="9" t="s">
        <v>808</v>
      </c>
      <c r="F237" s="5">
        <v>5</v>
      </c>
      <c r="G237" s="6" t="s">
        <v>5</v>
      </c>
      <c r="H237" s="6" t="s">
        <v>40</v>
      </c>
      <c r="I237" s="6">
        <v>10</v>
      </c>
      <c r="J237" s="6" t="s">
        <v>708</v>
      </c>
      <c r="K237" s="99"/>
      <c r="L237" s="85"/>
      <c r="M237" s="85"/>
      <c r="N237" s="109"/>
      <c r="O237" s="107"/>
      <c r="P237" s="43" t="s">
        <v>379</v>
      </c>
      <c r="Q237" s="12"/>
    </row>
    <row r="238" spans="1:17" ht="29.25" customHeight="1">
      <c r="A238" s="5">
        <v>232</v>
      </c>
      <c r="B238" s="5" t="str">
        <f t="shared" si="14"/>
        <v>연속지적도형정보</v>
      </c>
      <c r="C238" s="9" t="str">
        <f t="shared" si="14"/>
        <v>연속지적도형정보</v>
      </c>
      <c r="D238" s="9" t="s">
        <v>1288</v>
      </c>
      <c r="E238" s="9" t="s">
        <v>807</v>
      </c>
      <c r="F238" s="5">
        <v>6</v>
      </c>
      <c r="G238" s="6" t="s">
        <v>6</v>
      </c>
      <c r="H238" s="6" t="s">
        <v>134</v>
      </c>
      <c r="I238" s="6">
        <v>200</v>
      </c>
      <c r="J238" s="6" t="s">
        <v>708</v>
      </c>
      <c r="K238" s="99"/>
      <c r="L238" s="85"/>
      <c r="M238" s="85"/>
      <c r="N238" s="109"/>
      <c r="O238" s="107"/>
      <c r="P238" s="43" t="s">
        <v>380</v>
      </c>
      <c r="Q238" s="12"/>
    </row>
    <row r="239" spans="1:17" ht="29.25" customHeight="1">
      <c r="A239" s="15">
        <v>233</v>
      </c>
      <c r="B239" s="5" t="str">
        <f t="shared" si="14"/>
        <v>연속지적도형정보</v>
      </c>
      <c r="C239" s="9" t="str">
        <f t="shared" si="14"/>
        <v>연속지적도형정보</v>
      </c>
      <c r="D239" s="9" t="s">
        <v>1288</v>
      </c>
      <c r="E239" s="9" t="s">
        <v>808</v>
      </c>
      <c r="F239" s="5">
        <v>7</v>
      </c>
      <c r="G239" s="6" t="s">
        <v>7</v>
      </c>
      <c r="H239" s="6" t="s">
        <v>62</v>
      </c>
      <c r="I239" s="6">
        <v>10</v>
      </c>
      <c r="J239" s="6" t="s">
        <v>708</v>
      </c>
      <c r="K239" s="99"/>
      <c r="L239" s="85"/>
      <c r="M239" s="85"/>
      <c r="N239" s="109"/>
      <c r="O239" s="107"/>
      <c r="P239" s="43" t="s">
        <v>1217</v>
      </c>
      <c r="Q239" s="12"/>
    </row>
    <row r="240" spans="1:17" ht="29.25" customHeight="1">
      <c r="A240" s="5">
        <v>234</v>
      </c>
      <c r="B240" s="5" t="str">
        <f t="shared" ref="B240:C240" si="15">B239</f>
        <v>연속지적도형정보</v>
      </c>
      <c r="C240" s="9" t="str">
        <f t="shared" si="15"/>
        <v>연속지적도형정보</v>
      </c>
      <c r="D240" s="9" t="s">
        <v>1288</v>
      </c>
      <c r="E240" s="9" t="s">
        <v>807</v>
      </c>
      <c r="F240" s="5">
        <v>8</v>
      </c>
      <c r="G240" s="6" t="s">
        <v>8</v>
      </c>
      <c r="H240" s="28" t="s">
        <v>1263</v>
      </c>
      <c r="I240" s="6" t="s">
        <v>1287</v>
      </c>
      <c r="J240" s="28"/>
      <c r="K240" s="99"/>
      <c r="L240" s="85"/>
      <c r="M240" s="85"/>
      <c r="N240" s="109"/>
      <c r="O240" s="107"/>
      <c r="P240" s="55" t="s">
        <v>1290</v>
      </c>
      <c r="Q240" s="38"/>
    </row>
    <row r="241" spans="1:17" ht="29.25" customHeight="1">
      <c r="A241" s="15">
        <v>235</v>
      </c>
      <c r="B241" s="5" t="str">
        <f t="shared" ref="B241:C241" si="16">B240</f>
        <v>연속지적도형정보</v>
      </c>
      <c r="C241" s="9" t="str">
        <f t="shared" si="16"/>
        <v>연속지적도형정보</v>
      </c>
      <c r="D241" s="9" t="s">
        <v>1288</v>
      </c>
      <c r="E241" s="9" t="s">
        <v>808</v>
      </c>
      <c r="F241" s="5">
        <v>9</v>
      </c>
      <c r="G241" s="6" t="s">
        <v>9</v>
      </c>
      <c r="H241" s="28" t="s">
        <v>1272</v>
      </c>
      <c r="I241" s="28">
        <v>1</v>
      </c>
      <c r="J241" s="28"/>
      <c r="K241" s="99"/>
      <c r="L241" s="85"/>
      <c r="M241" s="85"/>
      <c r="N241" s="109"/>
      <c r="O241" s="107"/>
      <c r="P241" s="55" t="s">
        <v>1291</v>
      </c>
      <c r="Q241" s="38"/>
    </row>
    <row r="242" spans="1:17" ht="29.25" customHeight="1" thickBot="1">
      <c r="A242" s="19">
        <v>236</v>
      </c>
      <c r="B242" s="19" t="str">
        <f>B239</f>
        <v>연속지적도형정보</v>
      </c>
      <c r="C242" s="20" t="str">
        <f>C239</f>
        <v>연속지적도형정보</v>
      </c>
      <c r="D242" s="20" t="s">
        <v>1289</v>
      </c>
      <c r="E242" s="20" t="s">
        <v>808</v>
      </c>
      <c r="F242" s="19">
        <v>10</v>
      </c>
      <c r="G242" s="19" t="s">
        <v>217</v>
      </c>
      <c r="H242" s="19" t="s">
        <v>270</v>
      </c>
      <c r="I242" s="21">
        <v>5</v>
      </c>
      <c r="J242" s="21" t="s">
        <v>708</v>
      </c>
      <c r="K242" s="102"/>
      <c r="L242" s="103"/>
      <c r="M242" s="103"/>
      <c r="N242" s="104"/>
      <c r="O242" s="143"/>
      <c r="P242" s="46" t="s">
        <v>382</v>
      </c>
      <c r="Q242" s="23" t="s">
        <v>702</v>
      </c>
    </row>
    <row r="243" spans="1:17" ht="29.25" customHeight="1">
      <c r="A243" s="15">
        <v>237</v>
      </c>
      <c r="B243" s="15" t="s">
        <v>385</v>
      </c>
      <c r="C243" s="9" t="s">
        <v>385</v>
      </c>
      <c r="D243" s="9"/>
      <c r="E243" s="9" t="s">
        <v>808</v>
      </c>
      <c r="F243" s="15">
        <v>1</v>
      </c>
      <c r="G243" s="17" t="s">
        <v>0</v>
      </c>
      <c r="H243" s="17" t="s">
        <v>657</v>
      </c>
      <c r="I243" s="17">
        <v>9</v>
      </c>
      <c r="J243" s="17" t="s">
        <v>708</v>
      </c>
      <c r="K243" s="95"/>
      <c r="L243" s="96"/>
      <c r="M243" s="96"/>
      <c r="N243" s="155"/>
      <c r="O243" s="117"/>
      <c r="P243" s="54">
        <v>1123</v>
      </c>
      <c r="Q243" s="18"/>
    </row>
    <row r="244" spans="1:17" ht="29.25" customHeight="1">
      <c r="A244" s="5">
        <v>238</v>
      </c>
      <c r="B244" s="5" t="str">
        <f>B243</f>
        <v>용도지역지구정보</v>
      </c>
      <c r="C244" s="9" t="str">
        <f t="shared" ref="C244:C245" si="17">C243</f>
        <v>용도지역지구정보</v>
      </c>
      <c r="D244" s="9"/>
      <c r="E244" s="9" t="s">
        <v>808</v>
      </c>
      <c r="F244" s="5">
        <v>2</v>
      </c>
      <c r="G244" s="6" t="s">
        <v>2</v>
      </c>
      <c r="H244" s="6" t="s">
        <v>383</v>
      </c>
      <c r="I244" s="7">
        <v>33</v>
      </c>
      <c r="J244" s="7" t="s">
        <v>708</v>
      </c>
      <c r="K244" s="99"/>
      <c r="L244" s="85"/>
      <c r="M244" s="85"/>
      <c r="N244" s="156"/>
      <c r="O244" s="107"/>
      <c r="P244" s="43" t="s">
        <v>576</v>
      </c>
      <c r="Q244" s="12"/>
    </row>
    <row r="245" spans="1:17" ht="29.25" customHeight="1">
      <c r="A245" s="15">
        <v>239</v>
      </c>
      <c r="B245" s="5" t="str">
        <f>B244</f>
        <v>용도지역지구정보</v>
      </c>
      <c r="C245" s="9" t="str">
        <f t="shared" si="17"/>
        <v>용도지역지구정보</v>
      </c>
      <c r="D245" s="9"/>
      <c r="E245" s="9" t="s">
        <v>808</v>
      </c>
      <c r="F245" s="5">
        <v>3</v>
      </c>
      <c r="G245" s="6" t="s">
        <v>3</v>
      </c>
      <c r="H245" s="6" t="s">
        <v>384</v>
      </c>
      <c r="I245" s="6">
        <v>254</v>
      </c>
      <c r="J245" s="6" t="s">
        <v>708</v>
      </c>
      <c r="K245" s="99"/>
      <c r="L245" s="85"/>
      <c r="M245" s="85"/>
      <c r="N245" s="157"/>
      <c r="O245" s="107"/>
      <c r="P245" s="43" t="s">
        <v>1218</v>
      </c>
      <c r="Q245" s="12"/>
    </row>
    <row r="246" spans="1:17" ht="29.25" customHeight="1">
      <c r="A246" s="5">
        <v>240</v>
      </c>
      <c r="B246" s="5" t="str">
        <f>B245</f>
        <v>용도지역지구정보</v>
      </c>
      <c r="C246" s="9" t="str">
        <f>C245</f>
        <v>용도지역지구정보</v>
      </c>
      <c r="D246" s="9"/>
      <c r="E246" s="9" t="s">
        <v>808</v>
      </c>
      <c r="F246" s="5">
        <v>4</v>
      </c>
      <c r="G246" s="6" t="s">
        <v>4</v>
      </c>
      <c r="H246" s="6" t="s">
        <v>62</v>
      </c>
      <c r="I246" s="6">
        <v>10</v>
      </c>
      <c r="J246" s="6" t="s">
        <v>708</v>
      </c>
      <c r="K246" s="99"/>
      <c r="L246" s="85"/>
      <c r="M246" s="85"/>
      <c r="N246" s="158"/>
      <c r="O246" s="107"/>
      <c r="P246" s="43">
        <v>43522</v>
      </c>
      <c r="Q246" s="12"/>
    </row>
    <row r="247" spans="1:17" ht="29.25" customHeight="1">
      <c r="A247" s="15">
        <v>241</v>
      </c>
      <c r="B247" s="5" t="str">
        <f t="shared" ref="B247:B253" si="18">B246</f>
        <v>용도지역지구정보</v>
      </c>
      <c r="C247" s="9" t="str">
        <f t="shared" ref="C247:C253" si="19">C246</f>
        <v>용도지역지구정보</v>
      </c>
      <c r="D247" s="9"/>
      <c r="E247" s="9" t="s">
        <v>808</v>
      </c>
      <c r="F247" s="5">
        <v>5</v>
      </c>
      <c r="G247" s="6" t="s">
        <v>5</v>
      </c>
      <c r="H247" s="28" t="s">
        <v>1279</v>
      </c>
      <c r="I247" s="6" t="s">
        <v>1287</v>
      </c>
      <c r="J247" s="6"/>
      <c r="K247" s="99"/>
      <c r="L247" s="85"/>
      <c r="M247" s="85"/>
      <c r="N247" s="158"/>
      <c r="O247" s="107"/>
      <c r="P247" s="43" t="s">
        <v>1292</v>
      </c>
      <c r="Q247" s="12"/>
    </row>
    <row r="248" spans="1:17" ht="29.25" customHeight="1">
      <c r="A248" s="5">
        <v>242</v>
      </c>
      <c r="B248" s="5" t="str">
        <f t="shared" si="18"/>
        <v>용도지역지구정보</v>
      </c>
      <c r="C248" s="9" t="str">
        <f t="shared" si="19"/>
        <v>용도지역지구정보</v>
      </c>
      <c r="D248" s="9"/>
      <c r="E248" s="9" t="s">
        <v>808</v>
      </c>
      <c r="F248" s="5">
        <v>6</v>
      </c>
      <c r="G248" s="6" t="s">
        <v>6</v>
      </c>
      <c r="H248" s="28" t="s">
        <v>717</v>
      </c>
      <c r="I248" s="28">
        <v>6</v>
      </c>
      <c r="J248" s="6"/>
      <c r="K248" s="99"/>
      <c r="L248" s="85"/>
      <c r="M248" s="85"/>
      <c r="N248" s="100"/>
      <c r="O248" s="107"/>
      <c r="P248" s="43" t="s">
        <v>718</v>
      </c>
      <c r="Q248" s="11"/>
    </row>
    <row r="249" spans="1:17" ht="29.25" customHeight="1">
      <c r="A249" s="15">
        <v>243</v>
      </c>
      <c r="B249" s="5" t="str">
        <f t="shared" si="18"/>
        <v>용도지역지구정보</v>
      </c>
      <c r="C249" s="9" t="str">
        <f t="shared" si="19"/>
        <v>용도지역지구정보</v>
      </c>
      <c r="D249" s="9"/>
      <c r="E249" s="9" t="s">
        <v>808</v>
      </c>
      <c r="F249" s="5">
        <v>7</v>
      </c>
      <c r="G249" s="6" t="s">
        <v>7</v>
      </c>
      <c r="H249" s="28" t="s">
        <v>712</v>
      </c>
      <c r="I249" s="28">
        <v>200</v>
      </c>
      <c r="J249" s="28"/>
      <c r="K249" s="99"/>
      <c r="L249" s="85"/>
      <c r="M249" s="85"/>
      <c r="N249" s="100"/>
      <c r="O249" s="107"/>
      <c r="P249" s="43" t="s">
        <v>1219</v>
      </c>
      <c r="Q249" s="11"/>
    </row>
    <row r="250" spans="1:17" ht="29.25" customHeight="1">
      <c r="A250" s="5">
        <v>244</v>
      </c>
      <c r="B250" s="5" t="str">
        <f t="shared" si="18"/>
        <v>용도지역지구정보</v>
      </c>
      <c r="C250" s="9" t="str">
        <f t="shared" si="19"/>
        <v>용도지역지구정보</v>
      </c>
      <c r="D250" s="9"/>
      <c r="E250" s="9" t="s">
        <v>808</v>
      </c>
      <c r="F250" s="5">
        <v>8</v>
      </c>
      <c r="G250" s="6" t="s">
        <v>8</v>
      </c>
      <c r="H250" s="28" t="s">
        <v>713</v>
      </c>
      <c r="I250" s="28">
        <v>8</v>
      </c>
      <c r="J250" s="28"/>
      <c r="K250" s="99"/>
      <c r="L250" s="85"/>
      <c r="M250" s="85"/>
      <c r="N250" s="100"/>
      <c r="O250" s="107"/>
      <c r="P250" s="43" t="s">
        <v>716</v>
      </c>
      <c r="Q250" s="11"/>
    </row>
    <row r="251" spans="1:17" ht="29.25" customHeight="1">
      <c r="A251" s="15">
        <v>245</v>
      </c>
      <c r="B251" s="5" t="str">
        <f t="shared" si="18"/>
        <v>용도지역지구정보</v>
      </c>
      <c r="C251" s="9" t="str">
        <f t="shared" si="19"/>
        <v>용도지역지구정보</v>
      </c>
      <c r="D251" s="9"/>
      <c r="E251" s="9" t="s">
        <v>808</v>
      </c>
      <c r="F251" s="5">
        <v>9</v>
      </c>
      <c r="G251" s="6" t="s">
        <v>9</v>
      </c>
      <c r="H251" s="28" t="s">
        <v>714</v>
      </c>
      <c r="I251" s="28">
        <v>200</v>
      </c>
      <c r="J251" s="28"/>
      <c r="K251" s="99"/>
      <c r="L251" s="85"/>
      <c r="M251" s="85"/>
      <c r="N251" s="100"/>
      <c r="O251" s="107"/>
      <c r="P251" s="43" t="s">
        <v>1220</v>
      </c>
      <c r="Q251" s="11"/>
    </row>
    <row r="252" spans="1:17" ht="29.25" customHeight="1">
      <c r="A252" s="5">
        <v>246</v>
      </c>
      <c r="B252" s="5" t="str">
        <f t="shared" si="18"/>
        <v>용도지역지구정보</v>
      </c>
      <c r="C252" s="9" t="str">
        <f t="shared" si="19"/>
        <v>용도지역지구정보</v>
      </c>
      <c r="D252" s="9"/>
      <c r="E252" s="29" t="s">
        <v>808</v>
      </c>
      <c r="F252" s="27">
        <v>10</v>
      </c>
      <c r="G252" s="28" t="s">
        <v>10</v>
      </c>
      <c r="H252" s="27" t="s">
        <v>715</v>
      </c>
      <c r="I252" s="28">
        <v>200</v>
      </c>
      <c r="J252" s="28"/>
      <c r="K252" s="99"/>
      <c r="L252" s="85"/>
      <c r="M252" s="85"/>
      <c r="N252" s="100"/>
      <c r="O252" s="107"/>
      <c r="P252" s="55" t="s">
        <v>719</v>
      </c>
      <c r="Q252" s="40"/>
    </row>
    <row r="253" spans="1:17" ht="29.25" customHeight="1">
      <c r="A253" s="15">
        <v>247</v>
      </c>
      <c r="B253" s="5" t="str">
        <f t="shared" si="18"/>
        <v>용도지역지구정보</v>
      </c>
      <c r="C253" s="9" t="str">
        <f t="shared" si="19"/>
        <v>용도지역지구정보</v>
      </c>
      <c r="D253" s="9"/>
      <c r="E253" s="9" t="s">
        <v>808</v>
      </c>
      <c r="F253" s="5">
        <v>11</v>
      </c>
      <c r="G253" s="6" t="s">
        <v>11</v>
      </c>
      <c r="H253" s="5" t="s">
        <v>1293</v>
      </c>
      <c r="I253" s="28">
        <v>1</v>
      </c>
      <c r="J253" s="28"/>
      <c r="K253" s="99"/>
      <c r="L253" s="85"/>
      <c r="M253" s="85"/>
      <c r="N253" s="100"/>
      <c r="O253" s="107"/>
      <c r="P253" s="43" t="s">
        <v>1274</v>
      </c>
      <c r="Q253" s="11"/>
    </row>
    <row r="254" spans="1:17" ht="29.25" customHeight="1" thickBot="1">
      <c r="A254" s="19">
        <v>248</v>
      </c>
      <c r="B254" s="19" t="str">
        <f>B252</f>
        <v>용도지역지구정보</v>
      </c>
      <c r="C254" s="20" t="str">
        <f>C252</f>
        <v>용도지역지구정보</v>
      </c>
      <c r="D254" s="20"/>
      <c r="E254" s="20" t="s">
        <v>808</v>
      </c>
      <c r="F254" s="19">
        <v>12</v>
      </c>
      <c r="G254" s="21" t="s">
        <v>1294</v>
      </c>
      <c r="H254" s="21" t="s">
        <v>270</v>
      </c>
      <c r="I254" s="21">
        <v>5</v>
      </c>
      <c r="J254" s="28" t="s">
        <v>708</v>
      </c>
      <c r="K254" s="102"/>
      <c r="L254" s="103"/>
      <c r="M254" s="103"/>
      <c r="N254" s="104"/>
      <c r="O254" s="143"/>
      <c r="P254" s="46" t="s">
        <v>375</v>
      </c>
      <c r="Q254" s="23" t="s">
        <v>701</v>
      </c>
    </row>
    <row r="255" spans="1:17" ht="29.25" customHeight="1">
      <c r="A255" s="15">
        <v>249</v>
      </c>
      <c r="B255" s="15" t="s">
        <v>386</v>
      </c>
      <c r="C255" s="9" t="s">
        <v>386</v>
      </c>
      <c r="D255" s="9" t="s">
        <v>1302</v>
      </c>
      <c r="E255" s="45" t="s">
        <v>807</v>
      </c>
      <c r="F255" s="15">
        <v>1</v>
      </c>
      <c r="G255" s="17" t="s">
        <v>0</v>
      </c>
      <c r="H255" s="17" t="s">
        <v>657</v>
      </c>
      <c r="I255" s="17">
        <v>9</v>
      </c>
      <c r="J255" s="163" t="s">
        <v>708</v>
      </c>
      <c r="K255" s="95"/>
      <c r="L255" s="96"/>
      <c r="M255" s="96"/>
      <c r="N255" s="116"/>
      <c r="O255" s="117"/>
      <c r="P255" s="54" t="s">
        <v>1221</v>
      </c>
      <c r="Q255" s="18"/>
    </row>
    <row r="256" spans="1:17" ht="29.25" customHeight="1">
      <c r="A256" s="5">
        <v>250</v>
      </c>
      <c r="B256" s="5" t="str">
        <f t="shared" ref="B256:C268" si="20">B255</f>
        <v>지적도근점정보</v>
      </c>
      <c r="C256" s="9" t="str">
        <f t="shared" si="20"/>
        <v>지적도근점정보</v>
      </c>
      <c r="D256" s="9" t="s">
        <v>1302</v>
      </c>
      <c r="E256" s="9" t="s">
        <v>808</v>
      </c>
      <c r="F256" s="5">
        <v>2</v>
      </c>
      <c r="G256" s="6" t="s">
        <v>2</v>
      </c>
      <c r="H256" s="6" t="s">
        <v>387</v>
      </c>
      <c r="I256" s="6">
        <v>15</v>
      </c>
      <c r="J256" s="6" t="s">
        <v>708</v>
      </c>
      <c r="K256" s="99"/>
      <c r="L256" s="85"/>
      <c r="M256" s="85"/>
      <c r="N256" s="109"/>
      <c r="O256" s="107"/>
      <c r="P256" s="43" t="s">
        <v>418</v>
      </c>
      <c r="Q256" s="12"/>
    </row>
    <row r="257" spans="1:17" ht="29.25" customHeight="1">
      <c r="A257" s="15">
        <v>251</v>
      </c>
      <c r="B257" s="5" t="str">
        <f t="shared" si="20"/>
        <v>지적도근점정보</v>
      </c>
      <c r="C257" s="9" t="str">
        <f t="shared" si="20"/>
        <v>지적도근점정보</v>
      </c>
      <c r="D257" s="9" t="s">
        <v>1301</v>
      </c>
      <c r="E257" s="9" t="s">
        <v>808</v>
      </c>
      <c r="F257" s="5">
        <v>3</v>
      </c>
      <c r="G257" s="6" t="s">
        <v>3</v>
      </c>
      <c r="H257" s="6" t="s">
        <v>35</v>
      </c>
      <c r="I257" s="6">
        <v>10</v>
      </c>
      <c r="J257" s="6" t="s">
        <v>708</v>
      </c>
      <c r="K257" s="99"/>
      <c r="L257" s="85"/>
      <c r="M257" s="85"/>
      <c r="N257" s="109"/>
      <c r="O257" s="107"/>
      <c r="P257" s="43" t="s">
        <v>1222</v>
      </c>
      <c r="Q257" s="12"/>
    </row>
    <row r="258" spans="1:17" ht="29.25" customHeight="1">
      <c r="A258" s="5">
        <v>252</v>
      </c>
      <c r="B258" s="5" t="str">
        <f t="shared" si="20"/>
        <v>지적도근점정보</v>
      </c>
      <c r="C258" s="9" t="str">
        <f t="shared" si="20"/>
        <v>지적도근점정보</v>
      </c>
      <c r="D258" s="9" t="s">
        <v>1301</v>
      </c>
      <c r="E258" s="9" t="s">
        <v>807</v>
      </c>
      <c r="F258" s="5">
        <v>4</v>
      </c>
      <c r="G258" s="6" t="s">
        <v>4</v>
      </c>
      <c r="H258" s="6" t="s">
        <v>36</v>
      </c>
      <c r="I258" s="6">
        <v>254</v>
      </c>
      <c r="J258" s="6" t="s">
        <v>708</v>
      </c>
      <c r="K258" s="99"/>
      <c r="L258" s="85"/>
      <c r="M258" s="85"/>
      <c r="N258" s="106"/>
      <c r="O258" s="107"/>
      <c r="P258" s="43" t="s">
        <v>419</v>
      </c>
      <c r="Q258" s="12"/>
    </row>
    <row r="259" spans="1:17" ht="29.25" customHeight="1">
      <c r="A259" s="15">
        <v>253</v>
      </c>
      <c r="B259" s="5" t="str">
        <f t="shared" si="20"/>
        <v>지적도근점정보</v>
      </c>
      <c r="C259" s="9" t="str">
        <f t="shared" si="20"/>
        <v>지적도근점정보</v>
      </c>
      <c r="D259" s="9" t="s">
        <v>1301</v>
      </c>
      <c r="E259" s="9" t="s">
        <v>807</v>
      </c>
      <c r="F259" s="5">
        <v>5</v>
      </c>
      <c r="G259" s="6" t="s">
        <v>5</v>
      </c>
      <c r="H259" s="6" t="s">
        <v>388</v>
      </c>
      <c r="I259" s="6">
        <v>150</v>
      </c>
      <c r="J259" s="6"/>
      <c r="K259" s="99"/>
      <c r="L259" s="85"/>
      <c r="M259" s="85"/>
      <c r="N259" s="109"/>
      <c r="O259" s="107"/>
      <c r="P259" s="43" t="s">
        <v>1223</v>
      </c>
      <c r="Q259" s="12"/>
    </row>
    <row r="260" spans="1:17" ht="29.25" customHeight="1">
      <c r="A260" s="5">
        <v>254</v>
      </c>
      <c r="B260" s="5" t="str">
        <f t="shared" si="20"/>
        <v>지적도근점정보</v>
      </c>
      <c r="C260" s="9" t="str">
        <f t="shared" si="20"/>
        <v>지적도근점정보</v>
      </c>
      <c r="D260" s="9" t="s">
        <v>1301</v>
      </c>
      <c r="E260" s="9" t="s">
        <v>808</v>
      </c>
      <c r="F260" s="5">
        <v>6</v>
      </c>
      <c r="G260" s="6" t="s">
        <v>6</v>
      </c>
      <c r="H260" s="6" t="s">
        <v>389</v>
      </c>
      <c r="I260" s="6">
        <v>90</v>
      </c>
      <c r="J260" s="6" t="s">
        <v>708</v>
      </c>
      <c r="K260" s="99"/>
      <c r="L260" s="85"/>
      <c r="M260" s="85"/>
      <c r="N260" s="109"/>
      <c r="O260" s="107"/>
      <c r="P260" s="43" t="s">
        <v>420</v>
      </c>
      <c r="Q260" s="12"/>
    </row>
    <row r="261" spans="1:17" ht="29.25" customHeight="1">
      <c r="A261" s="15">
        <v>255</v>
      </c>
      <c r="B261" s="5" t="str">
        <f t="shared" si="20"/>
        <v>지적도근점정보</v>
      </c>
      <c r="C261" s="9" t="str">
        <f t="shared" si="20"/>
        <v>지적도근점정보</v>
      </c>
      <c r="D261" s="9" t="s">
        <v>1301</v>
      </c>
      <c r="E261" s="9" t="s">
        <v>808</v>
      </c>
      <c r="F261" s="5">
        <v>7</v>
      </c>
      <c r="G261" s="6" t="s">
        <v>7</v>
      </c>
      <c r="H261" s="6" t="s">
        <v>390</v>
      </c>
      <c r="I261" s="6" t="s">
        <v>346</v>
      </c>
      <c r="J261" s="6" t="s">
        <v>708</v>
      </c>
      <c r="K261" s="99"/>
      <c r="L261" s="85"/>
      <c r="M261" s="85"/>
      <c r="N261" s="109"/>
      <c r="O261" s="107"/>
      <c r="P261" s="43" t="s">
        <v>1224</v>
      </c>
      <c r="Q261" s="12"/>
    </row>
    <row r="262" spans="1:17" ht="29.25" customHeight="1">
      <c r="A262" s="5">
        <v>256</v>
      </c>
      <c r="B262" s="5" t="str">
        <f t="shared" si="20"/>
        <v>지적도근점정보</v>
      </c>
      <c r="C262" s="9" t="str">
        <f t="shared" si="20"/>
        <v>지적도근점정보</v>
      </c>
      <c r="D262" s="9" t="s">
        <v>1301</v>
      </c>
      <c r="E262" s="9" t="s">
        <v>808</v>
      </c>
      <c r="F262" s="5">
        <v>8</v>
      </c>
      <c r="G262" s="6" t="s">
        <v>8</v>
      </c>
      <c r="H262" s="6" t="s">
        <v>391</v>
      </c>
      <c r="I262" s="6" t="s">
        <v>346</v>
      </c>
      <c r="J262" s="6" t="s">
        <v>708</v>
      </c>
      <c r="K262" s="99"/>
      <c r="L262" s="85"/>
      <c r="M262" s="85"/>
      <c r="N262" s="109"/>
      <c r="O262" s="107"/>
      <c r="P262" s="43" t="s">
        <v>421</v>
      </c>
      <c r="Q262" s="12"/>
    </row>
    <row r="263" spans="1:17" ht="29.25" customHeight="1">
      <c r="A263" s="15">
        <v>257</v>
      </c>
      <c r="B263" s="5" t="str">
        <f t="shared" si="20"/>
        <v>지적도근점정보</v>
      </c>
      <c r="C263" s="9" t="str">
        <f t="shared" si="20"/>
        <v>지적도근점정보</v>
      </c>
      <c r="D263" s="9" t="s">
        <v>1301</v>
      </c>
      <c r="E263" s="9" t="s">
        <v>808</v>
      </c>
      <c r="F263" s="5">
        <v>9</v>
      </c>
      <c r="G263" s="6" t="s">
        <v>9</v>
      </c>
      <c r="H263" s="6" t="s">
        <v>392</v>
      </c>
      <c r="I263" s="6">
        <v>1</v>
      </c>
      <c r="J263" s="6" t="s">
        <v>708</v>
      </c>
      <c r="K263" s="99"/>
      <c r="L263" s="85"/>
      <c r="M263" s="85"/>
      <c r="N263" s="109"/>
      <c r="O263" s="107"/>
      <c r="P263" s="43">
        <v>2</v>
      </c>
      <c r="Q263" s="12" t="str">
        <f>표지재질코드</f>
        <v>1:표석, 2:철재, 3:플라스틱, 4:목재, 5:맨홀식, 6:기타</v>
      </c>
    </row>
    <row r="264" spans="1:17" ht="29.25" customHeight="1">
      <c r="A264" s="5">
        <v>258</v>
      </c>
      <c r="B264" s="5" t="str">
        <f t="shared" si="20"/>
        <v>지적도근점정보</v>
      </c>
      <c r="C264" s="9" t="str">
        <f t="shared" si="20"/>
        <v>지적도근점정보</v>
      </c>
      <c r="D264" s="9" t="s">
        <v>1301</v>
      </c>
      <c r="E264" s="9" t="s">
        <v>808</v>
      </c>
      <c r="F264" s="5">
        <v>10</v>
      </c>
      <c r="G264" s="6" t="s">
        <v>10</v>
      </c>
      <c r="H264" s="6" t="s">
        <v>393</v>
      </c>
      <c r="I264" s="6">
        <v>254</v>
      </c>
      <c r="J264" s="6" t="s">
        <v>708</v>
      </c>
      <c r="K264" s="99"/>
      <c r="L264" s="85"/>
      <c r="M264" s="85"/>
      <c r="N264" s="106"/>
      <c r="O264" s="107"/>
      <c r="P264" s="43" t="s">
        <v>394</v>
      </c>
      <c r="Q264" s="12"/>
    </row>
    <row r="265" spans="1:17" ht="29.25" customHeight="1">
      <c r="A265" s="15">
        <v>259</v>
      </c>
      <c r="B265" s="5" t="str">
        <f t="shared" si="20"/>
        <v>지적도근점정보</v>
      </c>
      <c r="C265" s="9" t="str">
        <f t="shared" si="20"/>
        <v>지적도근점정보</v>
      </c>
      <c r="D265" s="9" t="s">
        <v>1301</v>
      </c>
      <c r="E265" s="9" t="s">
        <v>808</v>
      </c>
      <c r="F265" s="5">
        <v>11</v>
      </c>
      <c r="G265" s="6" t="s">
        <v>11</v>
      </c>
      <c r="H265" s="6" t="s">
        <v>395</v>
      </c>
      <c r="I265" s="6">
        <v>1</v>
      </c>
      <c r="J265" s="6" t="s">
        <v>708</v>
      </c>
      <c r="K265" s="99"/>
      <c r="L265" s="85"/>
      <c r="M265" s="85"/>
      <c r="N265" s="109"/>
      <c r="O265" s="107"/>
      <c r="P265" s="43" t="s">
        <v>1225</v>
      </c>
      <c r="Q265" s="12" t="str">
        <f>설치구분코드</f>
        <v>1:설치, 2:재설치, 3:복구, 4:폐기, 5:기타</v>
      </c>
    </row>
    <row r="266" spans="1:17" ht="29.25" customHeight="1">
      <c r="A266" s="5">
        <v>260</v>
      </c>
      <c r="B266" s="5" t="str">
        <f t="shared" si="20"/>
        <v>지적도근점정보</v>
      </c>
      <c r="C266" s="9" t="str">
        <f t="shared" si="20"/>
        <v>지적도근점정보</v>
      </c>
      <c r="D266" s="9" t="s">
        <v>1301</v>
      </c>
      <c r="E266" s="9" t="s">
        <v>808</v>
      </c>
      <c r="F266" s="5">
        <v>12</v>
      </c>
      <c r="G266" s="6" t="s">
        <v>12</v>
      </c>
      <c r="H266" s="6" t="s">
        <v>396</v>
      </c>
      <c r="I266" s="6">
        <v>254</v>
      </c>
      <c r="J266" s="6" t="s">
        <v>708</v>
      </c>
      <c r="K266" s="99"/>
      <c r="L266" s="85"/>
      <c r="M266" s="85"/>
      <c r="N266" s="106"/>
      <c r="O266" s="107"/>
      <c r="P266" s="43" t="s">
        <v>422</v>
      </c>
      <c r="Q266" s="12"/>
    </row>
    <row r="267" spans="1:17" ht="29.25" customHeight="1">
      <c r="A267" s="15">
        <v>261</v>
      </c>
      <c r="B267" s="5" t="str">
        <f t="shared" si="20"/>
        <v>지적도근점정보</v>
      </c>
      <c r="C267" s="9" t="str">
        <f t="shared" si="20"/>
        <v>지적도근점정보</v>
      </c>
      <c r="D267" s="9" t="s">
        <v>1301</v>
      </c>
      <c r="E267" s="9" t="s">
        <v>808</v>
      </c>
      <c r="F267" s="5">
        <v>13</v>
      </c>
      <c r="G267" s="6" t="s">
        <v>13</v>
      </c>
      <c r="H267" s="6" t="s">
        <v>398</v>
      </c>
      <c r="I267" s="6">
        <v>8</v>
      </c>
      <c r="J267" s="6" t="s">
        <v>708</v>
      </c>
      <c r="K267" s="99"/>
      <c r="L267" s="85"/>
      <c r="M267" s="85"/>
      <c r="N267" s="109"/>
      <c r="O267" s="107"/>
      <c r="P267" s="43" t="s">
        <v>1226</v>
      </c>
      <c r="Q267" s="12"/>
    </row>
    <row r="268" spans="1:17" ht="29.25" customHeight="1">
      <c r="A268" s="5">
        <v>262</v>
      </c>
      <c r="B268" s="5" t="str">
        <f t="shared" si="20"/>
        <v>지적도근점정보</v>
      </c>
      <c r="C268" s="9" t="str">
        <f t="shared" si="20"/>
        <v>지적도근점정보</v>
      </c>
      <c r="D268" s="9" t="s">
        <v>1301</v>
      </c>
      <c r="E268" s="9" t="s">
        <v>808</v>
      </c>
      <c r="F268" s="5">
        <v>14</v>
      </c>
      <c r="G268" s="6" t="s">
        <v>14</v>
      </c>
      <c r="H268" s="6" t="s">
        <v>62</v>
      </c>
      <c r="I268" s="6">
        <v>10</v>
      </c>
      <c r="J268" s="6" t="s">
        <v>708</v>
      </c>
      <c r="K268" s="99"/>
      <c r="L268" s="85"/>
      <c r="M268" s="85"/>
      <c r="N268" s="109"/>
      <c r="O268" s="107"/>
      <c r="P268" s="43">
        <v>41922</v>
      </c>
      <c r="Q268" s="12"/>
    </row>
    <row r="269" spans="1:17" ht="29.25" customHeight="1">
      <c r="A269" s="15">
        <v>263</v>
      </c>
      <c r="B269" s="5" t="str">
        <f t="shared" ref="B269" si="21">B268</f>
        <v>지적도근점정보</v>
      </c>
      <c r="C269" s="9" t="str">
        <f t="shared" ref="C269" si="22">C268</f>
        <v>지적도근점정보</v>
      </c>
      <c r="D269" s="9" t="s">
        <v>1301</v>
      </c>
      <c r="E269" s="9" t="s">
        <v>808</v>
      </c>
      <c r="F269" s="5">
        <v>15</v>
      </c>
      <c r="G269" s="6" t="s">
        <v>15</v>
      </c>
      <c r="H269" s="28" t="s">
        <v>1263</v>
      </c>
      <c r="I269" s="6" t="s">
        <v>1287</v>
      </c>
      <c r="J269" s="28"/>
      <c r="K269" s="99"/>
      <c r="L269" s="85"/>
      <c r="M269" s="85"/>
      <c r="N269" s="109"/>
      <c r="O269" s="107"/>
      <c r="P269" s="55" t="s">
        <v>1300</v>
      </c>
      <c r="Q269" s="38"/>
    </row>
    <row r="270" spans="1:17" ht="29.25" customHeight="1">
      <c r="A270" s="5">
        <v>264</v>
      </c>
      <c r="B270" s="5" t="str">
        <f t="shared" ref="B270" si="23">B269</f>
        <v>지적도근점정보</v>
      </c>
      <c r="C270" s="9" t="str">
        <f t="shared" ref="C270" si="24">C269</f>
        <v>지적도근점정보</v>
      </c>
      <c r="D270" s="9" t="s">
        <v>1303</v>
      </c>
      <c r="E270" s="9" t="s">
        <v>808</v>
      </c>
      <c r="F270" s="5">
        <v>16</v>
      </c>
      <c r="G270" s="6" t="s">
        <v>16</v>
      </c>
      <c r="H270" s="28" t="s">
        <v>1272</v>
      </c>
      <c r="I270" s="28">
        <v>1</v>
      </c>
      <c r="J270" s="28"/>
      <c r="K270" s="99"/>
      <c r="L270" s="85"/>
      <c r="M270" s="85"/>
      <c r="N270" s="109"/>
      <c r="O270" s="107"/>
      <c r="P270" s="55" t="s">
        <v>1291</v>
      </c>
      <c r="Q270" s="38"/>
    </row>
    <row r="271" spans="1:17" ht="29.25" customHeight="1" thickBot="1">
      <c r="A271" s="19">
        <v>265</v>
      </c>
      <c r="B271" s="19" t="str">
        <f>B268</f>
        <v>지적도근점정보</v>
      </c>
      <c r="C271" s="29" t="str">
        <f>C268</f>
        <v>지적도근점정보</v>
      </c>
      <c r="D271" s="29" t="s">
        <v>1301</v>
      </c>
      <c r="E271" s="29" t="s">
        <v>808</v>
      </c>
      <c r="F271" s="19">
        <v>17</v>
      </c>
      <c r="G271" s="19" t="s">
        <v>204</v>
      </c>
      <c r="H271" s="19" t="s">
        <v>270</v>
      </c>
      <c r="I271" s="21">
        <v>5</v>
      </c>
      <c r="J271" s="21" t="s">
        <v>708</v>
      </c>
      <c r="K271" s="102"/>
      <c r="L271" s="103"/>
      <c r="M271" s="103"/>
      <c r="N271" s="104"/>
      <c r="O271" s="143"/>
      <c r="P271" s="46" t="s">
        <v>1227</v>
      </c>
      <c r="Q271" s="23" t="s">
        <v>702</v>
      </c>
    </row>
    <row r="272" spans="1:17" ht="29.25" customHeight="1">
      <c r="A272" s="15">
        <v>266</v>
      </c>
      <c r="B272" s="15" t="s">
        <v>399</v>
      </c>
      <c r="C272" s="89" t="s">
        <v>399</v>
      </c>
      <c r="D272" s="89" t="s">
        <v>1306</v>
      </c>
      <c r="E272" s="89" t="s">
        <v>808</v>
      </c>
      <c r="F272" s="15">
        <v>1</v>
      </c>
      <c r="G272" s="17" t="s">
        <v>0</v>
      </c>
      <c r="H272" s="17" t="s">
        <v>657</v>
      </c>
      <c r="I272" s="17">
        <v>9</v>
      </c>
      <c r="J272" s="17" t="s">
        <v>708</v>
      </c>
      <c r="K272" s="95"/>
      <c r="L272" s="96"/>
      <c r="M272" s="96"/>
      <c r="N272" s="116"/>
      <c r="O272" s="117"/>
      <c r="P272" s="54" t="s">
        <v>433</v>
      </c>
      <c r="Q272" s="18"/>
    </row>
    <row r="273" spans="1:17" ht="29.25" customHeight="1">
      <c r="A273" s="15">
        <v>267</v>
      </c>
      <c r="B273" s="5" t="str">
        <f t="shared" ref="B273:C286" si="25">B272</f>
        <v>지적삼각보조점정보</v>
      </c>
      <c r="C273" s="9" t="str">
        <f t="shared" si="25"/>
        <v>지적삼각보조점정보</v>
      </c>
      <c r="D273" s="9" t="s">
        <v>1304</v>
      </c>
      <c r="E273" s="9" t="s">
        <v>808</v>
      </c>
      <c r="F273" s="5">
        <v>2</v>
      </c>
      <c r="G273" s="6" t="s">
        <v>2</v>
      </c>
      <c r="H273" s="6" t="s">
        <v>401</v>
      </c>
      <c r="I273" s="6">
        <v>15</v>
      </c>
      <c r="J273" s="6" t="s">
        <v>708</v>
      </c>
      <c r="K273" s="99"/>
      <c r="L273" s="85"/>
      <c r="M273" s="85"/>
      <c r="N273" s="109"/>
      <c r="O273" s="107"/>
      <c r="P273" s="43" t="s">
        <v>1228</v>
      </c>
      <c r="Q273" s="12"/>
    </row>
    <row r="274" spans="1:17" ht="29.25" customHeight="1">
      <c r="A274" s="5">
        <v>268</v>
      </c>
      <c r="B274" s="5" t="str">
        <f t="shared" si="25"/>
        <v>지적삼각보조점정보</v>
      </c>
      <c r="C274" s="9" t="str">
        <f t="shared" si="25"/>
        <v>지적삼각보조점정보</v>
      </c>
      <c r="D274" s="9" t="s">
        <v>1304</v>
      </c>
      <c r="E274" s="9" t="s">
        <v>808</v>
      </c>
      <c r="F274" s="5">
        <v>3</v>
      </c>
      <c r="G274" s="6" t="s">
        <v>3</v>
      </c>
      <c r="H274" s="6" t="s">
        <v>35</v>
      </c>
      <c r="I274" s="6">
        <v>10</v>
      </c>
      <c r="J274" s="6" t="s">
        <v>708</v>
      </c>
      <c r="K274" s="99"/>
      <c r="L274" s="85"/>
      <c r="M274" s="85"/>
      <c r="N274" s="109"/>
      <c r="O274" s="107"/>
      <c r="P274" s="43" t="s">
        <v>432</v>
      </c>
      <c r="Q274" s="12"/>
    </row>
    <row r="275" spans="1:17" ht="29.25" customHeight="1">
      <c r="A275" s="15">
        <v>269</v>
      </c>
      <c r="B275" s="5" t="str">
        <f t="shared" si="25"/>
        <v>지적삼각보조점정보</v>
      </c>
      <c r="C275" s="9" t="str">
        <f t="shared" si="25"/>
        <v>지적삼각보조점정보</v>
      </c>
      <c r="D275" s="9" t="s">
        <v>1304</v>
      </c>
      <c r="E275" s="9" t="s">
        <v>808</v>
      </c>
      <c r="F275" s="5">
        <v>4</v>
      </c>
      <c r="G275" s="6" t="s">
        <v>4</v>
      </c>
      <c r="H275" s="6" t="s">
        <v>36</v>
      </c>
      <c r="I275" s="6">
        <v>254</v>
      </c>
      <c r="J275" s="6" t="s">
        <v>708</v>
      </c>
      <c r="K275" s="99"/>
      <c r="L275" s="85"/>
      <c r="M275" s="85"/>
      <c r="N275" s="106"/>
      <c r="O275" s="107"/>
      <c r="P275" s="43" t="s">
        <v>1229</v>
      </c>
      <c r="Q275" s="12"/>
    </row>
    <row r="276" spans="1:17" ht="29.25" customHeight="1">
      <c r="A276" s="5">
        <v>270</v>
      </c>
      <c r="B276" s="5" t="str">
        <f t="shared" si="25"/>
        <v>지적삼각보조점정보</v>
      </c>
      <c r="C276" s="9" t="str">
        <f t="shared" si="25"/>
        <v>지적삼각보조점정보</v>
      </c>
      <c r="D276" s="9" t="s">
        <v>1304</v>
      </c>
      <c r="E276" s="9" t="s">
        <v>808</v>
      </c>
      <c r="F276" s="5">
        <v>5</v>
      </c>
      <c r="G276" s="6" t="s">
        <v>5</v>
      </c>
      <c r="H276" s="6" t="s">
        <v>388</v>
      </c>
      <c r="I276" s="6">
        <v>150</v>
      </c>
      <c r="J276" s="6"/>
      <c r="K276" s="99"/>
      <c r="L276" s="85"/>
      <c r="M276" s="85"/>
      <c r="N276" s="109"/>
      <c r="O276" s="107"/>
      <c r="P276" s="43" t="s">
        <v>431</v>
      </c>
      <c r="Q276" s="12"/>
    </row>
    <row r="277" spans="1:17" ht="29.25" customHeight="1">
      <c r="A277" s="15">
        <v>271</v>
      </c>
      <c r="B277" s="5" t="str">
        <f t="shared" si="25"/>
        <v>지적삼각보조점정보</v>
      </c>
      <c r="C277" s="9" t="str">
        <f t="shared" si="25"/>
        <v>지적삼각보조점정보</v>
      </c>
      <c r="D277" s="9" t="s">
        <v>1304</v>
      </c>
      <c r="E277" s="9" t="s">
        <v>809</v>
      </c>
      <c r="F277" s="5">
        <v>6</v>
      </c>
      <c r="G277" s="6" t="s">
        <v>6</v>
      </c>
      <c r="H277" s="6" t="s">
        <v>402</v>
      </c>
      <c r="I277" s="6">
        <v>90</v>
      </c>
      <c r="J277" s="6" t="s">
        <v>708</v>
      </c>
      <c r="K277" s="99"/>
      <c r="L277" s="85"/>
      <c r="M277" s="85"/>
      <c r="N277" s="106"/>
      <c r="O277" s="107"/>
      <c r="P277" s="43" t="s">
        <v>1230</v>
      </c>
      <c r="Q277" s="12"/>
    </row>
    <row r="278" spans="1:17" ht="29.25" customHeight="1">
      <c r="A278" s="5">
        <v>272</v>
      </c>
      <c r="B278" s="5" t="str">
        <f t="shared" si="25"/>
        <v>지적삼각보조점정보</v>
      </c>
      <c r="C278" s="9" t="str">
        <f t="shared" si="25"/>
        <v>지적삼각보조점정보</v>
      </c>
      <c r="D278" s="9" t="s">
        <v>1304</v>
      </c>
      <c r="E278" s="9" t="s">
        <v>808</v>
      </c>
      <c r="F278" s="5">
        <v>7</v>
      </c>
      <c r="G278" s="6" t="s">
        <v>7</v>
      </c>
      <c r="H278" s="6" t="s">
        <v>390</v>
      </c>
      <c r="I278" s="6" t="s">
        <v>346</v>
      </c>
      <c r="J278" s="6" t="s">
        <v>708</v>
      </c>
      <c r="K278" s="99"/>
      <c r="L278" s="85"/>
      <c r="M278" s="85"/>
      <c r="N278" s="109"/>
      <c r="O278" s="107"/>
      <c r="P278" s="43" t="s">
        <v>434</v>
      </c>
      <c r="Q278" s="12"/>
    </row>
    <row r="279" spans="1:17" ht="29.25" customHeight="1">
      <c r="A279" s="15">
        <v>273</v>
      </c>
      <c r="B279" s="5" t="str">
        <f t="shared" si="25"/>
        <v>지적삼각보조점정보</v>
      </c>
      <c r="C279" s="9" t="str">
        <f t="shared" si="25"/>
        <v>지적삼각보조점정보</v>
      </c>
      <c r="D279" s="9" t="s">
        <v>1304</v>
      </c>
      <c r="E279" s="9" t="s">
        <v>808</v>
      </c>
      <c r="F279" s="5">
        <v>8</v>
      </c>
      <c r="G279" s="6" t="s">
        <v>8</v>
      </c>
      <c r="H279" s="6" t="s">
        <v>391</v>
      </c>
      <c r="I279" s="6" t="s">
        <v>346</v>
      </c>
      <c r="J279" s="6" t="s">
        <v>708</v>
      </c>
      <c r="K279" s="99"/>
      <c r="L279" s="85"/>
      <c r="M279" s="85"/>
      <c r="N279" s="109"/>
      <c r="O279" s="107"/>
      <c r="P279" s="43" t="s">
        <v>1231</v>
      </c>
      <c r="Q279" s="12"/>
    </row>
    <row r="280" spans="1:17" ht="29.25" customHeight="1">
      <c r="A280" s="5">
        <v>274</v>
      </c>
      <c r="B280" s="5" t="str">
        <f>B279</f>
        <v>지적삼각보조점정보</v>
      </c>
      <c r="C280" s="9" t="str">
        <f>C279</f>
        <v>지적삼각보조점정보</v>
      </c>
      <c r="D280" s="9" t="s">
        <v>1304</v>
      </c>
      <c r="E280" s="9" t="s">
        <v>808</v>
      </c>
      <c r="F280" s="5">
        <v>9</v>
      </c>
      <c r="G280" s="6" t="s">
        <v>9</v>
      </c>
      <c r="H280" s="6" t="s">
        <v>392</v>
      </c>
      <c r="I280" s="6">
        <v>1</v>
      </c>
      <c r="J280" s="6" t="s">
        <v>708</v>
      </c>
      <c r="K280" s="99"/>
      <c r="L280" s="85"/>
      <c r="M280" s="85"/>
      <c r="N280" s="109"/>
      <c r="O280" s="107"/>
      <c r="P280" s="43" t="s">
        <v>273</v>
      </c>
      <c r="Q280" s="12" t="str">
        <f>표지재질코드</f>
        <v>1:표석, 2:철재, 3:플라스틱, 4:목재, 5:맨홀식, 6:기타</v>
      </c>
    </row>
    <row r="281" spans="1:17" ht="29.25" customHeight="1">
      <c r="A281" s="15">
        <v>275</v>
      </c>
      <c r="B281" s="5" t="str">
        <f t="shared" si="25"/>
        <v>지적삼각보조점정보</v>
      </c>
      <c r="C281" s="9" t="str">
        <f t="shared" si="25"/>
        <v>지적삼각보조점정보</v>
      </c>
      <c r="D281" s="9" t="s">
        <v>1304</v>
      </c>
      <c r="E281" s="9" t="s">
        <v>807</v>
      </c>
      <c r="F281" s="5">
        <v>10</v>
      </c>
      <c r="G281" s="6" t="s">
        <v>10</v>
      </c>
      <c r="H281" s="6" t="s">
        <v>393</v>
      </c>
      <c r="I281" s="6">
        <v>254</v>
      </c>
      <c r="J281" s="6" t="s">
        <v>708</v>
      </c>
      <c r="K281" s="99"/>
      <c r="L281" s="85"/>
      <c r="M281" s="85"/>
      <c r="N281" s="106"/>
      <c r="O281" s="107"/>
      <c r="P281" s="43" t="s">
        <v>1232</v>
      </c>
      <c r="Q281" s="12"/>
    </row>
    <row r="282" spans="1:17" ht="29.25" customHeight="1">
      <c r="A282" s="5">
        <v>276</v>
      </c>
      <c r="B282" s="5" t="str">
        <f t="shared" si="25"/>
        <v>지적삼각보조점정보</v>
      </c>
      <c r="C282" s="9" t="s">
        <v>721</v>
      </c>
      <c r="D282" s="9" t="s">
        <v>1304</v>
      </c>
      <c r="E282" s="9" t="s">
        <v>807</v>
      </c>
      <c r="F282" s="5">
        <v>11</v>
      </c>
      <c r="G282" s="5" t="s">
        <v>11</v>
      </c>
      <c r="H282" s="5" t="s">
        <v>1202</v>
      </c>
      <c r="I282" s="5">
        <v>4</v>
      </c>
      <c r="J282" s="5"/>
      <c r="K282" s="99"/>
      <c r="L282" s="85"/>
      <c r="M282" s="85"/>
      <c r="N282" s="154"/>
      <c r="O282" s="107"/>
      <c r="P282" s="43" t="s">
        <v>722</v>
      </c>
      <c r="Q282" s="12"/>
    </row>
    <row r="283" spans="1:17" ht="29.25" customHeight="1">
      <c r="A283" s="15">
        <v>277</v>
      </c>
      <c r="B283" s="5" t="str">
        <f>B282</f>
        <v>지적삼각보조점정보</v>
      </c>
      <c r="C283" s="9" t="str">
        <f>C281</f>
        <v>지적삼각보조점정보</v>
      </c>
      <c r="D283" s="9" t="s">
        <v>1304</v>
      </c>
      <c r="E283" s="9" t="s">
        <v>808</v>
      </c>
      <c r="F283" s="5">
        <v>12</v>
      </c>
      <c r="G283" s="6" t="s">
        <v>12</v>
      </c>
      <c r="H283" s="6" t="s">
        <v>403</v>
      </c>
      <c r="I283" s="6">
        <v>1</v>
      </c>
      <c r="J283" s="6" t="s">
        <v>708</v>
      </c>
      <c r="K283" s="99"/>
      <c r="L283" s="85"/>
      <c r="M283" s="85"/>
      <c r="N283" s="109"/>
      <c r="O283" s="107"/>
      <c r="P283" s="43">
        <v>1</v>
      </c>
      <c r="Q283" s="12" t="str">
        <f>설치구분코드</f>
        <v>1:설치, 2:재설치, 3:복구, 4:폐기, 5:기타</v>
      </c>
    </row>
    <row r="284" spans="1:17" ht="29.25" customHeight="1">
      <c r="A284" s="5">
        <v>278</v>
      </c>
      <c r="B284" s="5" t="str">
        <f t="shared" si="25"/>
        <v>지적삼각보조점정보</v>
      </c>
      <c r="C284" s="9" t="str">
        <f t="shared" si="25"/>
        <v>지적삼각보조점정보</v>
      </c>
      <c r="D284" s="9" t="s">
        <v>1304</v>
      </c>
      <c r="E284" s="9" t="s">
        <v>807</v>
      </c>
      <c r="F284" s="5">
        <v>13</v>
      </c>
      <c r="G284" s="6" t="s">
        <v>13</v>
      </c>
      <c r="H284" s="6" t="s">
        <v>404</v>
      </c>
      <c r="I284" s="6">
        <v>254</v>
      </c>
      <c r="J284" s="6" t="s">
        <v>708</v>
      </c>
      <c r="K284" s="99"/>
      <c r="L284" s="85"/>
      <c r="M284" s="85"/>
      <c r="N284" s="106"/>
      <c r="O284" s="107"/>
      <c r="P284" s="43" t="s">
        <v>397</v>
      </c>
      <c r="Q284" s="12"/>
    </row>
    <row r="285" spans="1:17" ht="29.25" customHeight="1">
      <c r="A285" s="15">
        <v>279</v>
      </c>
      <c r="B285" s="5" t="str">
        <f t="shared" si="25"/>
        <v>지적삼각보조점정보</v>
      </c>
      <c r="C285" s="9" t="str">
        <f t="shared" si="25"/>
        <v>지적삼각보조점정보</v>
      </c>
      <c r="D285" s="9" t="s">
        <v>1304</v>
      </c>
      <c r="E285" s="9" t="s">
        <v>808</v>
      </c>
      <c r="F285" s="5">
        <v>14</v>
      </c>
      <c r="G285" s="6" t="s">
        <v>225</v>
      </c>
      <c r="H285" s="6" t="s">
        <v>405</v>
      </c>
      <c r="I285" s="6">
        <v>8</v>
      </c>
      <c r="J285" s="6" t="s">
        <v>708</v>
      </c>
      <c r="K285" s="99"/>
      <c r="L285" s="85"/>
      <c r="M285" s="85"/>
      <c r="N285" s="109"/>
      <c r="O285" s="107"/>
      <c r="P285" s="43" t="s">
        <v>1233</v>
      </c>
      <c r="Q285" s="12"/>
    </row>
    <row r="286" spans="1:17" ht="29.25" customHeight="1">
      <c r="A286" s="5">
        <v>280</v>
      </c>
      <c r="B286" s="5" t="str">
        <f t="shared" si="25"/>
        <v>지적삼각보조점정보</v>
      </c>
      <c r="C286" s="9" t="str">
        <f t="shared" si="25"/>
        <v>지적삼각보조점정보</v>
      </c>
      <c r="D286" s="9" t="s">
        <v>1304</v>
      </c>
      <c r="E286" s="9" t="s">
        <v>807</v>
      </c>
      <c r="F286" s="5">
        <v>15</v>
      </c>
      <c r="G286" s="6" t="s">
        <v>204</v>
      </c>
      <c r="H286" s="6" t="s">
        <v>62</v>
      </c>
      <c r="I286" s="6">
        <v>10</v>
      </c>
      <c r="J286" s="6" t="s">
        <v>708</v>
      </c>
      <c r="K286" s="99"/>
      <c r="L286" s="85"/>
      <c r="M286" s="85"/>
      <c r="N286" s="109"/>
      <c r="O286" s="107"/>
      <c r="P286" s="43" t="s">
        <v>323</v>
      </c>
      <c r="Q286" s="12"/>
    </row>
    <row r="287" spans="1:17" ht="29.25" customHeight="1">
      <c r="A287" s="15">
        <v>281</v>
      </c>
      <c r="B287" s="5" t="str">
        <f t="shared" ref="B287" si="26">B286</f>
        <v>지적삼각보조점정보</v>
      </c>
      <c r="C287" s="9" t="str">
        <f t="shared" ref="C287" si="27">C286</f>
        <v>지적삼각보조점정보</v>
      </c>
      <c r="D287" s="9" t="s">
        <v>1304</v>
      </c>
      <c r="E287" s="9" t="s">
        <v>808</v>
      </c>
      <c r="F287" s="5">
        <v>16</v>
      </c>
      <c r="G287" s="6" t="s">
        <v>16</v>
      </c>
      <c r="H287" s="28" t="s">
        <v>1263</v>
      </c>
      <c r="I287" s="6" t="s">
        <v>1287</v>
      </c>
      <c r="J287" s="28"/>
      <c r="K287" s="99"/>
      <c r="L287" s="85"/>
      <c r="M287" s="85"/>
      <c r="N287" s="109"/>
      <c r="O287" s="107"/>
      <c r="P287" s="55" t="s">
        <v>1300</v>
      </c>
      <c r="Q287" s="38"/>
    </row>
    <row r="288" spans="1:17" ht="29.25" customHeight="1">
      <c r="A288" s="5">
        <v>282</v>
      </c>
      <c r="B288" s="5" t="str">
        <f>B287</f>
        <v>지적삼각보조점정보</v>
      </c>
      <c r="C288" s="9" t="str">
        <f t="shared" ref="C288" si="28">C287</f>
        <v>지적삼각보조점정보</v>
      </c>
      <c r="D288" s="9" t="s">
        <v>1304</v>
      </c>
      <c r="E288" s="9" t="s">
        <v>807</v>
      </c>
      <c r="F288" s="5">
        <v>17</v>
      </c>
      <c r="G288" s="6" t="s">
        <v>17</v>
      </c>
      <c r="H288" s="28" t="s">
        <v>1272</v>
      </c>
      <c r="I288" s="28">
        <v>1</v>
      </c>
      <c r="J288" s="28"/>
      <c r="K288" s="99"/>
      <c r="L288" s="85"/>
      <c r="M288" s="85"/>
      <c r="N288" s="109"/>
      <c r="O288" s="107"/>
      <c r="P288" s="55" t="s">
        <v>1291</v>
      </c>
      <c r="Q288" s="38"/>
    </row>
    <row r="289" spans="1:17" ht="29.25" customHeight="1" thickBot="1">
      <c r="A289" s="19">
        <v>283</v>
      </c>
      <c r="B289" s="19" t="str">
        <f>B286</f>
        <v>지적삼각보조점정보</v>
      </c>
      <c r="C289" s="20" t="str">
        <f>C286</f>
        <v>지적삼각보조점정보</v>
      </c>
      <c r="D289" s="20" t="s">
        <v>1305</v>
      </c>
      <c r="E289" s="20" t="s">
        <v>808</v>
      </c>
      <c r="F289" s="19">
        <v>18</v>
      </c>
      <c r="G289" s="21" t="s">
        <v>176</v>
      </c>
      <c r="H289" s="19" t="s">
        <v>270</v>
      </c>
      <c r="I289" s="21">
        <v>5</v>
      </c>
      <c r="J289" s="21" t="s">
        <v>708</v>
      </c>
      <c r="K289" s="102"/>
      <c r="L289" s="103"/>
      <c r="M289" s="103"/>
      <c r="N289" s="104"/>
      <c r="O289" s="143"/>
      <c r="P289" s="46" t="s">
        <v>1234</v>
      </c>
      <c r="Q289" s="23" t="s">
        <v>702</v>
      </c>
    </row>
    <row r="290" spans="1:17" ht="29.25" customHeight="1">
      <c r="A290" s="15">
        <v>284</v>
      </c>
      <c r="B290" s="15" t="s">
        <v>400</v>
      </c>
      <c r="C290" s="9" t="s">
        <v>400</v>
      </c>
      <c r="D290" s="9" t="s">
        <v>1308</v>
      </c>
      <c r="E290" s="9" t="s">
        <v>807</v>
      </c>
      <c r="F290" s="15">
        <v>1</v>
      </c>
      <c r="G290" s="17" t="s">
        <v>0</v>
      </c>
      <c r="H290" s="17" t="s">
        <v>657</v>
      </c>
      <c r="I290" s="17">
        <v>9</v>
      </c>
      <c r="J290" s="17" t="s">
        <v>708</v>
      </c>
      <c r="K290" s="95"/>
      <c r="L290" s="96"/>
      <c r="M290" s="96"/>
      <c r="N290" s="116"/>
      <c r="O290" s="117"/>
      <c r="P290" s="54" t="s">
        <v>308</v>
      </c>
      <c r="Q290" s="18"/>
    </row>
    <row r="291" spans="1:17" ht="29.25" customHeight="1">
      <c r="A291" s="15">
        <v>285</v>
      </c>
      <c r="B291" s="5" t="str">
        <f t="shared" ref="B291:C306" si="29">B290</f>
        <v>지적삼각점정보</v>
      </c>
      <c r="C291" s="9" t="str">
        <f t="shared" si="29"/>
        <v>지적삼각점정보</v>
      </c>
      <c r="D291" s="9" t="s">
        <v>1307</v>
      </c>
      <c r="E291" s="9" t="s">
        <v>807</v>
      </c>
      <c r="F291" s="5">
        <v>2</v>
      </c>
      <c r="G291" s="6" t="s">
        <v>2</v>
      </c>
      <c r="H291" s="6" t="s">
        <v>406</v>
      </c>
      <c r="I291" s="6">
        <v>15</v>
      </c>
      <c r="J291" s="6" t="s">
        <v>708</v>
      </c>
      <c r="K291" s="99"/>
      <c r="L291" s="85"/>
      <c r="M291" s="85"/>
      <c r="N291" s="109"/>
      <c r="O291" s="107"/>
      <c r="P291" s="43" t="s">
        <v>1235</v>
      </c>
      <c r="Q291" s="12"/>
    </row>
    <row r="292" spans="1:17" ht="29.25" customHeight="1">
      <c r="A292" s="5">
        <v>286</v>
      </c>
      <c r="B292" s="5" t="str">
        <f t="shared" si="29"/>
        <v>지적삼각점정보</v>
      </c>
      <c r="C292" s="9" t="str">
        <f t="shared" si="29"/>
        <v>지적삼각점정보</v>
      </c>
      <c r="D292" s="9" t="s">
        <v>1307</v>
      </c>
      <c r="E292" s="9" t="s">
        <v>808</v>
      </c>
      <c r="F292" s="5">
        <v>3</v>
      </c>
      <c r="G292" s="6" t="s">
        <v>3</v>
      </c>
      <c r="H292" s="6" t="s">
        <v>35</v>
      </c>
      <c r="I292" s="6">
        <v>10</v>
      </c>
      <c r="J292" s="6" t="s">
        <v>708</v>
      </c>
      <c r="K292" s="99"/>
      <c r="L292" s="85"/>
      <c r="M292" s="85"/>
      <c r="N292" s="109"/>
      <c r="O292" s="107"/>
      <c r="P292" s="43" t="s">
        <v>436</v>
      </c>
      <c r="Q292" s="12"/>
    </row>
    <row r="293" spans="1:17" ht="29.25" customHeight="1">
      <c r="A293" s="15">
        <v>287</v>
      </c>
      <c r="B293" s="5" t="str">
        <f t="shared" si="29"/>
        <v>지적삼각점정보</v>
      </c>
      <c r="C293" s="9" t="str">
        <f t="shared" si="29"/>
        <v>지적삼각점정보</v>
      </c>
      <c r="D293" s="9" t="s">
        <v>1307</v>
      </c>
      <c r="E293" s="9" t="s">
        <v>808</v>
      </c>
      <c r="F293" s="5">
        <v>4</v>
      </c>
      <c r="G293" s="6" t="s">
        <v>4</v>
      </c>
      <c r="H293" s="6" t="s">
        <v>36</v>
      </c>
      <c r="I293" s="6">
        <v>254</v>
      </c>
      <c r="J293" s="6" t="s">
        <v>708</v>
      </c>
      <c r="K293" s="99"/>
      <c r="L293" s="85"/>
      <c r="M293" s="85"/>
      <c r="N293" s="106"/>
      <c r="O293" s="107"/>
      <c r="P293" s="43" t="s">
        <v>1236</v>
      </c>
      <c r="Q293" s="12"/>
    </row>
    <row r="294" spans="1:17" ht="29.25" customHeight="1">
      <c r="A294" s="5">
        <v>288</v>
      </c>
      <c r="B294" s="5" t="str">
        <f t="shared" si="29"/>
        <v>지적삼각점정보</v>
      </c>
      <c r="C294" s="9" t="str">
        <f t="shared" si="29"/>
        <v>지적삼각점정보</v>
      </c>
      <c r="D294" s="9" t="s">
        <v>1307</v>
      </c>
      <c r="E294" s="9" t="s">
        <v>808</v>
      </c>
      <c r="F294" s="5">
        <v>5</v>
      </c>
      <c r="G294" s="6" t="s">
        <v>5</v>
      </c>
      <c r="H294" s="6" t="s">
        <v>388</v>
      </c>
      <c r="I294" s="6">
        <v>150</v>
      </c>
      <c r="J294" s="6"/>
      <c r="K294" s="99"/>
      <c r="L294" s="85"/>
      <c r="M294" s="85"/>
      <c r="N294" s="109"/>
      <c r="O294" s="107"/>
      <c r="P294" s="43" t="s">
        <v>437</v>
      </c>
      <c r="Q294" s="12"/>
    </row>
    <row r="295" spans="1:17" ht="29.25" customHeight="1">
      <c r="A295" s="15">
        <v>289</v>
      </c>
      <c r="B295" s="5" t="str">
        <f t="shared" si="29"/>
        <v>지적삼각점정보</v>
      </c>
      <c r="C295" s="9" t="str">
        <f t="shared" si="29"/>
        <v>지적삼각점정보</v>
      </c>
      <c r="D295" s="9" t="s">
        <v>1307</v>
      </c>
      <c r="E295" s="9" t="s">
        <v>808</v>
      </c>
      <c r="F295" s="5">
        <v>6</v>
      </c>
      <c r="G295" s="6" t="s">
        <v>6</v>
      </c>
      <c r="H295" s="6" t="s">
        <v>407</v>
      </c>
      <c r="I295" s="6">
        <v>90</v>
      </c>
      <c r="J295" s="6" t="s">
        <v>708</v>
      </c>
      <c r="K295" s="99"/>
      <c r="L295" s="85"/>
      <c r="M295" s="85"/>
      <c r="N295" s="106"/>
      <c r="O295" s="107"/>
      <c r="P295" s="43" t="s">
        <v>1237</v>
      </c>
      <c r="Q295" s="12"/>
    </row>
    <row r="296" spans="1:17" ht="29.25" customHeight="1">
      <c r="A296" s="5">
        <v>290</v>
      </c>
      <c r="B296" s="5" t="str">
        <f t="shared" si="29"/>
        <v>지적삼각점정보</v>
      </c>
      <c r="C296" s="9" t="str">
        <f t="shared" si="29"/>
        <v>지적삼각점정보</v>
      </c>
      <c r="D296" s="9" t="s">
        <v>1307</v>
      </c>
      <c r="E296" s="9" t="s">
        <v>808</v>
      </c>
      <c r="F296" s="5">
        <v>7</v>
      </c>
      <c r="G296" s="6" t="s">
        <v>7</v>
      </c>
      <c r="H296" s="6" t="s">
        <v>659</v>
      </c>
      <c r="I296" s="6">
        <v>20</v>
      </c>
      <c r="J296" s="6" t="s">
        <v>708</v>
      </c>
      <c r="K296" s="99"/>
      <c r="L296" s="85"/>
      <c r="M296" s="85"/>
      <c r="N296" s="109"/>
      <c r="O296" s="107"/>
      <c r="P296" s="43" t="s">
        <v>438</v>
      </c>
      <c r="Q296" s="12"/>
    </row>
    <row r="297" spans="1:17" ht="29.25" customHeight="1">
      <c r="A297" s="15">
        <v>291</v>
      </c>
      <c r="B297" s="5" t="str">
        <f t="shared" si="29"/>
        <v>지적삼각점정보</v>
      </c>
      <c r="C297" s="9" t="str">
        <f t="shared" si="29"/>
        <v>지적삼각점정보</v>
      </c>
      <c r="D297" s="9" t="s">
        <v>1307</v>
      </c>
      <c r="E297" s="9" t="s">
        <v>808</v>
      </c>
      <c r="F297" s="5">
        <v>8</v>
      </c>
      <c r="G297" s="6" t="s">
        <v>8</v>
      </c>
      <c r="H297" s="6" t="s">
        <v>660</v>
      </c>
      <c r="I297" s="6">
        <v>20</v>
      </c>
      <c r="J297" s="6" t="s">
        <v>708</v>
      </c>
      <c r="K297" s="99"/>
      <c r="L297" s="85"/>
      <c r="M297" s="85"/>
      <c r="N297" s="109"/>
      <c r="O297" s="107"/>
      <c r="P297" s="43" t="s">
        <v>1238</v>
      </c>
      <c r="Q297" s="12"/>
    </row>
    <row r="298" spans="1:17" ht="29.25" customHeight="1">
      <c r="A298" s="5">
        <v>292</v>
      </c>
      <c r="B298" s="5" t="str">
        <f t="shared" si="29"/>
        <v>지적삼각점정보</v>
      </c>
      <c r="C298" s="9" t="str">
        <f t="shared" si="29"/>
        <v>지적삼각점정보</v>
      </c>
      <c r="D298" s="9" t="s">
        <v>1307</v>
      </c>
      <c r="E298" s="9" t="s">
        <v>807</v>
      </c>
      <c r="F298" s="5">
        <v>9</v>
      </c>
      <c r="G298" s="6" t="s">
        <v>9</v>
      </c>
      <c r="H298" s="6" t="s">
        <v>390</v>
      </c>
      <c r="I298" s="6" t="s">
        <v>346</v>
      </c>
      <c r="J298" s="6" t="s">
        <v>708</v>
      </c>
      <c r="K298" s="99"/>
      <c r="L298" s="85"/>
      <c r="M298" s="85"/>
      <c r="N298" s="109"/>
      <c r="O298" s="107"/>
      <c r="P298" s="43" t="s">
        <v>439</v>
      </c>
      <c r="Q298" s="12"/>
    </row>
    <row r="299" spans="1:17" ht="29.25" customHeight="1">
      <c r="A299" s="15">
        <v>293</v>
      </c>
      <c r="B299" s="5" t="str">
        <f t="shared" si="29"/>
        <v>지적삼각점정보</v>
      </c>
      <c r="C299" s="9" t="str">
        <f t="shared" si="29"/>
        <v>지적삼각점정보</v>
      </c>
      <c r="D299" s="9" t="s">
        <v>1307</v>
      </c>
      <c r="E299" s="9" t="s">
        <v>808</v>
      </c>
      <c r="F299" s="5">
        <v>10</v>
      </c>
      <c r="G299" s="6" t="s">
        <v>10</v>
      </c>
      <c r="H299" s="6" t="s">
        <v>391</v>
      </c>
      <c r="I299" s="6" t="s">
        <v>346</v>
      </c>
      <c r="J299" s="6" t="s">
        <v>708</v>
      </c>
      <c r="K299" s="99"/>
      <c r="L299" s="85"/>
      <c r="M299" s="85"/>
      <c r="N299" s="109"/>
      <c r="O299" s="107"/>
      <c r="P299" s="43" t="s">
        <v>1239</v>
      </c>
      <c r="Q299" s="12"/>
    </row>
    <row r="300" spans="1:17" ht="29.25" customHeight="1">
      <c r="A300" s="5">
        <v>294</v>
      </c>
      <c r="B300" s="5" t="str">
        <f t="shared" si="29"/>
        <v>지적삼각점정보</v>
      </c>
      <c r="C300" s="9" t="str">
        <f t="shared" si="29"/>
        <v>지적삼각점정보</v>
      </c>
      <c r="D300" s="9" t="s">
        <v>1307</v>
      </c>
      <c r="E300" s="9" t="s">
        <v>808</v>
      </c>
      <c r="F300" s="5">
        <v>11</v>
      </c>
      <c r="G300" s="6" t="s">
        <v>11</v>
      </c>
      <c r="H300" s="6" t="s">
        <v>408</v>
      </c>
      <c r="I300" s="6">
        <v>20</v>
      </c>
      <c r="J300" s="6" t="s">
        <v>708</v>
      </c>
      <c r="K300" s="99"/>
      <c r="L300" s="85"/>
      <c r="M300" s="85"/>
      <c r="N300" s="109"/>
      <c r="O300" s="107"/>
      <c r="P300" s="43" t="s">
        <v>440</v>
      </c>
      <c r="Q300" s="12"/>
    </row>
    <row r="301" spans="1:17" ht="29.25" customHeight="1">
      <c r="A301" s="15">
        <v>295</v>
      </c>
      <c r="B301" s="5" t="str">
        <f t="shared" si="29"/>
        <v>지적삼각점정보</v>
      </c>
      <c r="C301" s="9" t="str">
        <f t="shared" si="29"/>
        <v>지적삼각점정보</v>
      </c>
      <c r="D301" s="9" t="s">
        <v>1307</v>
      </c>
      <c r="E301" s="9" t="s">
        <v>808</v>
      </c>
      <c r="F301" s="5">
        <v>12</v>
      </c>
      <c r="G301" s="6" t="s">
        <v>12</v>
      </c>
      <c r="H301" s="6" t="s">
        <v>723</v>
      </c>
      <c r="I301" s="6">
        <v>20</v>
      </c>
      <c r="J301" s="6" t="s">
        <v>708</v>
      </c>
      <c r="K301" s="99"/>
      <c r="L301" s="85"/>
      <c r="M301" s="85"/>
      <c r="N301" s="109"/>
      <c r="O301" s="107"/>
      <c r="P301" s="43" t="s">
        <v>1240</v>
      </c>
      <c r="Q301" s="12"/>
    </row>
    <row r="302" spans="1:17" ht="29.25" customHeight="1">
      <c r="A302" s="5">
        <v>296</v>
      </c>
      <c r="B302" s="5" t="str">
        <f t="shared" si="29"/>
        <v>지적삼각점정보</v>
      </c>
      <c r="C302" s="9" t="str">
        <f t="shared" si="29"/>
        <v>지적삼각점정보</v>
      </c>
      <c r="D302" s="9" t="s">
        <v>1307</v>
      </c>
      <c r="E302" s="9" t="s">
        <v>807</v>
      </c>
      <c r="F302" s="5">
        <v>13</v>
      </c>
      <c r="G302" s="6" t="s">
        <v>13</v>
      </c>
      <c r="H302" s="6" t="s">
        <v>409</v>
      </c>
      <c r="I302" s="6">
        <v>1</v>
      </c>
      <c r="J302" s="6" t="s">
        <v>708</v>
      </c>
      <c r="K302" s="99"/>
      <c r="L302" s="85"/>
      <c r="M302" s="85"/>
      <c r="N302" s="109"/>
      <c r="O302" s="107"/>
      <c r="P302" s="43" t="s">
        <v>307</v>
      </c>
      <c r="Q302" s="12"/>
    </row>
    <row r="303" spans="1:17" ht="29.25" customHeight="1">
      <c r="A303" s="15">
        <v>297</v>
      </c>
      <c r="B303" s="5" t="str">
        <f t="shared" si="29"/>
        <v>지적삼각점정보</v>
      </c>
      <c r="C303" s="9" t="str">
        <f t="shared" si="29"/>
        <v>지적삼각점정보</v>
      </c>
      <c r="D303" s="9" t="s">
        <v>1307</v>
      </c>
      <c r="E303" s="9" t="s">
        <v>808</v>
      </c>
      <c r="F303" s="5">
        <v>14</v>
      </c>
      <c r="G303" s="6" t="s">
        <v>14</v>
      </c>
      <c r="H303" s="6" t="s">
        <v>410</v>
      </c>
      <c r="I303" s="6">
        <v>254</v>
      </c>
      <c r="J303" s="6" t="s">
        <v>708</v>
      </c>
      <c r="K303" s="99"/>
      <c r="L303" s="85"/>
      <c r="M303" s="85"/>
      <c r="N303" s="106"/>
      <c r="O303" s="107"/>
      <c r="P303" s="43" t="s">
        <v>1241</v>
      </c>
      <c r="Q303" s="12"/>
    </row>
    <row r="304" spans="1:17" ht="29.25" customHeight="1">
      <c r="A304" s="5">
        <v>298</v>
      </c>
      <c r="B304" s="5" t="str">
        <f t="shared" si="29"/>
        <v>지적삼각점정보</v>
      </c>
      <c r="C304" s="9" t="str">
        <f t="shared" si="29"/>
        <v>지적삼각점정보</v>
      </c>
      <c r="D304" s="9" t="s">
        <v>1307</v>
      </c>
      <c r="E304" s="9" t="s">
        <v>808</v>
      </c>
      <c r="F304" s="5">
        <v>15</v>
      </c>
      <c r="G304" s="6" t="s">
        <v>15</v>
      </c>
      <c r="H304" s="6" t="s">
        <v>411</v>
      </c>
      <c r="I304" s="6">
        <v>8</v>
      </c>
      <c r="J304" s="6" t="s">
        <v>708</v>
      </c>
      <c r="K304" s="99"/>
      <c r="L304" s="85"/>
      <c r="M304" s="85"/>
      <c r="N304" s="109"/>
      <c r="O304" s="107"/>
      <c r="P304" s="43" t="s">
        <v>441</v>
      </c>
      <c r="Q304" s="12"/>
    </row>
    <row r="305" spans="1:17" ht="29.25" customHeight="1">
      <c r="A305" s="15">
        <v>299</v>
      </c>
      <c r="B305" s="5" t="str">
        <f t="shared" si="29"/>
        <v>지적삼각점정보</v>
      </c>
      <c r="C305" s="9" t="str">
        <f t="shared" si="29"/>
        <v>지적삼각점정보</v>
      </c>
      <c r="D305" s="9" t="s">
        <v>1307</v>
      </c>
      <c r="E305" s="9" t="s">
        <v>807</v>
      </c>
      <c r="F305" s="5">
        <v>16</v>
      </c>
      <c r="G305" s="6" t="s">
        <v>16</v>
      </c>
      <c r="H305" s="6" t="s">
        <v>62</v>
      </c>
      <c r="I305" s="6">
        <v>10</v>
      </c>
      <c r="J305" s="6" t="s">
        <v>708</v>
      </c>
      <c r="K305" s="99"/>
      <c r="L305" s="85"/>
      <c r="M305" s="85"/>
      <c r="N305" s="109"/>
      <c r="O305" s="107"/>
      <c r="P305" s="43" t="s">
        <v>1217</v>
      </c>
      <c r="Q305" s="12"/>
    </row>
    <row r="306" spans="1:17" ht="29.25" customHeight="1">
      <c r="A306" s="5">
        <v>300</v>
      </c>
      <c r="B306" s="5" t="str">
        <f t="shared" si="29"/>
        <v>지적삼각점정보</v>
      </c>
      <c r="C306" s="9" t="str">
        <f t="shared" ref="C306:C307" si="30">C305</f>
        <v>지적삼각점정보</v>
      </c>
      <c r="D306" s="9" t="s">
        <v>1307</v>
      </c>
      <c r="E306" s="9" t="s">
        <v>808</v>
      </c>
      <c r="F306" s="5">
        <v>17</v>
      </c>
      <c r="G306" s="6" t="s">
        <v>17</v>
      </c>
      <c r="H306" s="28" t="s">
        <v>1263</v>
      </c>
      <c r="I306" s="6" t="s">
        <v>1287</v>
      </c>
      <c r="J306" s="28"/>
      <c r="K306" s="99"/>
      <c r="L306" s="85"/>
      <c r="M306" s="85"/>
      <c r="N306" s="109"/>
      <c r="O306" s="107"/>
      <c r="P306" s="55" t="s">
        <v>1300</v>
      </c>
      <c r="Q306" s="38"/>
    </row>
    <row r="307" spans="1:17" ht="29.25" customHeight="1">
      <c r="A307" s="15">
        <v>301</v>
      </c>
      <c r="B307" s="5" t="str">
        <f t="shared" ref="B307" si="31">B306</f>
        <v>지적삼각점정보</v>
      </c>
      <c r="C307" s="9" t="str">
        <f t="shared" si="30"/>
        <v>지적삼각점정보</v>
      </c>
      <c r="D307" s="9" t="s">
        <v>1307</v>
      </c>
      <c r="E307" s="9" t="s">
        <v>807</v>
      </c>
      <c r="F307" s="5">
        <v>18</v>
      </c>
      <c r="G307" s="6" t="s">
        <v>18</v>
      </c>
      <c r="H307" s="28" t="s">
        <v>1272</v>
      </c>
      <c r="I307" s="28">
        <v>1</v>
      </c>
      <c r="J307" s="28"/>
      <c r="K307" s="99"/>
      <c r="L307" s="85"/>
      <c r="M307" s="85"/>
      <c r="N307" s="109"/>
      <c r="O307" s="107"/>
      <c r="P307" s="55" t="s">
        <v>1291</v>
      </c>
      <c r="Q307" s="38"/>
    </row>
    <row r="308" spans="1:17" ht="29.25" customHeight="1" thickBot="1">
      <c r="A308" s="19">
        <v>302</v>
      </c>
      <c r="B308" s="19" t="str">
        <f>B305</f>
        <v>지적삼각점정보</v>
      </c>
      <c r="C308" s="20" t="str">
        <f>C305</f>
        <v>지적삼각점정보</v>
      </c>
      <c r="D308" s="20" t="s">
        <v>1307</v>
      </c>
      <c r="E308" s="20" t="s">
        <v>807</v>
      </c>
      <c r="F308" s="19">
        <v>19</v>
      </c>
      <c r="G308" s="19" t="s">
        <v>242</v>
      </c>
      <c r="H308" s="19" t="s">
        <v>270</v>
      </c>
      <c r="I308" s="21">
        <v>5</v>
      </c>
      <c r="J308" s="21" t="s">
        <v>708</v>
      </c>
      <c r="K308" s="102"/>
      <c r="L308" s="103"/>
      <c r="M308" s="103"/>
      <c r="N308" s="104"/>
      <c r="O308" s="143"/>
      <c r="P308" s="46" t="s">
        <v>442</v>
      </c>
      <c r="Q308" s="23" t="s">
        <v>701</v>
      </c>
    </row>
    <row r="309" spans="1:17" ht="29.25" customHeight="1">
      <c r="A309" s="15">
        <v>303</v>
      </c>
      <c r="B309" s="15" t="s">
        <v>412</v>
      </c>
      <c r="C309" s="137"/>
      <c r="D309" s="96"/>
      <c r="E309" s="96"/>
      <c r="F309" s="96"/>
      <c r="G309" s="96"/>
      <c r="H309" s="159"/>
      <c r="I309" s="96"/>
      <c r="J309" s="117"/>
      <c r="K309" s="67" t="s">
        <v>412</v>
      </c>
      <c r="L309" s="64" t="s">
        <v>1309</v>
      </c>
      <c r="M309" s="64" t="s">
        <v>813</v>
      </c>
      <c r="N309" s="5">
        <v>1</v>
      </c>
      <c r="O309" s="31" t="s">
        <v>34</v>
      </c>
      <c r="P309" s="43" t="s">
        <v>1242</v>
      </c>
      <c r="Q309" s="18"/>
    </row>
    <row r="310" spans="1:17" ht="29.25" customHeight="1">
      <c r="A310" s="5">
        <v>304</v>
      </c>
      <c r="B310" s="5" t="str">
        <f t="shared" ref="B310:B321" si="32">B309</f>
        <v>토지등급정보</v>
      </c>
      <c r="C310" s="129"/>
      <c r="D310" s="85"/>
      <c r="E310" s="85"/>
      <c r="F310" s="85"/>
      <c r="G310" s="85"/>
      <c r="H310" s="160"/>
      <c r="I310" s="85"/>
      <c r="J310" s="107"/>
      <c r="K310" s="63" t="str">
        <f t="shared" ref="K310:K321" si="33">K309</f>
        <v>토지등급정보</v>
      </c>
      <c r="L310" s="68" t="s">
        <v>1298</v>
      </c>
      <c r="M310" s="68" t="s">
        <v>813</v>
      </c>
      <c r="N310" s="5">
        <v>2</v>
      </c>
      <c r="O310" s="30" t="s">
        <v>35</v>
      </c>
      <c r="P310" s="43">
        <v>2711010400</v>
      </c>
      <c r="Q310" s="12"/>
    </row>
    <row r="311" spans="1:17" ht="29.25" customHeight="1">
      <c r="A311" s="15">
        <v>305</v>
      </c>
      <c r="B311" s="5" t="str">
        <f t="shared" si="32"/>
        <v>토지등급정보</v>
      </c>
      <c r="C311" s="129"/>
      <c r="D311" s="85"/>
      <c r="E311" s="85"/>
      <c r="F311" s="85"/>
      <c r="G311" s="85"/>
      <c r="H311" s="160"/>
      <c r="I311" s="85"/>
      <c r="J311" s="107"/>
      <c r="K311" s="63" t="str">
        <f t="shared" si="33"/>
        <v>토지등급정보</v>
      </c>
      <c r="L311" s="64" t="s">
        <v>1298</v>
      </c>
      <c r="M311" s="64" t="s">
        <v>813</v>
      </c>
      <c r="N311" s="5">
        <v>3</v>
      </c>
      <c r="O311" s="30" t="s">
        <v>36</v>
      </c>
      <c r="P311" s="43" t="s">
        <v>1243</v>
      </c>
      <c r="Q311" s="12"/>
    </row>
    <row r="312" spans="1:17" ht="29.25" customHeight="1">
      <c r="A312" s="5">
        <v>306</v>
      </c>
      <c r="B312" s="5" t="str">
        <f t="shared" si="32"/>
        <v>토지등급정보</v>
      </c>
      <c r="C312" s="129"/>
      <c r="D312" s="85"/>
      <c r="E312" s="85"/>
      <c r="F312" s="85"/>
      <c r="G312" s="85"/>
      <c r="H312" s="160"/>
      <c r="I312" s="85"/>
      <c r="J312" s="107"/>
      <c r="K312" s="63" t="str">
        <f t="shared" si="33"/>
        <v>토지등급정보</v>
      </c>
      <c r="L312" s="68" t="s">
        <v>1298</v>
      </c>
      <c r="M312" s="68" t="s">
        <v>813</v>
      </c>
      <c r="N312" s="5">
        <v>4</v>
      </c>
      <c r="O312" s="30" t="s">
        <v>40</v>
      </c>
      <c r="P312" s="43" t="s">
        <v>1244</v>
      </c>
      <c r="Q312" s="12"/>
    </row>
    <row r="313" spans="1:17" ht="29.25" customHeight="1">
      <c r="A313" s="15">
        <v>307</v>
      </c>
      <c r="B313" s="5" t="str">
        <f t="shared" si="32"/>
        <v>토지등급정보</v>
      </c>
      <c r="C313" s="129"/>
      <c r="D313" s="85"/>
      <c r="E313" s="85"/>
      <c r="F313" s="85"/>
      <c r="G313" s="85"/>
      <c r="H313" s="160"/>
      <c r="I313" s="85"/>
      <c r="J313" s="107"/>
      <c r="K313" s="63" t="str">
        <f t="shared" si="33"/>
        <v>토지등급정보</v>
      </c>
      <c r="L313" s="64" t="s">
        <v>1298</v>
      </c>
      <c r="M313" s="64" t="s">
        <v>813</v>
      </c>
      <c r="N313" s="5">
        <v>5</v>
      </c>
      <c r="O313" s="30" t="s">
        <v>132</v>
      </c>
      <c r="P313" s="43">
        <v>1</v>
      </c>
      <c r="Q313" s="12" t="str">
        <f>대장구분코드_부동산</f>
        <v>1:토지대장, 2:임야대장</v>
      </c>
    </row>
    <row r="314" spans="1:17" ht="29.25" customHeight="1">
      <c r="A314" s="5">
        <v>308</v>
      </c>
      <c r="B314" s="5" t="str">
        <f t="shared" si="32"/>
        <v>토지등급정보</v>
      </c>
      <c r="C314" s="129"/>
      <c r="D314" s="85"/>
      <c r="E314" s="85"/>
      <c r="F314" s="85"/>
      <c r="G314" s="85"/>
      <c r="H314" s="160"/>
      <c r="I314" s="85"/>
      <c r="J314" s="107"/>
      <c r="K314" s="63" t="str">
        <f t="shared" si="33"/>
        <v>토지등급정보</v>
      </c>
      <c r="L314" s="68" t="s">
        <v>1298</v>
      </c>
      <c r="M314" s="68" t="s">
        <v>813</v>
      </c>
      <c r="N314" s="5">
        <v>6</v>
      </c>
      <c r="O314" s="30" t="s">
        <v>133</v>
      </c>
      <c r="P314" s="43" t="s">
        <v>1207</v>
      </c>
      <c r="Q314" s="12"/>
    </row>
    <row r="315" spans="1:17" ht="29.25" customHeight="1">
      <c r="A315" s="15">
        <v>309</v>
      </c>
      <c r="B315" s="5" t="str">
        <f t="shared" si="32"/>
        <v>토지등급정보</v>
      </c>
      <c r="C315" s="129"/>
      <c r="D315" s="85"/>
      <c r="E315" s="85"/>
      <c r="F315" s="85"/>
      <c r="G315" s="85"/>
      <c r="H315" s="160"/>
      <c r="I315" s="85"/>
      <c r="J315" s="107"/>
      <c r="K315" s="63" t="str">
        <f t="shared" si="33"/>
        <v>토지등급정보</v>
      </c>
      <c r="L315" s="64" t="s">
        <v>1298</v>
      </c>
      <c r="M315" s="64" t="s">
        <v>813</v>
      </c>
      <c r="N315" s="5">
        <v>7</v>
      </c>
      <c r="O315" s="30" t="s">
        <v>413</v>
      </c>
      <c r="P315" s="43" t="s">
        <v>1245</v>
      </c>
      <c r="Q315" s="12"/>
    </row>
    <row r="316" spans="1:17" ht="29.25" customHeight="1">
      <c r="A316" s="5">
        <v>310</v>
      </c>
      <c r="B316" s="5" t="str">
        <f t="shared" si="32"/>
        <v>토지등급정보</v>
      </c>
      <c r="C316" s="129"/>
      <c r="D316" s="85"/>
      <c r="E316" s="85"/>
      <c r="F316" s="85"/>
      <c r="G316" s="85"/>
      <c r="H316" s="160"/>
      <c r="I316" s="85"/>
      <c r="J316" s="107"/>
      <c r="K316" s="63" t="str">
        <f t="shared" si="33"/>
        <v>토지등급정보</v>
      </c>
      <c r="L316" s="68" t="s">
        <v>1298</v>
      </c>
      <c r="M316" s="68" t="s">
        <v>813</v>
      </c>
      <c r="N316" s="5">
        <v>8</v>
      </c>
      <c r="O316" s="30" t="s">
        <v>414</v>
      </c>
      <c r="P316" s="43">
        <v>1</v>
      </c>
      <c r="Q316" s="12" t="str">
        <f>토지등급구분코드</f>
        <v>1:토지등급, 2:기준수확량등급</v>
      </c>
    </row>
    <row r="317" spans="1:17" ht="29.25" customHeight="1">
      <c r="A317" s="15">
        <v>311</v>
      </c>
      <c r="B317" s="5" t="str">
        <f t="shared" si="32"/>
        <v>토지등급정보</v>
      </c>
      <c r="C317" s="129"/>
      <c r="D317" s="85"/>
      <c r="E317" s="85"/>
      <c r="F317" s="85"/>
      <c r="G317" s="85"/>
      <c r="H317" s="160"/>
      <c r="I317" s="85"/>
      <c r="J317" s="107"/>
      <c r="K317" s="63" t="str">
        <f t="shared" si="33"/>
        <v>토지등급정보</v>
      </c>
      <c r="L317" s="64" t="s">
        <v>1298</v>
      </c>
      <c r="M317" s="64" t="s">
        <v>813</v>
      </c>
      <c r="N317" s="5">
        <v>9</v>
      </c>
      <c r="O317" s="30" t="s">
        <v>415</v>
      </c>
      <c r="P317" s="43" t="s">
        <v>1246</v>
      </c>
      <c r="Q317" s="12"/>
    </row>
    <row r="318" spans="1:17" ht="29.25" customHeight="1">
      <c r="A318" s="5">
        <v>312</v>
      </c>
      <c r="B318" s="5" t="str">
        <f t="shared" si="32"/>
        <v>토지등급정보</v>
      </c>
      <c r="C318" s="129"/>
      <c r="D318" s="85"/>
      <c r="E318" s="85"/>
      <c r="F318" s="85"/>
      <c r="G318" s="85"/>
      <c r="H318" s="160"/>
      <c r="I318" s="85"/>
      <c r="J318" s="107"/>
      <c r="K318" s="63" t="str">
        <f t="shared" si="33"/>
        <v>토지등급정보</v>
      </c>
      <c r="L318" s="68" t="s">
        <v>1298</v>
      </c>
      <c r="M318" s="68" t="s">
        <v>813</v>
      </c>
      <c r="N318" s="5">
        <v>10</v>
      </c>
      <c r="O318" s="30" t="s">
        <v>416</v>
      </c>
      <c r="P318" s="43">
        <v>241</v>
      </c>
      <c r="Q318" s="12"/>
    </row>
    <row r="319" spans="1:17" ht="29.25" customHeight="1">
      <c r="A319" s="15">
        <v>313</v>
      </c>
      <c r="B319" s="5" t="str">
        <f t="shared" si="32"/>
        <v>토지등급정보</v>
      </c>
      <c r="C319" s="129"/>
      <c r="D319" s="85"/>
      <c r="E319" s="85"/>
      <c r="F319" s="85"/>
      <c r="G319" s="85"/>
      <c r="H319" s="160"/>
      <c r="I319" s="85"/>
      <c r="J319" s="107"/>
      <c r="K319" s="63" t="str">
        <f t="shared" si="33"/>
        <v>토지등급정보</v>
      </c>
      <c r="L319" s="64" t="s">
        <v>1298</v>
      </c>
      <c r="M319" s="64" t="s">
        <v>813</v>
      </c>
      <c r="N319" s="5">
        <v>11</v>
      </c>
      <c r="O319" s="30" t="s">
        <v>62</v>
      </c>
      <c r="P319" s="43" t="s">
        <v>323</v>
      </c>
      <c r="Q319" s="12"/>
    </row>
    <row r="320" spans="1:17" ht="29.25" customHeight="1">
      <c r="A320" s="5">
        <v>314</v>
      </c>
      <c r="B320" s="5" t="str">
        <f t="shared" si="32"/>
        <v>토지등급정보</v>
      </c>
      <c r="C320" s="129"/>
      <c r="D320" s="85"/>
      <c r="E320" s="85"/>
      <c r="F320" s="85"/>
      <c r="G320" s="85"/>
      <c r="H320" s="160"/>
      <c r="I320" s="85"/>
      <c r="J320" s="107"/>
      <c r="K320" s="63" t="str">
        <f t="shared" si="33"/>
        <v>토지등급정보</v>
      </c>
      <c r="L320" s="68" t="s">
        <v>1298</v>
      </c>
      <c r="M320" s="68" t="s">
        <v>813</v>
      </c>
      <c r="N320" s="5">
        <v>12</v>
      </c>
      <c r="O320" s="28" t="s">
        <v>1263</v>
      </c>
      <c r="P320" s="55" t="s">
        <v>1310</v>
      </c>
      <c r="Q320" s="38"/>
    </row>
    <row r="321" spans="1:17" ht="29.25" customHeight="1">
      <c r="A321" s="15">
        <v>315</v>
      </c>
      <c r="B321" s="5" t="str">
        <f t="shared" si="32"/>
        <v>토지등급정보</v>
      </c>
      <c r="C321" s="129"/>
      <c r="D321" s="85"/>
      <c r="E321" s="85"/>
      <c r="F321" s="85"/>
      <c r="G321" s="85"/>
      <c r="H321" s="160"/>
      <c r="I321" s="85"/>
      <c r="J321" s="107"/>
      <c r="K321" s="63" t="str">
        <f t="shared" si="33"/>
        <v>토지등급정보</v>
      </c>
      <c r="L321" s="64" t="s">
        <v>1309</v>
      </c>
      <c r="M321" s="64" t="s">
        <v>813</v>
      </c>
      <c r="N321" s="5">
        <v>13</v>
      </c>
      <c r="O321" s="28" t="s">
        <v>1272</v>
      </c>
      <c r="P321" s="55" t="s">
        <v>1291</v>
      </c>
      <c r="Q321" s="38"/>
    </row>
    <row r="322" spans="1:17" ht="29.25" customHeight="1" thickBot="1">
      <c r="A322" s="19">
        <v>316</v>
      </c>
      <c r="B322" s="19" t="str">
        <f>B319</f>
        <v>토지등급정보</v>
      </c>
      <c r="C322" s="140"/>
      <c r="D322" s="103"/>
      <c r="E322" s="103"/>
      <c r="F322" s="103"/>
      <c r="G322" s="103"/>
      <c r="H322" s="161"/>
      <c r="I322" s="103"/>
      <c r="J322" s="143"/>
      <c r="K322" s="65" t="str">
        <f>K319</f>
        <v>토지등급정보</v>
      </c>
      <c r="L322" s="66" t="s">
        <v>1298</v>
      </c>
      <c r="M322" s="66" t="s">
        <v>814</v>
      </c>
      <c r="N322" s="27">
        <v>14</v>
      </c>
      <c r="O322" s="32" t="s">
        <v>270</v>
      </c>
      <c r="P322" s="46">
        <v>27110</v>
      </c>
      <c r="Q322" s="23" t="s">
        <v>702</v>
      </c>
    </row>
    <row r="323" spans="1:17" ht="29.25" customHeight="1">
      <c r="A323" s="15">
        <v>317</v>
      </c>
      <c r="B323" s="15" t="s">
        <v>423</v>
      </c>
      <c r="C323" s="137"/>
      <c r="D323" s="96"/>
      <c r="E323" s="96"/>
      <c r="F323" s="96"/>
      <c r="G323" s="96"/>
      <c r="H323" s="138"/>
      <c r="I323" s="96"/>
      <c r="J323" s="117"/>
      <c r="K323" s="67" t="s">
        <v>423</v>
      </c>
      <c r="L323" s="64" t="s">
        <v>1311</v>
      </c>
      <c r="M323" s="64" t="s">
        <v>862</v>
      </c>
      <c r="N323" s="47">
        <v>1</v>
      </c>
      <c r="O323" s="31" t="s">
        <v>34</v>
      </c>
      <c r="P323" s="54" t="s">
        <v>1247</v>
      </c>
      <c r="Q323" s="18"/>
    </row>
    <row r="324" spans="1:17" ht="29.25" customHeight="1">
      <c r="A324" s="5">
        <v>318</v>
      </c>
      <c r="B324" s="5" t="str">
        <f t="shared" ref="B324:B339" si="34">B323</f>
        <v>토지임야정보</v>
      </c>
      <c r="C324" s="129"/>
      <c r="D324" s="85"/>
      <c r="E324" s="85"/>
      <c r="F324" s="85"/>
      <c r="G324" s="85"/>
      <c r="H324" s="114"/>
      <c r="I324" s="85"/>
      <c r="J324" s="107"/>
      <c r="K324" s="63" t="str">
        <f t="shared" ref="K324:K339" si="35">K323</f>
        <v>토지임야정보</v>
      </c>
      <c r="L324" s="64" t="s">
        <v>1297</v>
      </c>
      <c r="M324" s="64" t="s">
        <v>862</v>
      </c>
      <c r="N324" s="5">
        <v>2</v>
      </c>
      <c r="O324" s="30" t="s">
        <v>35</v>
      </c>
      <c r="P324" s="43">
        <v>5211112400</v>
      </c>
      <c r="Q324" s="12"/>
    </row>
    <row r="325" spans="1:17" ht="29.25" customHeight="1">
      <c r="A325" s="15">
        <v>319</v>
      </c>
      <c r="B325" s="5" t="str">
        <f t="shared" si="34"/>
        <v>토지임야정보</v>
      </c>
      <c r="C325" s="129"/>
      <c r="D325" s="85"/>
      <c r="E325" s="85"/>
      <c r="F325" s="85"/>
      <c r="G325" s="85"/>
      <c r="H325" s="114"/>
      <c r="I325" s="85"/>
      <c r="J325" s="107"/>
      <c r="K325" s="63" t="str">
        <f t="shared" si="35"/>
        <v>토지임야정보</v>
      </c>
      <c r="L325" s="64" t="s">
        <v>1297</v>
      </c>
      <c r="M325" s="64" t="s">
        <v>862</v>
      </c>
      <c r="N325" s="5">
        <v>3</v>
      </c>
      <c r="O325" s="30" t="s">
        <v>36</v>
      </c>
      <c r="P325" s="43" t="s">
        <v>1248</v>
      </c>
      <c r="Q325" s="12"/>
    </row>
    <row r="326" spans="1:17" ht="29.25" customHeight="1">
      <c r="A326" s="5">
        <v>320</v>
      </c>
      <c r="B326" s="5" t="str">
        <f t="shared" si="34"/>
        <v>토지임야정보</v>
      </c>
      <c r="C326" s="129"/>
      <c r="D326" s="85"/>
      <c r="E326" s="85"/>
      <c r="F326" s="85"/>
      <c r="G326" s="85"/>
      <c r="H326" s="114"/>
      <c r="I326" s="85"/>
      <c r="J326" s="107"/>
      <c r="K326" s="63" t="str">
        <f t="shared" si="35"/>
        <v>토지임야정보</v>
      </c>
      <c r="L326" s="64" t="s">
        <v>1297</v>
      </c>
      <c r="M326" s="64" t="s">
        <v>862</v>
      </c>
      <c r="N326" s="5">
        <v>4</v>
      </c>
      <c r="O326" s="30" t="s">
        <v>40</v>
      </c>
      <c r="P326" s="43" t="s">
        <v>1249</v>
      </c>
      <c r="Q326" s="12"/>
    </row>
    <row r="327" spans="1:17" ht="29.25" customHeight="1">
      <c r="A327" s="15">
        <v>321</v>
      </c>
      <c r="B327" s="5" t="str">
        <f t="shared" si="34"/>
        <v>토지임야정보</v>
      </c>
      <c r="C327" s="129"/>
      <c r="D327" s="85"/>
      <c r="E327" s="85"/>
      <c r="F327" s="85"/>
      <c r="G327" s="85"/>
      <c r="H327" s="114"/>
      <c r="I327" s="85"/>
      <c r="J327" s="107"/>
      <c r="K327" s="63" t="str">
        <f t="shared" si="35"/>
        <v>토지임야정보</v>
      </c>
      <c r="L327" s="64" t="s">
        <v>1297</v>
      </c>
      <c r="M327" s="64" t="s">
        <v>862</v>
      </c>
      <c r="N327" s="5">
        <v>5</v>
      </c>
      <c r="O327" s="30" t="s">
        <v>132</v>
      </c>
      <c r="P327" s="43">
        <v>1</v>
      </c>
      <c r="Q327" s="12" t="str">
        <f>대장구분코드_부동산</f>
        <v>1:토지대장, 2:임야대장</v>
      </c>
    </row>
    <row r="328" spans="1:17" ht="29.25" customHeight="1">
      <c r="A328" s="5">
        <v>322</v>
      </c>
      <c r="B328" s="5" t="str">
        <f t="shared" si="34"/>
        <v>토지임야정보</v>
      </c>
      <c r="C328" s="129"/>
      <c r="D328" s="85"/>
      <c r="E328" s="85"/>
      <c r="F328" s="85"/>
      <c r="G328" s="85"/>
      <c r="H328" s="114"/>
      <c r="I328" s="85"/>
      <c r="J328" s="107"/>
      <c r="K328" s="63" t="str">
        <f t="shared" si="35"/>
        <v>토지임야정보</v>
      </c>
      <c r="L328" s="64" t="s">
        <v>1297</v>
      </c>
      <c r="M328" s="64" t="s">
        <v>862</v>
      </c>
      <c r="N328" s="5">
        <v>6</v>
      </c>
      <c r="O328" s="30" t="s">
        <v>133</v>
      </c>
      <c r="P328" s="43" t="s">
        <v>1207</v>
      </c>
      <c r="Q328" s="12"/>
    </row>
    <row r="329" spans="1:17" ht="29.25" customHeight="1">
      <c r="A329" s="15">
        <v>323</v>
      </c>
      <c r="B329" s="5" t="str">
        <f t="shared" si="34"/>
        <v>토지임야정보</v>
      </c>
      <c r="C329" s="129"/>
      <c r="D329" s="85"/>
      <c r="E329" s="85"/>
      <c r="F329" s="85"/>
      <c r="G329" s="85"/>
      <c r="H329" s="114"/>
      <c r="I329" s="85"/>
      <c r="J329" s="107"/>
      <c r="K329" s="63" t="str">
        <f t="shared" si="35"/>
        <v>토지임야정보</v>
      </c>
      <c r="L329" s="64" t="s">
        <v>1297</v>
      </c>
      <c r="M329" s="64" t="s">
        <v>862</v>
      </c>
      <c r="N329" s="5">
        <v>7</v>
      </c>
      <c r="O329" s="30" t="s">
        <v>135</v>
      </c>
      <c r="P329" s="43">
        <v>8</v>
      </c>
      <c r="Q329" s="12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330" spans="1:17" ht="29.25" customHeight="1">
      <c r="A330" s="5">
        <v>324</v>
      </c>
      <c r="B330" s="5" t="str">
        <f t="shared" si="34"/>
        <v>토지임야정보</v>
      </c>
      <c r="C330" s="129"/>
      <c r="D330" s="85"/>
      <c r="E330" s="85"/>
      <c r="F330" s="85"/>
      <c r="G330" s="85"/>
      <c r="H330" s="114"/>
      <c r="I330" s="85"/>
      <c r="J330" s="107"/>
      <c r="K330" s="63" t="str">
        <f t="shared" si="35"/>
        <v>토지임야정보</v>
      </c>
      <c r="L330" s="64" t="s">
        <v>1297</v>
      </c>
      <c r="M330" s="64" t="s">
        <v>862</v>
      </c>
      <c r="N330" s="5">
        <v>8</v>
      </c>
      <c r="O330" s="30" t="s">
        <v>136</v>
      </c>
      <c r="P330" s="43" t="s">
        <v>1250</v>
      </c>
      <c r="Q330" s="12"/>
    </row>
    <row r="331" spans="1:17" ht="29.25" customHeight="1">
      <c r="A331" s="15">
        <v>325</v>
      </c>
      <c r="B331" s="5" t="str">
        <f t="shared" si="34"/>
        <v>토지임야정보</v>
      </c>
      <c r="C331" s="129"/>
      <c r="D331" s="85"/>
      <c r="E331" s="85"/>
      <c r="F331" s="85"/>
      <c r="G331" s="85"/>
      <c r="H331" s="114"/>
      <c r="I331" s="85"/>
      <c r="J331" s="107"/>
      <c r="K331" s="63" t="str">
        <f t="shared" si="35"/>
        <v>토지임야정보</v>
      </c>
      <c r="L331" s="64" t="s">
        <v>1297</v>
      </c>
      <c r="M331" s="64" t="s">
        <v>862</v>
      </c>
      <c r="N331" s="5">
        <v>9</v>
      </c>
      <c r="O331" s="30" t="s">
        <v>424</v>
      </c>
      <c r="P331" s="43">
        <v>6</v>
      </c>
      <c r="Q331" s="12"/>
    </row>
    <row r="332" spans="1:17" ht="29.25" customHeight="1">
      <c r="A332" s="5">
        <v>326</v>
      </c>
      <c r="B332" s="5" t="str">
        <f t="shared" si="34"/>
        <v>토지임야정보</v>
      </c>
      <c r="C332" s="129"/>
      <c r="D332" s="85"/>
      <c r="E332" s="85"/>
      <c r="F332" s="85"/>
      <c r="G332" s="85"/>
      <c r="H332" s="114"/>
      <c r="I332" s="85"/>
      <c r="J332" s="107"/>
      <c r="K332" s="63" t="str">
        <f t="shared" si="35"/>
        <v>토지임야정보</v>
      </c>
      <c r="L332" s="64" t="s">
        <v>1297</v>
      </c>
      <c r="M332" s="64" t="s">
        <v>862</v>
      </c>
      <c r="N332" s="5">
        <v>10</v>
      </c>
      <c r="O332" s="30" t="s">
        <v>245</v>
      </c>
      <c r="P332" s="43">
        <v>1</v>
      </c>
      <c r="Q332" s="12" t="str">
        <f>소유구분코드</f>
        <v>0:일본인, 창씨명등, 1:개인, 2:국유지, 3:외국인, 외국공공기관, 4:시, 도유지, 5:군유지, 6:법인, 7:종중, 8:종교단체, 9:기타단체</v>
      </c>
    </row>
    <row r="333" spans="1:17" ht="29.25" customHeight="1">
      <c r="A333" s="15">
        <v>327</v>
      </c>
      <c r="B333" s="5" t="str">
        <f t="shared" si="34"/>
        <v>토지임야정보</v>
      </c>
      <c r="C333" s="129"/>
      <c r="D333" s="85"/>
      <c r="E333" s="85"/>
      <c r="F333" s="85"/>
      <c r="G333" s="85"/>
      <c r="H333" s="114"/>
      <c r="I333" s="85"/>
      <c r="J333" s="107"/>
      <c r="K333" s="63" t="str">
        <f t="shared" si="35"/>
        <v>토지임야정보</v>
      </c>
      <c r="L333" s="64" t="s">
        <v>1297</v>
      </c>
      <c r="M333" s="64" t="s">
        <v>862</v>
      </c>
      <c r="N333" s="5">
        <v>11</v>
      </c>
      <c r="O333" s="30" t="s">
        <v>246</v>
      </c>
      <c r="P333" s="43" t="s">
        <v>1251</v>
      </c>
      <c r="Q333" s="12"/>
    </row>
    <row r="334" spans="1:17" ht="29.25" customHeight="1">
      <c r="A334" s="5">
        <v>328</v>
      </c>
      <c r="B334" s="5" t="str">
        <f t="shared" si="34"/>
        <v>토지임야정보</v>
      </c>
      <c r="C334" s="129"/>
      <c r="D334" s="85"/>
      <c r="E334" s="85"/>
      <c r="F334" s="85"/>
      <c r="G334" s="85"/>
      <c r="H334" s="114"/>
      <c r="I334" s="85"/>
      <c r="J334" s="107"/>
      <c r="K334" s="63" t="str">
        <f t="shared" si="35"/>
        <v>토지임야정보</v>
      </c>
      <c r="L334" s="64" t="s">
        <v>1297</v>
      </c>
      <c r="M334" s="64" t="s">
        <v>862</v>
      </c>
      <c r="N334" s="5">
        <v>12</v>
      </c>
      <c r="O334" s="30" t="s">
        <v>425</v>
      </c>
      <c r="P334" s="43">
        <v>0</v>
      </c>
      <c r="Q334" s="12"/>
    </row>
    <row r="335" spans="1:17" ht="29.25" customHeight="1">
      <c r="A335" s="15">
        <v>329</v>
      </c>
      <c r="B335" s="5" t="str">
        <f t="shared" si="34"/>
        <v>토지임야정보</v>
      </c>
      <c r="C335" s="129"/>
      <c r="D335" s="85"/>
      <c r="E335" s="85"/>
      <c r="F335" s="85"/>
      <c r="G335" s="85"/>
      <c r="H335" s="114"/>
      <c r="I335" s="85"/>
      <c r="J335" s="107"/>
      <c r="K335" s="63" t="str">
        <f t="shared" si="35"/>
        <v>토지임야정보</v>
      </c>
      <c r="L335" s="64" t="s">
        <v>1297</v>
      </c>
      <c r="M335" s="64" t="s">
        <v>862</v>
      </c>
      <c r="N335" s="5">
        <v>13</v>
      </c>
      <c r="O335" s="30" t="s">
        <v>426</v>
      </c>
      <c r="P335" s="43">
        <v>12</v>
      </c>
      <c r="Q335" s="12" t="str">
        <f>축척구분코드</f>
        <v>0:수치, 5:1:500, 6:1:600, 10:1:1000, 12:1:1200, 30:1:3000, 60:1:6000</v>
      </c>
    </row>
    <row r="336" spans="1:17" ht="29.25" customHeight="1">
      <c r="A336" s="5">
        <v>330</v>
      </c>
      <c r="B336" s="5" t="str">
        <f t="shared" si="34"/>
        <v>토지임야정보</v>
      </c>
      <c r="C336" s="129"/>
      <c r="D336" s="85"/>
      <c r="E336" s="85"/>
      <c r="F336" s="85"/>
      <c r="G336" s="85"/>
      <c r="H336" s="114"/>
      <c r="I336" s="85"/>
      <c r="J336" s="107"/>
      <c r="K336" s="63" t="str">
        <f t="shared" si="35"/>
        <v>토지임야정보</v>
      </c>
      <c r="L336" s="64" t="s">
        <v>1297</v>
      </c>
      <c r="M336" s="64" t="s">
        <v>862</v>
      </c>
      <c r="N336" s="5">
        <v>14</v>
      </c>
      <c r="O336" s="30" t="s">
        <v>427</v>
      </c>
      <c r="P336" s="43" t="s">
        <v>429</v>
      </c>
      <c r="Q336" s="12"/>
    </row>
    <row r="337" spans="1:17" ht="29.25" customHeight="1">
      <c r="A337" s="15">
        <v>331</v>
      </c>
      <c r="B337" s="5" t="str">
        <f t="shared" si="34"/>
        <v>토지임야정보</v>
      </c>
      <c r="C337" s="129"/>
      <c r="D337" s="85"/>
      <c r="E337" s="85"/>
      <c r="F337" s="85"/>
      <c r="G337" s="85"/>
      <c r="H337" s="114"/>
      <c r="I337" s="85"/>
      <c r="J337" s="107"/>
      <c r="K337" s="63" t="str">
        <f t="shared" si="35"/>
        <v>토지임야정보</v>
      </c>
      <c r="L337" s="64" t="s">
        <v>1297</v>
      </c>
      <c r="M337" s="64" t="s">
        <v>862</v>
      </c>
      <c r="N337" s="5">
        <v>15</v>
      </c>
      <c r="O337" s="30" t="s">
        <v>62</v>
      </c>
      <c r="P337" s="43" t="s">
        <v>1252</v>
      </c>
      <c r="Q337" s="12"/>
    </row>
    <row r="338" spans="1:17" ht="29.25" customHeight="1">
      <c r="A338" s="5">
        <v>332</v>
      </c>
      <c r="B338" s="5" t="str">
        <f t="shared" si="34"/>
        <v>토지임야정보</v>
      </c>
      <c r="C338" s="129"/>
      <c r="D338" s="85"/>
      <c r="E338" s="85"/>
      <c r="F338" s="85"/>
      <c r="G338" s="85"/>
      <c r="H338" s="114"/>
      <c r="I338" s="85"/>
      <c r="J338" s="107"/>
      <c r="K338" s="63" t="str">
        <f t="shared" si="35"/>
        <v>토지임야정보</v>
      </c>
      <c r="L338" s="64" t="s">
        <v>1297</v>
      </c>
      <c r="M338" s="64" t="s">
        <v>862</v>
      </c>
      <c r="N338" s="5">
        <v>16</v>
      </c>
      <c r="O338" s="28" t="s">
        <v>1263</v>
      </c>
      <c r="P338" s="55" t="s">
        <v>1313</v>
      </c>
      <c r="Q338" s="38"/>
    </row>
    <row r="339" spans="1:17" ht="29.25" customHeight="1">
      <c r="A339" s="15">
        <v>333</v>
      </c>
      <c r="B339" s="5" t="str">
        <f t="shared" si="34"/>
        <v>토지임야정보</v>
      </c>
      <c r="C339" s="129"/>
      <c r="D339" s="85"/>
      <c r="E339" s="85"/>
      <c r="F339" s="85"/>
      <c r="G339" s="85"/>
      <c r="H339" s="114"/>
      <c r="I339" s="85"/>
      <c r="J339" s="107"/>
      <c r="K339" s="63" t="str">
        <f t="shared" si="35"/>
        <v>토지임야정보</v>
      </c>
      <c r="L339" s="64" t="s">
        <v>1297</v>
      </c>
      <c r="M339" s="64" t="s">
        <v>862</v>
      </c>
      <c r="N339" s="5">
        <v>17</v>
      </c>
      <c r="O339" s="28" t="s">
        <v>1272</v>
      </c>
      <c r="P339" s="55" t="s">
        <v>1314</v>
      </c>
      <c r="Q339" s="38"/>
    </row>
    <row r="340" spans="1:17" ht="29.25" customHeight="1" thickBot="1">
      <c r="A340" s="19">
        <v>334</v>
      </c>
      <c r="B340" s="19" t="str">
        <f>B337</f>
        <v>토지임야정보</v>
      </c>
      <c r="C340" s="140"/>
      <c r="D340" s="103"/>
      <c r="E340" s="103"/>
      <c r="F340" s="103"/>
      <c r="G340" s="103"/>
      <c r="H340" s="141"/>
      <c r="I340" s="103"/>
      <c r="J340" s="143"/>
      <c r="K340" s="65" t="str">
        <f>K337</f>
        <v>토지임야정보</v>
      </c>
      <c r="L340" s="66" t="s">
        <v>1312</v>
      </c>
      <c r="M340" s="66" t="s">
        <v>862</v>
      </c>
      <c r="N340" s="19">
        <v>18</v>
      </c>
      <c r="O340" s="32" t="s">
        <v>270</v>
      </c>
      <c r="P340" s="46">
        <v>52110</v>
      </c>
      <c r="Q340" s="23" t="s">
        <v>702</v>
      </c>
    </row>
  </sheetData>
  <autoFilter ref="A6:R340" xr:uid="{00000000-0009-0000-0000-000001000000}"/>
  <mergeCells count="4">
    <mergeCell ref="A5:A6"/>
    <mergeCell ref="B5:B6"/>
    <mergeCell ref="P5:P6"/>
    <mergeCell ref="Q5:Q6"/>
  </mergeCells>
  <phoneticPr fontId="1" type="noConversion"/>
  <pageMargins left="0.25" right="0.25" top="0.75" bottom="0.75" header="0.3" footer="0.3"/>
  <pageSetup paperSize="9" scale="3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view="pageBreakPreview" zoomScale="60" zoomScaleNormal="85" workbookViewId="0">
      <selection activeCell="N36" sqref="N36"/>
    </sheetView>
  </sheetViews>
  <sheetFormatPr defaultRowHeight="16.5"/>
  <cols>
    <col min="2" max="2" width="29.375" bestFit="1" customWidth="1"/>
    <col min="3" max="3" width="128.125" customWidth="1"/>
  </cols>
  <sheetData>
    <row r="1" spans="1:14" ht="26.25">
      <c r="A1" s="188" t="s">
        <v>704</v>
      </c>
      <c r="B1" s="188"/>
    </row>
    <row r="2" spans="1:14" ht="33.75" customHeight="1">
      <c r="A2" s="1" t="s">
        <v>705</v>
      </c>
      <c r="B2" s="1" t="s">
        <v>706</v>
      </c>
      <c r="C2" s="26" t="s">
        <v>707</v>
      </c>
    </row>
    <row r="3" spans="1:14" ht="17.25">
      <c r="A3" s="13">
        <v>1</v>
      </c>
      <c r="B3" s="14" t="s">
        <v>81</v>
      </c>
      <c r="C3" s="10" t="s">
        <v>661</v>
      </c>
    </row>
    <row r="4" spans="1:14" ht="17.25">
      <c r="A4" s="13">
        <v>2</v>
      </c>
      <c r="B4" s="14" t="s">
        <v>44</v>
      </c>
      <c r="C4" s="10" t="s">
        <v>662</v>
      </c>
    </row>
    <row r="5" spans="1:14" ht="49.5">
      <c r="A5" s="13">
        <v>3</v>
      </c>
      <c r="B5" s="14" t="s">
        <v>48</v>
      </c>
      <c r="C5" s="10" t="s">
        <v>1315</v>
      </c>
    </row>
    <row r="6" spans="1:14" ht="82.5">
      <c r="A6" s="13">
        <v>4</v>
      </c>
      <c r="B6" s="14" t="s">
        <v>84</v>
      </c>
      <c r="C6" s="10" t="s">
        <v>663</v>
      </c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</row>
    <row r="7" spans="1:14" ht="17.25">
      <c r="A7" s="13">
        <v>5</v>
      </c>
      <c r="B7" s="14" t="s">
        <v>85</v>
      </c>
      <c r="C7" s="167" t="s">
        <v>664</v>
      </c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</row>
    <row r="8" spans="1:14" ht="33">
      <c r="A8" s="13">
        <v>6</v>
      </c>
      <c r="B8" s="14" t="s">
        <v>60</v>
      </c>
      <c r="C8" s="10" t="s">
        <v>665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</row>
    <row r="9" spans="1:14" ht="17.25">
      <c r="A9" s="13">
        <v>7</v>
      </c>
      <c r="B9" s="14" t="s">
        <v>87</v>
      </c>
      <c r="C9" s="10" t="s">
        <v>666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</row>
    <row r="10" spans="1:14" ht="17.25">
      <c r="A10" s="13">
        <v>8</v>
      </c>
      <c r="B10" s="14" t="s">
        <v>75</v>
      </c>
      <c r="C10" s="10" t="s">
        <v>667</v>
      </c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</row>
    <row r="11" spans="1:14" ht="409.5">
      <c r="A11" s="13">
        <v>9</v>
      </c>
      <c r="B11" s="14" t="s">
        <v>89</v>
      </c>
      <c r="C11" s="10" t="s">
        <v>1317</v>
      </c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</row>
    <row r="12" spans="1:14" ht="17.25">
      <c r="A12" s="164">
        <v>10</v>
      </c>
      <c r="B12" s="165" t="s">
        <v>90</v>
      </c>
      <c r="C12" s="168" t="s">
        <v>668</v>
      </c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</row>
    <row r="13" spans="1:14" ht="33">
      <c r="A13" s="13">
        <v>11</v>
      </c>
      <c r="B13" s="14" t="s">
        <v>100</v>
      </c>
      <c r="C13" s="10" t="s">
        <v>669</v>
      </c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</row>
    <row r="14" spans="1:14" ht="17.25">
      <c r="A14" s="13">
        <v>12</v>
      </c>
      <c r="B14" s="14" t="s">
        <v>101</v>
      </c>
      <c r="C14" s="10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</row>
    <row r="15" spans="1:14" ht="17.25">
      <c r="A15" s="13">
        <v>13</v>
      </c>
      <c r="B15" s="14" t="s">
        <v>146</v>
      </c>
      <c r="C15" s="10" t="s">
        <v>1318</v>
      </c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</row>
    <row r="16" spans="1:14" ht="33">
      <c r="A16" s="13">
        <v>14</v>
      </c>
      <c r="B16" s="14" t="s">
        <v>147</v>
      </c>
      <c r="C16" s="10" t="s">
        <v>1316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</row>
    <row r="17" spans="1:14" ht="66">
      <c r="A17" s="13">
        <v>15</v>
      </c>
      <c r="B17" s="14" t="s">
        <v>148</v>
      </c>
      <c r="C17" s="10" t="s">
        <v>720</v>
      </c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</row>
    <row r="18" spans="1:14" ht="66">
      <c r="A18" s="13">
        <v>16</v>
      </c>
      <c r="B18" s="14" t="s">
        <v>149</v>
      </c>
      <c r="C18" s="10" t="s">
        <v>720</v>
      </c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</row>
    <row r="19" spans="1:14" ht="49.5">
      <c r="A19" s="13">
        <v>17</v>
      </c>
      <c r="B19" s="14" t="s">
        <v>150</v>
      </c>
      <c r="C19" s="168" t="s">
        <v>670</v>
      </c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</row>
    <row r="20" spans="1:14" ht="17.25">
      <c r="A20" s="13">
        <v>18</v>
      </c>
      <c r="B20" s="14" t="s">
        <v>151</v>
      </c>
      <c r="C20" s="10" t="s">
        <v>671</v>
      </c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</row>
    <row r="21" spans="1:14" ht="17.25">
      <c r="A21" s="13">
        <v>19</v>
      </c>
      <c r="B21" s="14" t="s">
        <v>152</v>
      </c>
      <c r="C21" s="10" t="s">
        <v>672</v>
      </c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</row>
    <row r="22" spans="1:14" ht="33">
      <c r="A22" s="13">
        <v>20</v>
      </c>
      <c r="B22" s="14" t="s">
        <v>153</v>
      </c>
      <c r="C22" s="10" t="s">
        <v>673</v>
      </c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</row>
    <row r="23" spans="1:14" ht="17.25">
      <c r="A23" s="13">
        <v>21</v>
      </c>
      <c r="B23" s="14" t="s">
        <v>159</v>
      </c>
      <c r="C23" s="10" t="s">
        <v>674</v>
      </c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</row>
    <row r="24" spans="1:14" ht="82.5">
      <c r="A24" s="13">
        <v>22</v>
      </c>
      <c r="B24" s="14" t="s">
        <v>168</v>
      </c>
      <c r="C24" s="10" t="s">
        <v>663</v>
      </c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</row>
    <row r="25" spans="1:14" ht="17.25">
      <c r="A25" s="13">
        <v>23</v>
      </c>
      <c r="B25" s="14" t="s">
        <v>191</v>
      </c>
      <c r="C25" s="168" t="s">
        <v>675</v>
      </c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</row>
    <row r="26" spans="1:14" ht="17.25">
      <c r="A26" s="13">
        <v>24</v>
      </c>
      <c r="B26" s="14" t="s">
        <v>205</v>
      </c>
      <c r="C26" s="10" t="s">
        <v>676</v>
      </c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</row>
    <row r="27" spans="1:14" ht="17.25">
      <c r="A27" s="13">
        <v>25</v>
      </c>
      <c r="B27" s="14" t="s">
        <v>206</v>
      </c>
      <c r="C27" s="10" t="s">
        <v>677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</row>
    <row r="28" spans="1:14" ht="17.25">
      <c r="A28" s="13">
        <v>26</v>
      </c>
      <c r="B28" s="14" t="s">
        <v>215</v>
      </c>
      <c r="C28" s="10" t="s">
        <v>678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</row>
    <row r="29" spans="1:14" ht="17.25">
      <c r="A29" s="13">
        <v>27</v>
      </c>
      <c r="B29" s="14" t="s">
        <v>291</v>
      </c>
      <c r="C29" s="10" t="s">
        <v>224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</row>
    <row r="30" spans="1:14" ht="17.25">
      <c r="A30" s="13">
        <v>28</v>
      </c>
      <c r="B30" s="14" t="s">
        <v>240</v>
      </c>
      <c r="C30" s="10" t="s">
        <v>679</v>
      </c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</row>
    <row r="31" spans="1:14" ht="17.25">
      <c r="A31" s="13">
        <v>29</v>
      </c>
      <c r="B31" s="14" t="s">
        <v>241</v>
      </c>
      <c r="C31" s="10" t="s">
        <v>680</v>
      </c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</row>
    <row r="32" spans="1:14" ht="17.25">
      <c r="A32" s="13">
        <v>30</v>
      </c>
      <c r="B32" s="14" t="s">
        <v>243</v>
      </c>
      <c r="C32" s="10" t="s">
        <v>681</v>
      </c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</row>
    <row r="33" spans="1:14" ht="17.25">
      <c r="A33" s="13">
        <v>31</v>
      </c>
      <c r="B33" s="14" t="s">
        <v>257</v>
      </c>
      <c r="C33" s="10" t="s">
        <v>682</v>
      </c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</row>
    <row r="34" spans="1:14" ht="33">
      <c r="A34" s="13">
        <v>32</v>
      </c>
      <c r="B34" s="14" t="s">
        <v>258</v>
      </c>
      <c r="C34" s="10" t="s">
        <v>683</v>
      </c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</row>
    <row r="35" spans="1:14" ht="17.25">
      <c r="A35" s="13">
        <v>33</v>
      </c>
      <c r="B35" s="14" t="s">
        <v>259</v>
      </c>
      <c r="C35" s="10" t="s">
        <v>684</v>
      </c>
    </row>
    <row r="36" spans="1:14" ht="33">
      <c r="A36" s="13">
        <v>34</v>
      </c>
      <c r="B36" s="14" t="s">
        <v>260</v>
      </c>
      <c r="C36" s="10" t="s">
        <v>685</v>
      </c>
    </row>
    <row r="37" spans="1:14" ht="115.5">
      <c r="A37" s="13">
        <v>35</v>
      </c>
      <c r="B37" s="14" t="s">
        <v>286</v>
      </c>
      <c r="C37" s="10" t="s">
        <v>686</v>
      </c>
    </row>
    <row r="38" spans="1:14" ht="17.25">
      <c r="A38" s="13">
        <v>36</v>
      </c>
      <c r="B38" s="14" t="s">
        <v>288</v>
      </c>
      <c r="C38" s="10" t="s">
        <v>687</v>
      </c>
    </row>
    <row r="39" spans="1:14" ht="17.25">
      <c r="A39" s="13">
        <v>37</v>
      </c>
      <c r="B39" s="14" t="s">
        <v>290</v>
      </c>
      <c r="C39" s="10" t="s">
        <v>688</v>
      </c>
    </row>
    <row r="40" spans="1:14" ht="17.25">
      <c r="A40" s="13">
        <v>38</v>
      </c>
      <c r="B40" s="14" t="s">
        <v>294</v>
      </c>
      <c r="C40" s="10" t="s">
        <v>689</v>
      </c>
    </row>
    <row r="41" spans="1:14" ht="17.25">
      <c r="A41" s="13">
        <v>39</v>
      </c>
      <c r="B41" s="14" t="s">
        <v>295</v>
      </c>
      <c r="C41" s="10" t="s">
        <v>296</v>
      </c>
    </row>
    <row r="42" spans="1:14" ht="17.25">
      <c r="A42" s="13">
        <v>40</v>
      </c>
      <c r="B42" s="14" t="s">
        <v>303</v>
      </c>
      <c r="C42" s="10" t="s">
        <v>690</v>
      </c>
    </row>
    <row r="43" spans="1:14" ht="17.25">
      <c r="A43" s="13">
        <v>41</v>
      </c>
      <c r="B43" s="14" t="s">
        <v>359</v>
      </c>
      <c r="C43" s="10" t="s">
        <v>360</v>
      </c>
    </row>
    <row r="44" spans="1:14" ht="17.25">
      <c r="A44" s="13">
        <v>42</v>
      </c>
      <c r="B44" s="14" t="s">
        <v>417</v>
      </c>
      <c r="C44" s="10" t="s">
        <v>691</v>
      </c>
    </row>
    <row r="45" spans="1:14" ht="17.25">
      <c r="A45" s="13">
        <v>43</v>
      </c>
      <c r="B45" s="14" t="s">
        <v>428</v>
      </c>
      <c r="C45" s="10" t="s">
        <v>692</v>
      </c>
    </row>
    <row r="46" spans="1:14" ht="17.25">
      <c r="A46" s="13">
        <v>44</v>
      </c>
      <c r="B46" s="14" t="s">
        <v>430</v>
      </c>
      <c r="C46" s="10" t="s">
        <v>693</v>
      </c>
    </row>
    <row r="47" spans="1:14" ht="17.25">
      <c r="A47" s="13">
        <v>45</v>
      </c>
      <c r="B47" s="14" t="s">
        <v>435</v>
      </c>
      <c r="C47" s="10" t="s">
        <v>694</v>
      </c>
    </row>
    <row r="48" spans="1:14" ht="17.25">
      <c r="A48" s="13">
        <v>46</v>
      </c>
      <c r="B48" s="14" t="s">
        <v>478</v>
      </c>
      <c r="C48" s="10" t="s">
        <v>695</v>
      </c>
    </row>
    <row r="49" spans="1:3" ht="49.5">
      <c r="A49" s="13">
        <v>47</v>
      </c>
      <c r="B49" s="14" t="s">
        <v>527</v>
      </c>
      <c r="C49" s="10" t="s">
        <v>696</v>
      </c>
    </row>
    <row r="50" spans="1:3" ht="33">
      <c r="A50" s="13">
        <v>48</v>
      </c>
      <c r="B50" s="14" t="s">
        <v>528</v>
      </c>
      <c r="C50" s="10" t="s">
        <v>697</v>
      </c>
    </row>
    <row r="51" spans="1:3" ht="17.25">
      <c r="A51" s="13">
        <v>49</v>
      </c>
      <c r="B51" s="14" t="s">
        <v>529</v>
      </c>
      <c r="C51" s="10" t="s">
        <v>698</v>
      </c>
    </row>
    <row r="52" spans="1:3" ht="17.25">
      <c r="A52" s="13">
        <v>50</v>
      </c>
      <c r="B52" s="14" t="s">
        <v>567</v>
      </c>
      <c r="C52" s="10" t="s">
        <v>699</v>
      </c>
    </row>
    <row r="53" spans="1:3" ht="17.25">
      <c r="A53" s="13">
        <v>51</v>
      </c>
      <c r="B53" s="14" t="s">
        <v>569</v>
      </c>
      <c r="C53" s="10" t="s">
        <v>700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1"/>
  <sheetViews>
    <sheetView workbookViewId="0"/>
  </sheetViews>
  <sheetFormatPr defaultRowHeight="16.5"/>
  <cols>
    <col min="2" max="2" width="36.375" bestFit="1" customWidth="1"/>
    <col min="3" max="3" width="8.75" bestFit="1" customWidth="1"/>
  </cols>
  <sheetData>
    <row r="1" spans="1:3">
      <c r="A1" s="83" t="s">
        <v>705</v>
      </c>
      <c r="B1" s="83" t="s">
        <v>1195</v>
      </c>
      <c r="C1" s="83" t="s">
        <v>1196</v>
      </c>
    </row>
    <row r="2" spans="1:3">
      <c r="A2" s="41">
        <v>1</v>
      </c>
      <c r="B2" s="90" t="s">
        <v>883</v>
      </c>
      <c r="C2" s="41" t="s">
        <v>1043</v>
      </c>
    </row>
    <row r="3" spans="1:3">
      <c r="A3" s="41">
        <v>2</v>
      </c>
      <c r="B3" s="90" t="s">
        <v>884</v>
      </c>
      <c r="C3" s="41" t="s">
        <v>1044</v>
      </c>
    </row>
    <row r="4" spans="1:3">
      <c r="A4" s="41">
        <v>3</v>
      </c>
      <c r="B4" s="90" t="s">
        <v>885</v>
      </c>
      <c r="C4" s="41" t="s">
        <v>1045</v>
      </c>
    </row>
    <row r="5" spans="1:3">
      <c r="A5" s="41">
        <v>4</v>
      </c>
      <c r="B5" s="90" t="s">
        <v>886</v>
      </c>
      <c r="C5" s="41" t="s">
        <v>1046</v>
      </c>
    </row>
    <row r="6" spans="1:3">
      <c r="A6" s="41">
        <v>5</v>
      </c>
      <c r="B6" s="90" t="s">
        <v>887</v>
      </c>
      <c r="C6" s="41" t="s">
        <v>1047</v>
      </c>
    </row>
    <row r="7" spans="1:3">
      <c r="A7" s="41">
        <v>6</v>
      </c>
      <c r="B7" s="90" t="s">
        <v>888</v>
      </c>
      <c r="C7" s="41" t="s">
        <v>1048</v>
      </c>
    </row>
    <row r="8" spans="1:3">
      <c r="A8" s="41">
        <v>7</v>
      </c>
      <c r="B8" s="90" t="s">
        <v>889</v>
      </c>
      <c r="C8" s="41" t="s">
        <v>1049</v>
      </c>
    </row>
    <row r="9" spans="1:3">
      <c r="A9" s="41">
        <v>8</v>
      </c>
      <c r="B9" s="90" t="s">
        <v>890</v>
      </c>
      <c r="C9" s="41" t="s">
        <v>1050</v>
      </c>
    </row>
    <row r="10" spans="1:3">
      <c r="A10" s="41">
        <v>9</v>
      </c>
      <c r="B10" s="90" t="s">
        <v>891</v>
      </c>
      <c r="C10" s="41" t="s">
        <v>1051</v>
      </c>
    </row>
    <row r="11" spans="1:3">
      <c r="A11" s="41">
        <v>10</v>
      </c>
      <c r="B11" s="90" t="s">
        <v>892</v>
      </c>
      <c r="C11" s="41" t="s">
        <v>1052</v>
      </c>
    </row>
    <row r="12" spans="1:3">
      <c r="A12" s="41">
        <v>11</v>
      </c>
      <c r="B12" s="90" t="s">
        <v>893</v>
      </c>
      <c r="C12" s="41" t="s">
        <v>1053</v>
      </c>
    </row>
    <row r="13" spans="1:3">
      <c r="A13" s="41">
        <v>12</v>
      </c>
      <c r="B13" s="90" t="s">
        <v>894</v>
      </c>
      <c r="C13" s="41" t="s">
        <v>877</v>
      </c>
    </row>
    <row r="14" spans="1:3">
      <c r="A14" s="41">
        <v>13</v>
      </c>
      <c r="B14" s="90" t="s">
        <v>895</v>
      </c>
      <c r="C14" s="41" t="s">
        <v>1054</v>
      </c>
    </row>
    <row r="15" spans="1:3">
      <c r="A15" s="41">
        <v>14</v>
      </c>
      <c r="B15" s="90" t="s">
        <v>896</v>
      </c>
      <c r="C15" s="41" t="s">
        <v>1055</v>
      </c>
    </row>
    <row r="16" spans="1:3">
      <c r="A16" s="41">
        <v>15</v>
      </c>
      <c r="B16" s="90" t="s">
        <v>897</v>
      </c>
      <c r="C16" s="41" t="s">
        <v>1056</v>
      </c>
    </row>
    <row r="17" spans="1:3">
      <c r="A17" s="41">
        <v>16</v>
      </c>
      <c r="B17" s="90" t="s">
        <v>898</v>
      </c>
      <c r="C17" s="41" t="s">
        <v>872</v>
      </c>
    </row>
    <row r="18" spans="1:3">
      <c r="A18" s="41">
        <v>17</v>
      </c>
      <c r="B18" s="90" t="s">
        <v>899</v>
      </c>
      <c r="C18" s="41" t="s">
        <v>1057</v>
      </c>
    </row>
    <row r="19" spans="1:3">
      <c r="A19" s="41">
        <v>18</v>
      </c>
      <c r="B19" s="90" t="s">
        <v>900</v>
      </c>
      <c r="C19" s="41" t="s">
        <v>1058</v>
      </c>
    </row>
    <row r="20" spans="1:3">
      <c r="A20" s="41">
        <v>19</v>
      </c>
      <c r="B20" s="90" t="s">
        <v>901</v>
      </c>
      <c r="C20" s="41" t="s">
        <v>1059</v>
      </c>
    </row>
    <row r="21" spans="1:3">
      <c r="A21" s="41">
        <v>20</v>
      </c>
      <c r="B21" s="90" t="s">
        <v>902</v>
      </c>
      <c r="C21" s="41" t="s">
        <v>1060</v>
      </c>
    </row>
    <row r="22" spans="1:3">
      <c r="A22" s="41">
        <v>21</v>
      </c>
      <c r="B22" s="90" t="s">
        <v>903</v>
      </c>
      <c r="C22" s="41" t="s">
        <v>1061</v>
      </c>
    </row>
    <row r="23" spans="1:3">
      <c r="A23" s="41">
        <v>22</v>
      </c>
      <c r="B23" s="90" t="s">
        <v>904</v>
      </c>
      <c r="C23" s="41" t="s">
        <v>1062</v>
      </c>
    </row>
    <row r="24" spans="1:3">
      <c r="A24" s="41">
        <v>23</v>
      </c>
      <c r="B24" s="90" t="s">
        <v>905</v>
      </c>
      <c r="C24" s="41" t="s">
        <v>1063</v>
      </c>
    </row>
    <row r="25" spans="1:3">
      <c r="A25" s="41">
        <v>24</v>
      </c>
      <c r="B25" s="90" t="s">
        <v>906</v>
      </c>
      <c r="C25" s="41" t="s">
        <v>1064</v>
      </c>
    </row>
    <row r="26" spans="1:3">
      <c r="A26" s="41">
        <v>25</v>
      </c>
      <c r="B26" s="90" t="s">
        <v>907</v>
      </c>
      <c r="C26" s="41" t="s">
        <v>1065</v>
      </c>
    </row>
    <row r="27" spans="1:3">
      <c r="A27" s="41">
        <v>26</v>
      </c>
      <c r="B27" s="90" t="s">
        <v>908</v>
      </c>
      <c r="C27" s="41" t="s">
        <v>1066</v>
      </c>
    </row>
    <row r="28" spans="1:3">
      <c r="A28" s="41">
        <v>27</v>
      </c>
      <c r="B28" s="90" t="s">
        <v>909</v>
      </c>
      <c r="C28" s="41" t="s">
        <v>1067</v>
      </c>
    </row>
    <row r="29" spans="1:3">
      <c r="A29" s="41">
        <v>28</v>
      </c>
      <c r="B29" s="90" t="s">
        <v>910</v>
      </c>
      <c r="C29" s="41" t="s">
        <v>1068</v>
      </c>
    </row>
    <row r="30" spans="1:3">
      <c r="A30" s="41">
        <v>29</v>
      </c>
      <c r="B30" s="90" t="s">
        <v>911</v>
      </c>
      <c r="C30" s="41" t="s">
        <v>1069</v>
      </c>
    </row>
    <row r="31" spans="1:3">
      <c r="A31" s="41">
        <v>30</v>
      </c>
      <c r="B31" s="90" t="s">
        <v>912</v>
      </c>
      <c r="C31" s="41" t="s">
        <v>1070</v>
      </c>
    </row>
    <row r="32" spans="1:3">
      <c r="A32" s="41">
        <v>31</v>
      </c>
      <c r="B32" s="90" t="s">
        <v>913</v>
      </c>
      <c r="C32" s="41" t="s">
        <v>1071</v>
      </c>
    </row>
    <row r="33" spans="1:3">
      <c r="A33" s="41">
        <v>32</v>
      </c>
      <c r="B33" s="90" t="s">
        <v>914</v>
      </c>
      <c r="C33" s="41" t="s">
        <v>1072</v>
      </c>
    </row>
    <row r="34" spans="1:3">
      <c r="A34" s="41">
        <v>33</v>
      </c>
      <c r="B34" s="90" t="s">
        <v>915</v>
      </c>
      <c r="C34" s="41" t="s">
        <v>1073</v>
      </c>
    </row>
    <row r="35" spans="1:3">
      <c r="A35" s="41">
        <v>34</v>
      </c>
      <c r="B35" s="90" t="s">
        <v>916</v>
      </c>
      <c r="C35" s="41" t="s">
        <v>1074</v>
      </c>
    </row>
    <row r="36" spans="1:3">
      <c r="A36" s="41">
        <v>35</v>
      </c>
      <c r="B36" s="90" t="s">
        <v>917</v>
      </c>
      <c r="C36" s="41" t="s">
        <v>1075</v>
      </c>
    </row>
    <row r="37" spans="1:3">
      <c r="A37" s="41">
        <v>36</v>
      </c>
      <c r="B37" s="90" t="s">
        <v>918</v>
      </c>
      <c r="C37" s="41" t="s">
        <v>1076</v>
      </c>
    </row>
    <row r="38" spans="1:3">
      <c r="A38" s="41">
        <v>37</v>
      </c>
      <c r="B38" s="90" t="s">
        <v>919</v>
      </c>
      <c r="C38" s="41" t="s">
        <v>1077</v>
      </c>
    </row>
    <row r="39" spans="1:3">
      <c r="A39" s="41">
        <v>38</v>
      </c>
      <c r="B39" s="90" t="s">
        <v>920</v>
      </c>
      <c r="C39" s="41" t="s">
        <v>1078</v>
      </c>
    </row>
    <row r="40" spans="1:3">
      <c r="A40" s="41">
        <v>39</v>
      </c>
      <c r="B40" s="90" t="s">
        <v>921</v>
      </c>
      <c r="C40" s="41" t="s">
        <v>1079</v>
      </c>
    </row>
    <row r="41" spans="1:3">
      <c r="A41" s="41">
        <v>40</v>
      </c>
      <c r="B41" s="90" t="s">
        <v>922</v>
      </c>
      <c r="C41" s="41" t="s">
        <v>1080</v>
      </c>
    </row>
    <row r="42" spans="1:3">
      <c r="A42" s="41">
        <v>41</v>
      </c>
      <c r="B42" s="90" t="s">
        <v>923</v>
      </c>
      <c r="C42" s="41" t="s">
        <v>1081</v>
      </c>
    </row>
    <row r="43" spans="1:3">
      <c r="A43" s="41">
        <v>42</v>
      </c>
      <c r="B43" s="90" t="s">
        <v>924</v>
      </c>
      <c r="C43" s="41" t="s">
        <v>1082</v>
      </c>
    </row>
    <row r="44" spans="1:3">
      <c r="A44" s="41">
        <v>43</v>
      </c>
      <c r="B44" s="90" t="s">
        <v>925</v>
      </c>
      <c r="C44" s="41" t="s">
        <v>1083</v>
      </c>
    </row>
    <row r="45" spans="1:3">
      <c r="A45" s="41">
        <v>44</v>
      </c>
      <c r="B45" s="90" t="s">
        <v>926</v>
      </c>
      <c r="C45" s="41" t="s">
        <v>1084</v>
      </c>
    </row>
    <row r="46" spans="1:3">
      <c r="A46" s="41">
        <v>45</v>
      </c>
      <c r="B46" s="90" t="s">
        <v>927</v>
      </c>
      <c r="C46" s="41" t="s">
        <v>1085</v>
      </c>
    </row>
    <row r="47" spans="1:3">
      <c r="A47" s="41">
        <v>46</v>
      </c>
      <c r="B47" s="90" t="s">
        <v>928</v>
      </c>
      <c r="C47" s="41" t="s">
        <v>1086</v>
      </c>
    </row>
    <row r="48" spans="1:3">
      <c r="A48" s="41">
        <v>47</v>
      </c>
      <c r="B48" s="90" t="s">
        <v>929</v>
      </c>
      <c r="C48" s="41" t="s">
        <v>1087</v>
      </c>
    </row>
    <row r="49" spans="1:3">
      <c r="A49" s="41">
        <v>48</v>
      </c>
      <c r="B49" s="90" t="s">
        <v>930</v>
      </c>
      <c r="C49" s="41" t="s">
        <v>1088</v>
      </c>
    </row>
    <row r="50" spans="1:3">
      <c r="A50" s="41">
        <v>49</v>
      </c>
      <c r="B50" s="90" t="s">
        <v>931</v>
      </c>
      <c r="C50" s="41" t="s">
        <v>1089</v>
      </c>
    </row>
    <row r="51" spans="1:3">
      <c r="A51" s="41">
        <v>50</v>
      </c>
      <c r="B51" s="90" t="s">
        <v>932</v>
      </c>
      <c r="C51" s="41" t="s">
        <v>1090</v>
      </c>
    </row>
    <row r="52" spans="1:3">
      <c r="A52" s="41">
        <v>51</v>
      </c>
      <c r="B52" s="90" t="s">
        <v>933</v>
      </c>
      <c r="C52" s="41" t="s">
        <v>1091</v>
      </c>
    </row>
    <row r="53" spans="1:3">
      <c r="A53" s="41">
        <v>52</v>
      </c>
      <c r="B53" s="90" t="s">
        <v>934</v>
      </c>
      <c r="C53" s="41" t="s">
        <v>1092</v>
      </c>
    </row>
    <row r="54" spans="1:3">
      <c r="A54" s="41">
        <v>53</v>
      </c>
      <c r="B54" s="90" t="s">
        <v>935</v>
      </c>
      <c r="C54" s="41" t="s">
        <v>1093</v>
      </c>
    </row>
    <row r="55" spans="1:3">
      <c r="A55" s="41">
        <v>54</v>
      </c>
      <c r="B55" s="90" t="s">
        <v>936</v>
      </c>
      <c r="C55" s="41" t="s">
        <v>1094</v>
      </c>
    </row>
    <row r="56" spans="1:3">
      <c r="A56" s="41">
        <v>55</v>
      </c>
      <c r="B56" s="90" t="s">
        <v>937</v>
      </c>
      <c r="C56" s="41" t="s">
        <v>1095</v>
      </c>
    </row>
    <row r="57" spans="1:3">
      <c r="A57" s="41">
        <v>56</v>
      </c>
      <c r="B57" s="90" t="s">
        <v>938</v>
      </c>
      <c r="C57" s="41" t="s">
        <v>1096</v>
      </c>
    </row>
    <row r="58" spans="1:3">
      <c r="A58" s="41">
        <v>57</v>
      </c>
      <c r="B58" s="90" t="s">
        <v>939</v>
      </c>
      <c r="C58" s="41" t="s">
        <v>1097</v>
      </c>
    </row>
    <row r="59" spans="1:3">
      <c r="A59" s="41">
        <v>58</v>
      </c>
      <c r="B59" s="90" t="s">
        <v>940</v>
      </c>
      <c r="C59" s="41" t="s">
        <v>1098</v>
      </c>
    </row>
    <row r="60" spans="1:3">
      <c r="A60" s="41">
        <v>59</v>
      </c>
      <c r="B60" s="90" t="s">
        <v>941</v>
      </c>
      <c r="C60" s="41" t="s">
        <v>1099</v>
      </c>
    </row>
    <row r="61" spans="1:3">
      <c r="A61" s="41">
        <v>60</v>
      </c>
      <c r="B61" s="90" t="s">
        <v>942</v>
      </c>
      <c r="C61" s="41" t="s">
        <v>1100</v>
      </c>
    </row>
    <row r="62" spans="1:3">
      <c r="A62" s="41">
        <v>61</v>
      </c>
      <c r="B62" s="90" t="s">
        <v>943</v>
      </c>
      <c r="C62" s="41" t="s">
        <v>1101</v>
      </c>
    </row>
    <row r="63" spans="1:3">
      <c r="A63" s="41">
        <v>62</v>
      </c>
      <c r="B63" s="90" t="s">
        <v>944</v>
      </c>
      <c r="C63" s="41" t="s">
        <v>1102</v>
      </c>
    </row>
    <row r="64" spans="1:3">
      <c r="A64" s="41">
        <v>63</v>
      </c>
      <c r="B64" s="90" t="s">
        <v>945</v>
      </c>
      <c r="C64" s="41" t="s">
        <v>1103</v>
      </c>
    </row>
    <row r="65" spans="1:3">
      <c r="A65" s="41">
        <v>64</v>
      </c>
      <c r="B65" s="90" t="s">
        <v>946</v>
      </c>
      <c r="C65" s="41" t="s">
        <v>1104</v>
      </c>
    </row>
    <row r="66" spans="1:3">
      <c r="A66" s="41">
        <v>65</v>
      </c>
      <c r="B66" s="90" t="s">
        <v>947</v>
      </c>
      <c r="C66" s="41" t="s">
        <v>1105</v>
      </c>
    </row>
    <row r="67" spans="1:3">
      <c r="A67" s="41">
        <v>66</v>
      </c>
      <c r="B67" s="90" t="s">
        <v>948</v>
      </c>
      <c r="C67" s="41" t="s">
        <v>1106</v>
      </c>
    </row>
    <row r="68" spans="1:3">
      <c r="A68" s="41">
        <v>67</v>
      </c>
      <c r="B68" s="90" t="s">
        <v>949</v>
      </c>
      <c r="C68" s="41" t="s">
        <v>1107</v>
      </c>
    </row>
    <row r="69" spans="1:3">
      <c r="A69" s="41">
        <v>68</v>
      </c>
      <c r="B69" s="90" t="s">
        <v>950</v>
      </c>
      <c r="C69" s="41" t="s">
        <v>1108</v>
      </c>
    </row>
    <row r="70" spans="1:3">
      <c r="A70" s="41">
        <v>69</v>
      </c>
      <c r="B70" s="90" t="s">
        <v>951</v>
      </c>
      <c r="C70" s="41" t="s">
        <v>777</v>
      </c>
    </row>
    <row r="71" spans="1:3">
      <c r="A71" s="41">
        <v>70</v>
      </c>
      <c r="B71" s="90" t="s">
        <v>952</v>
      </c>
      <c r="C71" s="41" t="s">
        <v>1109</v>
      </c>
    </row>
    <row r="72" spans="1:3">
      <c r="A72" s="41">
        <v>71</v>
      </c>
      <c r="B72" s="90" t="s">
        <v>953</v>
      </c>
      <c r="C72" s="41" t="s">
        <v>1110</v>
      </c>
    </row>
    <row r="73" spans="1:3">
      <c r="A73" s="41">
        <v>72</v>
      </c>
      <c r="B73" s="90" t="s">
        <v>954</v>
      </c>
      <c r="C73" s="41" t="s">
        <v>1111</v>
      </c>
    </row>
    <row r="74" spans="1:3">
      <c r="A74" s="41">
        <v>73</v>
      </c>
      <c r="B74" s="90" t="s">
        <v>955</v>
      </c>
      <c r="C74" s="41" t="s">
        <v>1112</v>
      </c>
    </row>
    <row r="75" spans="1:3">
      <c r="A75" s="41">
        <v>74</v>
      </c>
      <c r="B75" s="90" t="s">
        <v>956</v>
      </c>
      <c r="C75" s="41" t="s">
        <v>1113</v>
      </c>
    </row>
    <row r="76" spans="1:3">
      <c r="A76" s="41">
        <v>75</v>
      </c>
      <c r="B76" s="90" t="s">
        <v>957</v>
      </c>
      <c r="C76" s="41" t="s">
        <v>1114</v>
      </c>
    </row>
    <row r="77" spans="1:3">
      <c r="A77" s="41">
        <v>76</v>
      </c>
      <c r="B77" s="90" t="s">
        <v>958</v>
      </c>
      <c r="C77" s="41" t="s">
        <v>1115</v>
      </c>
    </row>
    <row r="78" spans="1:3">
      <c r="A78" s="41">
        <v>77</v>
      </c>
      <c r="B78" s="90" t="s">
        <v>959</v>
      </c>
      <c r="C78" s="41" t="s">
        <v>1116</v>
      </c>
    </row>
    <row r="79" spans="1:3">
      <c r="A79" s="41">
        <v>78</v>
      </c>
      <c r="B79" s="90" t="s">
        <v>960</v>
      </c>
      <c r="C79" s="41" t="s">
        <v>1117</v>
      </c>
    </row>
    <row r="80" spans="1:3">
      <c r="A80" s="41">
        <v>79</v>
      </c>
      <c r="B80" s="90" t="s">
        <v>961</v>
      </c>
      <c r="C80" s="41" t="s">
        <v>1118</v>
      </c>
    </row>
    <row r="81" spans="1:3">
      <c r="A81" s="41">
        <v>80</v>
      </c>
      <c r="B81" s="90" t="s">
        <v>962</v>
      </c>
      <c r="C81" s="41" t="s">
        <v>1119</v>
      </c>
    </row>
    <row r="82" spans="1:3">
      <c r="A82" s="41">
        <v>81</v>
      </c>
      <c r="B82" s="90" t="s">
        <v>963</v>
      </c>
      <c r="C82" s="41" t="s">
        <v>1120</v>
      </c>
    </row>
    <row r="83" spans="1:3">
      <c r="A83" s="41">
        <v>82</v>
      </c>
      <c r="B83" s="90" t="s">
        <v>964</v>
      </c>
      <c r="C83" s="41" t="s">
        <v>875</v>
      </c>
    </row>
    <row r="84" spans="1:3">
      <c r="A84" s="41">
        <v>83</v>
      </c>
      <c r="B84" s="90" t="s">
        <v>965</v>
      </c>
      <c r="C84" s="41" t="s">
        <v>1121</v>
      </c>
    </row>
    <row r="85" spans="1:3">
      <c r="A85" s="41">
        <v>84</v>
      </c>
      <c r="B85" s="90" t="s">
        <v>966</v>
      </c>
      <c r="C85" s="41" t="s">
        <v>1122</v>
      </c>
    </row>
    <row r="86" spans="1:3">
      <c r="A86" s="41">
        <v>85</v>
      </c>
      <c r="B86" s="90" t="s">
        <v>967</v>
      </c>
      <c r="C86" s="41" t="s">
        <v>1123</v>
      </c>
    </row>
    <row r="87" spans="1:3">
      <c r="A87" s="41">
        <v>86</v>
      </c>
      <c r="B87" s="90" t="s">
        <v>968</v>
      </c>
      <c r="C87" s="41" t="s">
        <v>1124</v>
      </c>
    </row>
    <row r="88" spans="1:3">
      <c r="A88" s="41">
        <v>87</v>
      </c>
      <c r="B88" s="90" t="s">
        <v>969</v>
      </c>
      <c r="C88" s="41" t="s">
        <v>1125</v>
      </c>
    </row>
    <row r="89" spans="1:3">
      <c r="A89" s="41">
        <v>88</v>
      </c>
      <c r="B89" s="90" t="s">
        <v>970</v>
      </c>
      <c r="C89" s="41" t="s">
        <v>1126</v>
      </c>
    </row>
    <row r="90" spans="1:3">
      <c r="A90" s="41">
        <v>89</v>
      </c>
      <c r="B90" s="90" t="s">
        <v>971</v>
      </c>
      <c r="C90" s="41" t="s">
        <v>1127</v>
      </c>
    </row>
    <row r="91" spans="1:3">
      <c r="A91" s="41">
        <v>90</v>
      </c>
      <c r="B91" s="90" t="s">
        <v>972</v>
      </c>
      <c r="C91" s="41" t="s">
        <v>876</v>
      </c>
    </row>
    <row r="92" spans="1:3">
      <c r="A92" s="41">
        <v>91</v>
      </c>
      <c r="B92" s="90" t="s">
        <v>973</v>
      </c>
      <c r="C92" s="41" t="s">
        <v>1128</v>
      </c>
    </row>
    <row r="93" spans="1:3">
      <c r="A93" s="41">
        <v>92</v>
      </c>
      <c r="B93" s="90" t="s">
        <v>974</v>
      </c>
      <c r="C93" s="41" t="s">
        <v>1129</v>
      </c>
    </row>
    <row r="94" spans="1:3">
      <c r="A94" s="41">
        <v>93</v>
      </c>
      <c r="B94" s="90" t="s">
        <v>975</v>
      </c>
      <c r="C94" s="41" t="s">
        <v>1130</v>
      </c>
    </row>
    <row r="95" spans="1:3">
      <c r="A95" s="41">
        <v>94</v>
      </c>
      <c r="B95" s="90" t="s">
        <v>976</v>
      </c>
      <c r="C95" s="41" t="s">
        <v>1131</v>
      </c>
    </row>
    <row r="96" spans="1:3">
      <c r="A96" s="41">
        <v>95</v>
      </c>
      <c r="B96" s="90" t="s">
        <v>977</v>
      </c>
      <c r="C96" s="41" t="s">
        <v>1132</v>
      </c>
    </row>
    <row r="97" spans="1:3">
      <c r="A97" s="41">
        <v>96</v>
      </c>
      <c r="B97" s="90" t="s">
        <v>978</v>
      </c>
      <c r="C97" s="41" t="s">
        <v>1133</v>
      </c>
    </row>
    <row r="98" spans="1:3">
      <c r="A98" s="41">
        <v>97</v>
      </c>
      <c r="B98" s="90" t="s">
        <v>979</v>
      </c>
      <c r="C98" s="41" t="s">
        <v>1134</v>
      </c>
    </row>
    <row r="99" spans="1:3">
      <c r="A99" s="41">
        <v>98</v>
      </c>
      <c r="B99" s="90" t="s">
        <v>980</v>
      </c>
      <c r="C99" s="41" t="s">
        <v>1135</v>
      </c>
    </row>
    <row r="100" spans="1:3">
      <c r="A100" s="41">
        <v>99</v>
      </c>
      <c r="B100" s="90" t="s">
        <v>981</v>
      </c>
      <c r="C100" s="41" t="s">
        <v>1136</v>
      </c>
    </row>
    <row r="101" spans="1:3">
      <c r="A101" s="41">
        <v>100</v>
      </c>
      <c r="B101" s="90" t="s">
        <v>982</v>
      </c>
      <c r="C101" s="41" t="s">
        <v>1137</v>
      </c>
    </row>
    <row r="102" spans="1:3">
      <c r="A102" s="41">
        <v>101</v>
      </c>
      <c r="B102" s="90" t="s">
        <v>983</v>
      </c>
      <c r="C102" s="41" t="s">
        <v>1138</v>
      </c>
    </row>
    <row r="103" spans="1:3">
      <c r="A103" s="41">
        <v>102</v>
      </c>
      <c r="B103" s="90" t="s">
        <v>984</v>
      </c>
      <c r="C103" s="41" t="s">
        <v>1139</v>
      </c>
    </row>
    <row r="104" spans="1:3">
      <c r="A104" s="41">
        <v>103</v>
      </c>
      <c r="B104" s="90" t="s">
        <v>985</v>
      </c>
      <c r="C104" s="41" t="s">
        <v>1140</v>
      </c>
    </row>
    <row r="105" spans="1:3">
      <c r="A105" s="41">
        <v>104</v>
      </c>
      <c r="B105" s="90" t="s">
        <v>986</v>
      </c>
      <c r="C105" s="41" t="s">
        <v>1141</v>
      </c>
    </row>
    <row r="106" spans="1:3">
      <c r="A106" s="41">
        <v>105</v>
      </c>
      <c r="B106" s="90" t="s">
        <v>987</v>
      </c>
      <c r="C106" s="41" t="s">
        <v>1142</v>
      </c>
    </row>
    <row r="107" spans="1:3">
      <c r="A107" s="41">
        <v>106</v>
      </c>
      <c r="B107" s="90" t="s">
        <v>988</v>
      </c>
      <c r="C107" s="41" t="s">
        <v>1143</v>
      </c>
    </row>
    <row r="108" spans="1:3">
      <c r="A108" s="41">
        <v>107</v>
      </c>
      <c r="B108" s="90" t="s">
        <v>989</v>
      </c>
      <c r="C108" s="41" t="s">
        <v>1144</v>
      </c>
    </row>
    <row r="109" spans="1:3">
      <c r="A109" s="41">
        <v>108</v>
      </c>
      <c r="B109" s="90" t="s">
        <v>990</v>
      </c>
      <c r="C109" s="41" t="s">
        <v>1145</v>
      </c>
    </row>
    <row r="110" spans="1:3">
      <c r="A110" s="41">
        <v>109</v>
      </c>
      <c r="B110" s="90" t="s">
        <v>991</v>
      </c>
      <c r="C110" s="41" t="s">
        <v>1146</v>
      </c>
    </row>
    <row r="111" spans="1:3">
      <c r="A111" s="41">
        <v>110</v>
      </c>
      <c r="B111" s="90" t="s">
        <v>992</v>
      </c>
      <c r="C111" s="41" t="s">
        <v>1147</v>
      </c>
    </row>
    <row r="112" spans="1:3">
      <c r="A112" s="41">
        <v>111</v>
      </c>
      <c r="B112" s="90" t="s">
        <v>993</v>
      </c>
      <c r="C112" s="41" t="s">
        <v>1148</v>
      </c>
    </row>
    <row r="113" spans="1:3">
      <c r="A113" s="41">
        <v>112</v>
      </c>
      <c r="B113" s="90" t="s">
        <v>994</v>
      </c>
      <c r="C113" s="41" t="s">
        <v>1149</v>
      </c>
    </row>
    <row r="114" spans="1:3">
      <c r="A114" s="41">
        <v>113</v>
      </c>
      <c r="B114" s="90" t="s">
        <v>995</v>
      </c>
      <c r="C114" s="41" t="s">
        <v>1150</v>
      </c>
    </row>
    <row r="115" spans="1:3">
      <c r="A115" s="41">
        <v>114</v>
      </c>
      <c r="B115" s="90" t="s">
        <v>996</v>
      </c>
      <c r="C115" s="41" t="s">
        <v>1151</v>
      </c>
    </row>
    <row r="116" spans="1:3">
      <c r="A116" s="41">
        <v>115</v>
      </c>
      <c r="B116" s="90" t="s">
        <v>997</v>
      </c>
      <c r="C116" s="41" t="s">
        <v>1152</v>
      </c>
    </row>
    <row r="117" spans="1:3">
      <c r="A117" s="41">
        <v>116</v>
      </c>
      <c r="B117" s="90" t="s">
        <v>998</v>
      </c>
      <c r="C117" s="41" t="s">
        <v>1153</v>
      </c>
    </row>
    <row r="118" spans="1:3">
      <c r="A118" s="41">
        <v>117</v>
      </c>
      <c r="B118" s="90" t="s">
        <v>999</v>
      </c>
      <c r="C118" s="41" t="s">
        <v>1154</v>
      </c>
    </row>
    <row r="119" spans="1:3">
      <c r="A119" s="41">
        <v>118</v>
      </c>
      <c r="B119" s="90" t="s">
        <v>1000</v>
      </c>
      <c r="C119" s="41" t="s">
        <v>1155</v>
      </c>
    </row>
    <row r="120" spans="1:3">
      <c r="A120" s="41">
        <v>119</v>
      </c>
      <c r="B120" s="90" t="s">
        <v>1001</v>
      </c>
      <c r="C120" s="41" t="s">
        <v>1156</v>
      </c>
    </row>
    <row r="121" spans="1:3">
      <c r="A121" s="41">
        <v>120</v>
      </c>
      <c r="B121" s="90" t="s">
        <v>1002</v>
      </c>
      <c r="C121" s="41" t="s">
        <v>1157</v>
      </c>
    </row>
    <row r="122" spans="1:3">
      <c r="A122" s="41">
        <v>121</v>
      </c>
      <c r="B122" s="90" t="s">
        <v>1003</v>
      </c>
      <c r="C122" s="41" t="s">
        <v>1158</v>
      </c>
    </row>
    <row r="123" spans="1:3">
      <c r="A123" s="41">
        <v>122</v>
      </c>
      <c r="B123" s="90" t="s">
        <v>1004</v>
      </c>
      <c r="C123" s="41" t="s">
        <v>1159</v>
      </c>
    </row>
    <row r="124" spans="1:3">
      <c r="A124" s="41">
        <v>123</v>
      </c>
      <c r="B124" s="90" t="s">
        <v>1005</v>
      </c>
      <c r="C124" s="41" t="s">
        <v>1160</v>
      </c>
    </row>
    <row r="125" spans="1:3">
      <c r="A125" s="41">
        <v>124</v>
      </c>
      <c r="B125" s="90" t="s">
        <v>1006</v>
      </c>
      <c r="C125" s="41" t="s">
        <v>1161</v>
      </c>
    </row>
    <row r="126" spans="1:3">
      <c r="A126" s="41">
        <v>125</v>
      </c>
      <c r="B126" s="90" t="s">
        <v>1007</v>
      </c>
      <c r="C126" s="41" t="s">
        <v>1162</v>
      </c>
    </row>
    <row r="127" spans="1:3">
      <c r="A127" s="41">
        <v>126</v>
      </c>
      <c r="B127" s="90" t="s">
        <v>1008</v>
      </c>
      <c r="C127" s="41" t="s">
        <v>1163</v>
      </c>
    </row>
    <row r="128" spans="1:3">
      <c r="A128" s="41">
        <v>127</v>
      </c>
      <c r="B128" s="90" t="s">
        <v>1009</v>
      </c>
      <c r="C128" s="41" t="s">
        <v>1164</v>
      </c>
    </row>
    <row r="129" spans="1:3">
      <c r="A129" s="41">
        <v>128</v>
      </c>
      <c r="B129" s="90" t="s">
        <v>1010</v>
      </c>
      <c r="C129" s="41" t="s">
        <v>1165</v>
      </c>
    </row>
    <row r="130" spans="1:3">
      <c r="A130" s="41">
        <v>129</v>
      </c>
      <c r="B130" s="90" t="s">
        <v>1011</v>
      </c>
      <c r="C130" s="41" t="s">
        <v>1166</v>
      </c>
    </row>
    <row r="131" spans="1:3">
      <c r="A131" s="41">
        <v>130</v>
      </c>
      <c r="B131" s="90" t="s">
        <v>1012</v>
      </c>
      <c r="C131" s="41" t="s">
        <v>1167</v>
      </c>
    </row>
    <row r="132" spans="1:3">
      <c r="A132" s="41">
        <v>131</v>
      </c>
      <c r="B132" s="90" t="s">
        <v>1013</v>
      </c>
      <c r="C132" s="41" t="s">
        <v>1168</v>
      </c>
    </row>
    <row r="133" spans="1:3">
      <c r="A133" s="41">
        <v>132</v>
      </c>
      <c r="B133" s="90" t="s">
        <v>1014</v>
      </c>
      <c r="C133" s="41" t="s">
        <v>1169</v>
      </c>
    </row>
    <row r="134" spans="1:3">
      <c r="A134" s="41">
        <v>133</v>
      </c>
      <c r="B134" s="90" t="s">
        <v>1015</v>
      </c>
      <c r="C134" s="41" t="s">
        <v>1170</v>
      </c>
    </row>
    <row r="135" spans="1:3">
      <c r="A135" s="41">
        <v>134</v>
      </c>
      <c r="B135" s="90" t="s">
        <v>1016</v>
      </c>
      <c r="C135" s="41" t="s">
        <v>1171</v>
      </c>
    </row>
    <row r="136" spans="1:3">
      <c r="A136" s="41">
        <v>135</v>
      </c>
      <c r="B136" s="90" t="s">
        <v>1017</v>
      </c>
      <c r="C136" s="41" t="s">
        <v>1172</v>
      </c>
    </row>
    <row r="137" spans="1:3">
      <c r="A137" s="41">
        <v>136</v>
      </c>
      <c r="B137" s="90" t="s">
        <v>1018</v>
      </c>
      <c r="C137" s="41" t="s">
        <v>1173</v>
      </c>
    </row>
    <row r="138" spans="1:3">
      <c r="A138" s="41">
        <v>137</v>
      </c>
      <c r="B138" s="90" t="s">
        <v>1019</v>
      </c>
      <c r="C138" s="41" t="s">
        <v>1174</v>
      </c>
    </row>
    <row r="139" spans="1:3">
      <c r="A139" s="41">
        <v>138</v>
      </c>
      <c r="B139" s="90" t="s">
        <v>1020</v>
      </c>
      <c r="C139" s="41" t="s">
        <v>1175</v>
      </c>
    </row>
    <row r="140" spans="1:3">
      <c r="A140" s="41">
        <v>139</v>
      </c>
      <c r="B140" s="90" t="s">
        <v>1021</v>
      </c>
      <c r="C140" s="41" t="s">
        <v>1176</v>
      </c>
    </row>
    <row r="141" spans="1:3">
      <c r="A141" s="41">
        <v>140</v>
      </c>
      <c r="B141" s="90" t="s">
        <v>1022</v>
      </c>
      <c r="C141" s="41" t="s">
        <v>1177</v>
      </c>
    </row>
    <row r="142" spans="1:3">
      <c r="A142" s="41">
        <v>141</v>
      </c>
      <c r="B142" s="90" t="s">
        <v>1023</v>
      </c>
      <c r="C142" s="41" t="s">
        <v>1178</v>
      </c>
    </row>
    <row r="143" spans="1:3">
      <c r="A143" s="41">
        <v>142</v>
      </c>
      <c r="B143" s="90" t="s">
        <v>1024</v>
      </c>
      <c r="C143" s="41" t="s">
        <v>1179</v>
      </c>
    </row>
    <row r="144" spans="1:3">
      <c r="A144" s="41">
        <v>143</v>
      </c>
      <c r="B144" s="90" t="s">
        <v>1025</v>
      </c>
      <c r="C144" s="41" t="s">
        <v>1180</v>
      </c>
    </row>
    <row r="145" spans="1:3">
      <c r="A145" s="41">
        <v>144</v>
      </c>
      <c r="B145" s="90" t="s">
        <v>1026</v>
      </c>
      <c r="C145" s="41" t="s">
        <v>874</v>
      </c>
    </row>
    <row r="146" spans="1:3">
      <c r="A146" s="41">
        <v>145</v>
      </c>
      <c r="B146" s="90" t="s">
        <v>1027</v>
      </c>
      <c r="C146" s="41" t="s">
        <v>873</v>
      </c>
    </row>
    <row r="147" spans="1:3">
      <c r="A147" s="41">
        <v>146</v>
      </c>
      <c r="B147" s="90" t="s">
        <v>1028</v>
      </c>
      <c r="C147" s="41" t="s">
        <v>1181</v>
      </c>
    </row>
    <row r="148" spans="1:3">
      <c r="A148" s="41">
        <v>147</v>
      </c>
      <c r="B148" s="90" t="s">
        <v>1029</v>
      </c>
      <c r="C148" s="41" t="s">
        <v>1182</v>
      </c>
    </row>
    <row r="149" spans="1:3">
      <c r="A149" s="41">
        <v>148</v>
      </c>
      <c r="B149" s="90" t="s">
        <v>1030</v>
      </c>
      <c r="C149" s="41" t="s">
        <v>1183</v>
      </c>
    </row>
    <row r="150" spans="1:3">
      <c r="A150" s="41">
        <v>149</v>
      </c>
      <c r="B150" s="90" t="s">
        <v>1031</v>
      </c>
      <c r="C150" s="41" t="s">
        <v>1184</v>
      </c>
    </row>
    <row r="151" spans="1:3">
      <c r="A151" s="41">
        <v>150</v>
      </c>
      <c r="B151" s="90" t="s">
        <v>1032</v>
      </c>
      <c r="C151" s="41" t="s">
        <v>1185</v>
      </c>
    </row>
    <row r="152" spans="1:3">
      <c r="A152" s="41">
        <v>151</v>
      </c>
      <c r="B152" s="90" t="s">
        <v>1033</v>
      </c>
      <c r="C152" s="41" t="s">
        <v>1186</v>
      </c>
    </row>
    <row r="153" spans="1:3">
      <c r="A153" s="41">
        <v>152</v>
      </c>
      <c r="B153" s="90" t="s">
        <v>1034</v>
      </c>
      <c r="C153" s="41" t="s">
        <v>1187</v>
      </c>
    </row>
    <row r="154" spans="1:3">
      <c r="A154" s="41">
        <v>153</v>
      </c>
      <c r="B154" s="90" t="s">
        <v>1035</v>
      </c>
      <c r="C154" s="41" t="s">
        <v>1188</v>
      </c>
    </row>
    <row r="155" spans="1:3">
      <c r="A155" s="41">
        <v>154</v>
      </c>
      <c r="B155" s="90" t="s">
        <v>1036</v>
      </c>
      <c r="C155" s="41" t="s">
        <v>1189</v>
      </c>
    </row>
    <row r="156" spans="1:3">
      <c r="A156" s="41">
        <v>155</v>
      </c>
      <c r="B156" s="90" t="s">
        <v>1037</v>
      </c>
      <c r="C156" s="41" t="s">
        <v>1190</v>
      </c>
    </row>
    <row r="157" spans="1:3">
      <c r="A157" s="41">
        <v>156</v>
      </c>
      <c r="B157" s="90" t="s">
        <v>1038</v>
      </c>
      <c r="C157" s="41" t="s">
        <v>1191</v>
      </c>
    </row>
    <row r="158" spans="1:3">
      <c r="A158" s="41">
        <v>157</v>
      </c>
      <c r="B158" s="90" t="s">
        <v>1039</v>
      </c>
      <c r="C158" s="41" t="s">
        <v>1192</v>
      </c>
    </row>
    <row r="159" spans="1:3">
      <c r="A159" s="41">
        <v>158</v>
      </c>
      <c r="B159" s="90" t="s">
        <v>1040</v>
      </c>
      <c r="C159" s="41" t="s">
        <v>1193</v>
      </c>
    </row>
    <row r="160" spans="1:3">
      <c r="A160" s="41">
        <v>159</v>
      </c>
      <c r="B160" s="90" t="s">
        <v>1041</v>
      </c>
      <c r="C160" s="41" t="s">
        <v>871</v>
      </c>
    </row>
    <row r="161" spans="1:3">
      <c r="A161" s="41">
        <v>160</v>
      </c>
      <c r="B161" s="90" t="s">
        <v>1042</v>
      </c>
      <c r="C161" s="41" t="s">
        <v>1194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51</vt:i4>
      </vt:variant>
    </vt:vector>
  </HeadingPairs>
  <TitlesOfParts>
    <vt:vector size="55" baseType="lpstr">
      <vt:lpstr>테이블정의서(전체)</vt:lpstr>
      <vt:lpstr>테이블정의서(변동)</vt:lpstr>
      <vt:lpstr>참조코드</vt:lpstr>
      <vt:lpstr>용도지역지구정보_파일명</vt:lpstr>
      <vt:lpstr>거주지구분코드</vt:lpstr>
      <vt:lpstr>건물용도분류코드</vt:lpstr>
      <vt:lpstr>건물주부구분코드</vt:lpstr>
      <vt:lpstr>건축물구조코드</vt:lpstr>
      <vt:lpstr>건축물용도코드</vt:lpstr>
      <vt:lpstr>공동주택구분코드</vt:lpstr>
      <vt:lpstr>국가기관구분코드</vt:lpstr>
      <vt:lpstr>국적구분코드</vt:lpstr>
      <vt:lpstr>대장구분코드</vt:lpstr>
      <vt:lpstr>대장구분코드_부동산</vt:lpstr>
      <vt:lpstr>대장종류코드</vt:lpstr>
      <vt:lpstr>도로명주소지하코드</vt:lpstr>
      <vt:lpstr>도로측면코드</vt:lpstr>
      <vt:lpstr>도서구분코드</vt:lpstr>
      <vt:lpstr>법인구분코드</vt:lpstr>
      <vt:lpstr>부동산개발업_등록상태코드</vt:lpstr>
      <vt:lpstr>부동산개발업_이력구분코드</vt:lpstr>
      <vt:lpstr>사무소구분코드</vt:lpstr>
      <vt:lpstr>사무소소유구분코드</vt:lpstr>
      <vt:lpstr>상태구분코드</vt:lpstr>
      <vt:lpstr>상태코드</vt:lpstr>
      <vt:lpstr>설치구분코드</vt:lpstr>
      <vt:lpstr>세부용도코드</vt:lpstr>
      <vt:lpstr>소유구분코드</vt:lpstr>
      <vt:lpstr>소유권변동원인코드</vt:lpstr>
      <vt:lpstr>시군구코드</vt:lpstr>
      <vt:lpstr>시도코드</vt:lpstr>
      <vt:lpstr>시설개발유형코드</vt:lpstr>
      <vt:lpstr>연결유형코드</vt:lpstr>
      <vt:lpstr>연령대5계급코드</vt:lpstr>
      <vt:lpstr>연령대구분코드</vt:lpstr>
      <vt:lpstr>용도지역코드1</vt:lpstr>
      <vt:lpstr>용도지역코드2</vt:lpstr>
      <vt:lpstr>저촉여부코드</vt:lpstr>
      <vt:lpstr>주요용도코드</vt:lpstr>
      <vt:lpstr>중개업자종별코드</vt:lpstr>
      <vt:lpstr>지목코드</vt:lpstr>
      <vt:lpstr>지형높이코드</vt:lpstr>
      <vt:lpstr>지형형상코드</vt:lpstr>
      <vt:lpstr>직위구분코드</vt:lpstr>
      <vt:lpstr>집합건물구분코드</vt:lpstr>
      <vt:lpstr>참여유형코드</vt:lpstr>
      <vt:lpstr>처리상태코드</vt:lpstr>
      <vt:lpstr>축척구분코드</vt:lpstr>
      <vt:lpstr>토지개발유형코드</vt:lpstr>
      <vt:lpstr>토지등급구분코드</vt:lpstr>
      <vt:lpstr>토지이동사유코드</vt:lpstr>
      <vt:lpstr>토지이용상황코드</vt:lpstr>
      <vt:lpstr>특수지구분코드</vt:lpstr>
      <vt:lpstr>폐쇄구분코드</vt:lpstr>
      <vt:lpstr>표지재질코드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si.kwon</dc:creator>
  <cp:lastModifiedBy>jiwon kim</cp:lastModifiedBy>
  <cp:lastPrinted>2024-02-06T04:33:49Z</cp:lastPrinted>
  <dcterms:created xsi:type="dcterms:W3CDTF">2024-01-24T02:09:49Z</dcterms:created>
  <dcterms:modified xsi:type="dcterms:W3CDTF">2025-01-19T07:11:37Z</dcterms:modified>
</cp:coreProperties>
</file>