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2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<sst xmlns="http://schemas.openxmlformats.org/spreadsheetml/2006/main" count="17" uniqueCount="15">
  <si>
    <t>电流比</t>
  </si>
  <si>
    <t>采样电阻Ω</t>
  </si>
  <si>
    <t>参考电压0.1V</t>
  </si>
  <si>
    <t>ADC位数</t>
  </si>
  <si>
    <t>右移位数</t>
  </si>
  <si>
    <t>magic</t>
  </si>
  <si>
    <t>验证</t>
  </si>
  <si>
    <t>默认使用23位乘数，如果验证失败减小一位</t>
  </si>
  <si>
    <t>%</t>
  </si>
  <si>
    <t>BTS6163D</t>
  </si>
  <si>
    <t>BTS6143D</t>
  </si>
  <si>
    <t>BTS50085</t>
  </si>
  <si>
    <t>BTT6010</t>
  </si>
  <si>
    <t>VND5T016</t>
  </si>
  <si>
    <t xml:space="preserve">p-&gt;cur_100ma = (p-&gt;cur_100ma &gt;&gt; 3) + ((((adc * p-&gt;magic) &gt;&gt; 23) * 7) &gt;&gt; 3); //a = 0.875 
备注：
((adc * p-&gt;magic) &gt;&gt; 23)计算本次的电流采样值，单位是0.1A，其中23是右移位数，magic使用上面的公式计算
(上次电流&gt;&gt; 3) + (((本次电流) * 7) &gt;&gt; 3) 是一阶滞后数字滤波，电流=上次*0.125+本次采样*（1-0.125）
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</si>
</sst>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1" fillId="11" borderId="1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tabSelected="1" workbookViewId="0">
      <selection activeCell="G8" sqref="G8"/>
    </sheetView>
  </sheetViews>
  <sheetFormatPr defaultColWidth="9" defaultRowHeight="13.5"/>
  <cols>
    <col min="3" max="3" width="10.875" customWidth="1"/>
    <col min="4" max="4" width="13.25" customWidth="1"/>
    <col min="7" max="7" width="12.625"/>
    <col min="8" max="8" width="18.5" customWidth="1"/>
    <col min="15" max="17" width="12.625"/>
    <col min="18" max="18" width="6.875" customWidth="1"/>
    <col min="19" max="19" width="9.875" customWidth="1"/>
    <col min="20" max="20" width="12.625"/>
  </cols>
  <sheetData>
    <row r="1" spans="2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4" t="s">
        <v>7</v>
      </c>
      <c r="J1" s="4"/>
      <c r="K1" s="4"/>
      <c r="L1" s="4"/>
      <c r="M1" s="4"/>
      <c r="N1" s="4"/>
      <c r="T1" t="s">
        <v>8</v>
      </c>
      <c r="U1" t="s">
        <v>8</v>
      </c>
    </row>
    <row r="2" spans="1:21">
      <c r="A2" t="s">
        <v>9</v>
      </c>
      <c r="B2">
        <v>9000</v>
      </c>
      <c r="C2">
        <v>1000</v>
      </c>
      <c r="D2" s="1">
        <v>50</v>
      </c>
      <c r="E2" s="1">
        <v>12</v>
      </c>
      <c r="F2" s="1">
        <v>22</v>
      </c>
      <c r="G2">
        <f t="shared" ref="G2:G7" si="0">MROUND(D2/(POWER(2,E2))/C2*B2*POWER(2,F2),1)</f>
        <v>460800</v>
      </c>
      <c r="H2" t="str">
        <f t="shared" ref="H2:H7" si="1">IF(G2*POWER(2,E2)&gt;=POWER(2,32),"超范围","正常")</f>
        <v>正常</v>
      </c>
      <c r="I2" s="4"/>
      <c r="J2" s="4"/>
      <c r="K2" s="4"/>
      <c r="L2" s="4"/>
      <c r="M2" s="4"/>
      <c r="N2" s="4"/>
      <c r="O2">
        <f t="shared" ref="O2:O7" si="2">D2/POWER(2,E2)/C2*B2</f>
        <v>0.10986328125</v>
      </c>
      <c r="P2" s="1">
        <v>100</v>
      </c>
      <c r="Q2">
        <f t="shared" ref="Q2:Q7" si="3">P2*O2</f>
        <v>10.986328125</v>
      </c>
      <c r="R2">
        <f t="shared" ref="R2:R7" si="4">INT(Q2)</f>
        <v>10</v>
      </c>
      <c r="S2">
        <f t="shared" ref="S2:S7" si="5">INT(P2*G2/POWER(2,F2))</f>
        <v>10</v>
      </c>
      <c r="T2">
        <f t="shared" ref="T2:T7" si="6">ROUND((Q2-S2)/Q2*100,1)</f>
        <v>9</v>
      </c>
      <c r="U2">
        <f t="shared" ref="U2:U7" si="7">ROUND((Q2-S2)/Q2*100,1)</f>
        <v>9</v>
      </c>
    </row>
    <row r="3" spans="1:21">
      <c r="A3" t="s">
        <v>10</v>
      </c>
      <c r="B3">
        <v>10000</v>
      </c>
      <c r="C3">
        <v>1000</v>
      </c>
      <c r="D3" s="1">
        <v>50</v>
      </c>
      <c r="E3" s="1">
        <v>12</v>
      </c>
      <c r="F3" s="1">
        <v>22</v>
      </c>
      <c r="G3">
        <f t="shared" si="0"/>
        <v>512000</v>
      </c>
      <c r="H3" t="str">
        <f t="shared" si="1"/>
        <v>正常</v>
      </c>
      <c r="I3" s="4"/>
      <c r="J3" s="4"/>
      <c r="K3" s="4"/>
      <c r="L3" s="4"/>
      <c r="M3" s="4"/>
      <c r="N3" s="4"/>
      <c r="O3">
        <f t="shared" si="2"/>
        <v>0.1220703125</v>
      </c>
      <c r="P3" s="1">
        <v>100</v>
      </c>
      <c r="Q3">
        <f t="shared" si="3"/>
        <v>12.20703125</v>
      </c>
      <c r="R3">
        <f t="shared" si="4"/>
        <v>12</v>
      </c>
      <c r="S3">
        <f t="shared" si="5"/>
        <v>12</v>
      </c>
      <c r="T3">
        <f t="shared" si="6"/>
        <v>1.7</v>
      </c>
      <c r="U3">
        <f t="shared" si="7"/>
        <v>1.7</v>
      </c>
    </row>
    <row r="4" spans="1:21">
      <c r="A4" t="s">
        <v>11</v>
      </c>
      <c r="B4">
        <v>13000</v>
      </c>
      <c r="C4">
        <v>1000</v>
      </c>
      <c r="D4" s="1">
        <v>50</v>
      </c>
      <c r="E4" s="1">
        <v>12</v>
      </c>
      <c r="F4" s="1">
        <v>22</v>
      </c>
      <c r="G4">
        <f t="shared" si="0"/>
        <v>665600</v>
      </c>
      <c r="H4" t="str">
        <f t="shared" si="1"/>
        <v>正常</v>
      </c>
      <c r="I4" s="4"/>
      <c r="J4" s="4"/>
      <c r="K4" s="4"/>
      <c r="L4" s="4"/>
      <c r="M4" s="4"/>
      <c r="N4" s="4"/>
      <c r="O4">
        <f t="shared" si="2"/>
        <v>0.15869140625</v>
      </c>
      <c r="P4" s="1">
        <v>100</v>
      </c>
      <c r="Q4">
        <f t="shared" si="3"/>
        <v>15.869140625</v>
      </c>
      <c r="R4">
        <f t="shared" si="4"/>
        <v>15</v>
      </c>
      <c r="S4">
        <f t="shared" si="5"/>
        <v>15</v>
      </c>
      <c r="T4">
        <f t="shared" si="6"/>
        <v>5.5</v>
      </c>
      <c r="U4">
        <f t="shared" si="7"/>
        <v>5.5</v>
      </c>
    </row>
    <row r="5" spans="1:21">
      <c r="A5" t="s">
        <v>12</v>
      </c>
      <c r="B5">
        <v>3900</v>
      </c>
      <c r="C5">
        <v>510</v>
      </c>
      <c r="D5" s="1">
        <v>50</v>
      </c>
      <c r="E5" s="1">
        <v>12</v>
      </c>
      <c r="F5" s="1">
        <v>22</v>
      </c>
      <c r="G5">
        <f t="shared" si="0"/>
        <v>391529</v>
      </c>
      <c r="H5" t="str">
        <f t="shared" si="1"/>
        <v>正常</v>
      </c>
      <c r="I5" s="4"/>
      <c r="J5" s="4"/>
      <c r="K5" s="4"/>
      <c r="L5" s="4"/>
      <c r="M5" s="4"/>
      <c r="N5" s="4"/>
      <c r="O5">
        <f t="shared" si="2"/>
        <v>0.0933478860294118</v>
      </c>
      <c r="P5" s="1">
        <v>100</v>
      </c>
      <c r="Q5">
        <f t="shared" si="3"/>
        <v>9.33478860294118</v>
      </c>
      <c r="R5">
        <f t="shared" si="4"/>
        <v>9</v>
      </c>
      <c r="S5">
        <f t="shared" si="5"/>
        <v>9</v>
      </c>
      <c r="T5">
        <f t="shared" si="6"/>
        <v>3.6</v>
      </c>
      <c r="U5">
        <f t="shared" si="7"/>
        <v>3.6</v>
      </c>
    </row>
    <row r="6" spans="1:21">
      <c r="A6" t="s">
        <v>13</v>
      </c>
      <c r="B6">
        <v>4200</v>
      </c>
      <c r="C6">
        <v>510</v>
      </c>
      <c r="D6" s="1">
        <v>50</v>
      </c>
      <c r="E6" s="1">
        <v>12</v>
      </c>
      <c r="F6" s="1">
        <v>22</v>
      </c>
      <c r="G6">
        <f t="shared" si="0"/>
        <v>421647</v>
      </c>
      <c r="H6" t="str">
        <f t="shared" si="1"/>
        <v>正常</v>
      </c>
      <c r="I6" s="4"/>
      <c r="J6" s="4"/>
      <c r="K6" s="4"/>
      <c r="L6" s="4"/>
      <c r="M6" s="4"/>
      <c r="N6" s="4"/>
      <c r="O6">
        <f t="shared" si="2"/>
        <v>0.100528492647059</v>
      </c>
      <c r="P6" s="1">
        <v>100</v>
      </c>
      <c r="Q6">
        <f t="shared" si="3"/>
        <v>10.0528492647059</v>
      </c>
      <c r="R6">
        <f t="shared" si="4"/>
        <v>10</v>
      </c>
      <c r="S6">
        <f t="shared" si="5"/>
        <v>10</v>
      </c>
      <c r="T6">
        <f t="shared" si="6"/>
        <v>0.5</v>
      </c>
      <c r="U6">
        <f t="shared" si="7"/>
        <v>0.5</v>
      </c>
    </row>
    <row r="7" customFormat="1" spans="1:21">
      <c r="A7" t="s">
        <v>11</v>
      </c>
      <c r="B7">
        <v>13000</v>
      </c>
      <c r="C7">
        <v>1000</v>
      </c>
      <c r="D7" s="1">
        <v>50</v>
      </c>
      <c r="E7" s="1">
        <v>12</v>
      </c>
      <c r="F7" s="1">
        <v>22</v>
      </c>
      <c r="G7">
        <f t="shared" si="0"/>
        <v>665600</v>
      </c>
      <c r="H7" t="str">
        <f t="shared" si="1"/>
        <v>正常</v>
      </c>
      <c r="I7" s="4"/>
      <c r="J7" s="4"/>
      <c r="K7" s="4"/>
      <c r="L7" s="4"/>
      <c r="M7" s="4"/>
      <c r="N7" s="4"/>
      <c r="O7">
        <f t="shared" si="2"/>
        <v>0.15869140625</v>
      </c>
      <c r="P7" s="1">
        <v>100</v>
      </c>
      <c r="Q7">
        <f t="shared" si="3"/>
        <v>15.869140625</v>
      </c>
      <c r="R7">
        <f t="shared" si="4"/>
        <v>15</v>
      </c>
      <c r="S7">
        <f t="shared" si="5"/>
        <v>15</v>
      </c>
      <c r="T7">
        <f t="shared" si="6"/>
        <v>5.5</v>
      </c>
      <c r="U7">
        <f t="shared" si="7"/>
        <v>5.5</v>
      </c>
    </row>
    <row r="14" spans="1:16">
      <c r="A14" s="2" t="s">
        <v>14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</sheetData>
  <mergeCells count="2">
    <mergeCell ref="I1:N7"/>
    <mergeCell ref="A14:P2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zzc</cp:lastModifiedBy>
  <dcterms:created xsi:type="dcterms:W3CDTF">2022-05-19T07:02:00Z</dcterms:created>
  <dcterms:modified xsi:type="dcterms:W3CDTF">2022-06-02T01:51:04Z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D3D4A074C7094CDEB55A1DF107A7D416</vt:lpwstr>
  </property>
  <property fmtid="{D5CDD505-2E9C-101B-9397-08002B2CF9AE}" pid="3" name="KSOProductBuildVer">
    <vt:lpwstr>2052-11.1.0.11744</vt:lpwstr>
  </property>
</Properties>
</file>