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D:\Data Analysis Practise\"/>
    </mc:Choice>
  </mc:AlternateContent>
  <xr:revisionPtr revIDLastSave="0" documentId="13_ncr:1_{B4DC2D7B-09B8-440D-89BF-6813C2BDDB3E}" xr6:coauthVersionLast="47" xr6:coauthVersionMax="47" xr10:uidLastSave="{00000000-0000-0000-0000-000000000000}"/>
  <bookViews>
    <workbookView xWindow="-120" yWindow="-120" windowWidth="20730" windowHeight="11160" activeTab="1" xr2:uid="{2F95C485-FF93-405D-9248-897674794AAE}"/>
  </bookViews>
  <sheets>
    <sheet name="Dashboard-Report" sheetId="5" r:id="rId1"/>
    <sheet name="Bulkamid" sheetId="3" r:id="rId2"/>
    <sheet name="Analysis" sheetId="6" r:id="rId3"/>
    <sheet name="Laparoscopic Colposuspensi" sheetId="1" state="hidden" r:id="rId4"/>
    <sheet name="AFS" sheetId="2" state="hidden" r:id="rId5"/>
  </sheets>
  <definedNames>
    <definedName name="_xlcn.WorksheetConnection_Book1Bulkamid1" hidden="1">Bulkamid[]</definedName>
    <definedName name="ExternalData_1" localSheetId="4" hidden="1">AFS!$A$1:$BL$12</definedName>
    <definedName name="ExternalData_1" localSheetId="1" hidden="1">Bulkamid!$A$1:$AJ$28</definedName>
    <definedName name="ExternalData_1" localSheetId="3" hidden="1">'Laparoscopic Colposuspensi'!$A$1:$BK$22</definedName>
    <definedName name="Slicer_Date_Surgery__Month1">#N/A</definedName>
    <definedName name="Slicer_Date_Surgery__Year">#N/A</definedName>
    <definedName name="Slicer_Quarte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 cacheId="12" r:id="rId18"/>
    <pivotCache cacheId="13" r:id="rId19"/>
    <pivotCache cacheId="14" r:id="rId20"/>
    <pivotCache cacheId="15" r:id="rId21"/>
  </pivotCaches>
  <extLst>
    <ext xmlns:x14="http://schemas.microsoft.com/office/spreadsheetml/2009/9/main" uri="{876F7934-8845-4945-9796-88D515C7AA90}">
      <x14:pivotCaches>
        <pivotCache cacheId="16"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aparoscopic Colposuspensi_2f2fa42c-937e-45d4-b6e3-96ed61a718a9" name="Laparoscopic Colposuspensi" connection="Query - Laparoscopic Colposuspensi"/>
          <x15:modelTable id="AFS_7cec4a60-dd89-4aaf-92fb-d530baf5c7eb" name="AFS" connection="Query - AFS"/>
          <x15:modelTable id="Bulkamid" name="Bulkamid" connection="WorksheetConnection_Book1!Bulkamid"/>
        </x15:modelTables>
        <x15:modelRelationships>
          <x15:modelRelationship fromTable="AFS" fromColumn="RecordID" toTable="Laparoscopic Colposuspensi" toColumn="RecordID"/>
          <x15:modelRelationship fromTable="Bulkamid" fromColumn="RecordID" toTable="AFS" toColumn="RecordID"/>
        </x15:modelRelationships>
        <x15:extLst>
          <ext xmlns:x16="http://schemas.microsoft.com/office/spreadsheetml/2014/11/main" uri="{9835A34E-60A6-4A7C-AAB8-D5F71C897F49}">
            <x16:modelTimeGroupings>
              <x16:modelTimeGrouping tableName="Bulkamid" columnName="Date Surgery" columnId="Date Surgery">
                <x16:calculatedTimeColumn columnName="Date Surgery (Year)" columnId="Date Surgery (Year)" contentType="years" isSelected="1"/>
                <x16:calculatedTimeColumn columnName="Date Surgery (Quarter)" columnId="Date Surgery (Quarter)" contentType="quarters" isSelected="1"/>
                <x16:calculatedTimeColumn columnName="Date Surgery (Month Index)" columnId="Date Surgery (Month Index)" contentType="monthsindex" isSelected="1"/>
                <x16:calculatedTimeColumn columnName="Date Surgery (Month)" columnId="Date Surgery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6" i="6" l="1"/>
  <c r="E57" i="6"/>
  <c r="F54" i="6"/>
  <c r="F57" i="6" s="1"/>
  <c r="F53" i="6"/>
  <c r="F56" i="6" s="1"/>
  <c r="Y2" i="6" a="1"/>
  <c r="Y2" i="6" s="1"/>
  <c r="Y5" i="6"/>
  <c r="T3" i="6" a="1"/>
  <c r="T3" i="6" s="1"/>
  <c r="K55" i="6"/>
  <c r="K54" i="6"/>
  <c r="E11" i="6"/>
  <c r="K10" i="6" s="1" a="1"/>
  <c r="K10" i="6" s="1"/>
  <c r="C21" i="6" a="1"/>
  <c r="C21" i="6" s="1"/>
  <c r="C22" i="6" a="1"/>
  <c r="C22" i="6" s="1"/>
  <c r="C23" i="6" a="1"/>
  <c r="C23" i="6" s="1"/>
  <c r="C24" i="6" a="1"/>
  <c r="C24" i="6" s="1"/>
  <c r="C25" i="6" a="1"/>
  <c r="C25" i="6" s="1"/>
  <c r="C26" i="6" a="1"/>
  <c r="C26" i="6" s="1"/>
  <c r="C27" i="6" a="1"/>
  <c r="C27" i="6" s="1"/>
  <c r="C28" i="6" a="1"/>
  <c r="C28" i="6" s="1"/>
  <c r="C29" i="6" a="1"/>
  <c r="C29" i="6" s="1"/>
  <c r="C30" i="6" a="1"/>
  <c r="C30" i="6" s="1"/>
  <c r="J3" i="6"/>
  <c r="D11" i="6"/>
  <c r="J10" i="6" s="1" a="1"/>
  <c r="J10" i="6" s="1"/>
  <c r="C11" i="6"/>
  <c r="I10" i="6" s="1" a="1"/>
  <c r="I10" i="6" s="1"/>
  <c r="B11" i="6"/>
  <c r="H10" i="6" s="1" a="1"/>
  <c r="H10" i="6" s="1"/>
  <c r="H6" i="6"/>
  <c r="J6" i="6" s="1" a="1"/>
  <c r="J6" i="6" s="1"/>
  <c r="Z2" i="6" l="1" a="1"/>
  <c r="Z2" i="6" s="1"/>
  <c r="T6" i="6"/>
  <c r="V2" i="6" s="1" a="1"/>
  <c r="V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364696-5D1F-449B-9320-8FB9D3C8DE1E}" keepAlive="1" name="ModelConnection_ExternalData_1" description="Data Model" type="5" refreshedVersion="7" minRefreshableVersion="5" saveData="1">
    <dbPr connection="Data Model Connection" command="Laparoscopic Colposuspensi" commandType="3"/>
    <extLst>
      <ext xmlns:x15="http://schemas.microsoft.com/office/spreadsheetml/2010/11/main" uri="{DE250136-89BD-433C-8126-D09CA5730AF9}">
        <x15:connection id="" model="1"/>
      </ext>
    </extLst>
  </connection>
  <connection id="2" xr16:uid="{D9410FEA-106D-49B1-BD33-8FCB241CF4E9}" keepAlive="1" name="ModelConnection_ExternalData_11" description="Data Model" type="5" refreshedVersion="7" minRefreshableVersion="5" saveData="1">
    <dbPr connection="Data Model Connection" command="AFS" commandType="3"/>
    <extLst>
      <ext xmlns:x15="http://schemas.microsoft.com/office/spreadsheetml/2010/11/main" uri="{DE250136-89BD-433C-8126-D09CA5730AF9}">
        <x15:connection id="" model="1"/>
      </ext>
    </extLst>
  </connection>
  <connection id="3" xr16:uid="{FFA3C3D5-94E4-406F-AD1E-F67264C6DC66}" name="Query - AFS" description="Connection to the 'AFS' query in the workbook." type="100" refreshedVersion="7" minRefreshableVersion="5">
    <extLst>
      <ext xmlns:x15="http://schemas.microsoft.com/office/spreadsheetml/2010/11/main" uri="{DE250136-89BD-433C-8126-D09CA5730AF9}">
        <x15:connection id="ed124887-be35-49b6-b93d-508fd5525c55"/>
      </ext>
    </extLst>
  </connection>
  <connection id="4" xr16:uid="{20A42318-3E1F-4769-ADED-F7CFF3707814}" keepAlive="1" name="Query - Bulkamid" description="Connection to the 'Bulkamid' query in the workbook." type="5" refreshedVersion="7" background="1" saveData="1">
    <dbPr connection="Provider=Microsoft.Mashup.OleDb.1;Data Source=$Workbook$;Location=Bulkamid;Extended Properties=&quot;&quot;" command="SELECT * FROM [Bulkamid]"/>
  </connection>
  <connection id="5" xr16:uid="{626D2AC5-B81C-4D56-A9C4-BB44E5480AE8}" name="Query - Laparoscopic Colposuspensi" description="Connection to the 'Laparoscopic Colposuspensi' query in the workbook." type="100" refreshedVersion="7" minRefreshableVersion="5">
    <extLst>
      <ext xmlns:x15="http://schemas.microsoft.com/office/spreadsheetml/2010/11/main" uri="{DE250136-89BD-433C-8126-D09CA5730AF9}">
        <x15:connection id="97f4942d-df75-42b9-9125-44c72ebed4b6"/>
      </ext>
    </extLst>
  </connection>
  <connection id="6" xr16:uid="{C39445D8-0BC5-4A06-9624-62C9687DB177}"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DDA81163-4601-4A2C-AE61-BADC3409AE7D}" name="WorksheetConnection_Book1!Bulkamid" type="102" refreshedVersion="7" minRefreshableVersion="5">
    <extLst>
      <ext xmlns:x15="http://schemas.microsoft.com/office/spreadsheetml/2010/11/main" uri="{DE250136-89BD-433C-8126-D09CA5730AF9}">
        <x15:connection id="Bulkamid" autoDelete="1">
          <x15:rangePr sourceName="_xlcn.WorksheetConnection_Book1Bulkamid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<sst xmlns="http://schemas.openxmlformats.org/spreadsheetml/2006/main" count="1268" uniqueCount="299">
  <si>
    <t>RecordID</t>
  </si>
  <si>
    <t>Date of surgery</t>
  </si>
  <si>
    <t>Predominant symptoms.  Mixed urinary incontinence</t>
  </si>
  <si>
    <t>Predominant symptoms.   Stress incontinence</t>
  </si>
  <si>
    <t>Predominant symptoms.   Concurrent prolapse</t>
  </si>
  <si>
    <t>Were they taught selfcatheterisation preop</t>
  </si>
  <si>
    <t>Urodynamic studiesvideo urodynamic studies findings  Bladder capacity</t>
  </si>
  <si>
    <t>Any DO</t>
  </si>
  <si>
    <t>SUI</t>
  </si>
  <si>
    <t>Qmax</t>
  </si>
  <si>
    <t>Post void residuals</t>
  </si>
  <si>
    <t>Supervised PFMT with continence team</t>
  </si>
  <si>
    <t>Electric stimulation with continence team</t>
  </si>
  <si>
    <t>Life style modification</t>
  </si>
  <si>
    <t>BMI</t>
  </si>
  <si>
    <t>Type of surgery for SUI</t>
  </si>
  <si>
    <t>If secondary what previous surgery.   TVT</t>
  </si>
  <si>
    <t>If secondary what previous surgery.   Bulking</t>
  </si>
  <si>
    <t>If secondary what previous surgery.   Needle suspension</t>
  </si>
  <si>
    <t>If secondary what previous surgery.   TOT</t>
  </si>
  <si>
    <t>If secondary what previous surgery.   Autologous facial sling</t>
  </si>
  <si>
    <t>Anaesthesia.   General</t>
  </si>
  <si>
    <t>Anaesthesia.     Spinal</t>
  </si>
  <si>
    <t>Comorbidities.  Diabetes</t>
  </si>
  <si>
    <t>Comorbidities.  Hypertension</t>
  </si>
  <si>
    <t>Comorbidities.  COPD</t>
  </si>
  <si>
    <t>Comorbidities.  Cardiac problems</t>
  </si>
  <si>
    <t>HRO1</t>
  </si>
  <si>
    <t>Cystoscopy performed</t>
  </si>
  <si>
    <t>Duration of post op stay days</t>
  </si>
  <si>
    <t>Intraop complications.  Bleeding</t>
  </si>
  <si>
    <t>Intraop complications.  Major organ injury</t>
  </si>
  <si>
    <t>Intraop complications.  Blood transfusion</t>
  </si>
  <si>
    <t>Intraop complications.  Conversion to open surgery</t>
  </si>
  <si>
    <t>Intraop complications.  Abandoned procedure</t>
  </si>
  <si>
    <t>Intraop complications.  None</t>
  </si>
  <si>
    <t>Immediate postop complications tick all that apply.  Bleeding</t>
  </si>
  <si>
    <t>Immediate postop complications tick all that apply.  Blood transfusion</t>
  </si>
  <si>
    <t>Immediate postop complications tick all that apply.  Infection</t>
  </si>
  <si>
    <t>Immediate postop complications tick all that apply.  Voiding dysfunction</t>
  </si>
  <si>
    <t>Immediate postop complications tick all that apply.  UTI</t>
  </si>
  <si>
    <t>Immediate postop complications tick all that apply.  Haematoma</t>
  </si>
  <si>
    <t>Immediate postop complications tick all that apply.  Return to theatre</t>
  </si>
  <si>
    <t>Immediate postop complications tick all that apply.  None</t>
  </si>
  <si>
    <t>Post op follow up duration months</t>
  </si>
  <si>
    <t>Complications at followup.  Voiding dysfunction</t>
  </si>
  <si>
    <t>Complications at followup.  OAB symptoms</t>
  </si>
  <si>
    <t>Complications at followup.  Pain</t>
  </si>
  <si>
    <t>Complications at followup.  Posterior POP</t>
  </si>
  <si>
    <t>Complications at followup.  Persistent SUI</t>
  </si>
  <si>
    <t>Complications at followup.  None</t>
  </si>
  <si>
    <t>How often leak urine post op</t>
  </si>
  <si>
    <t>How much urine leaked post op</t>
  </si>
  <si>
    <t>How much leaking urine interferes with everyday life post op</t>
  </si>
  <si>
    <t>ICIQ score post op</t>
  </si>
  <si>
    <t>No</t>
  </si>
  <si>
    <t>&gt;400</t>
  </si>
  <si>
    <t>Moderate</t>
  </si>
  <si>
    <t>Yes</t>
  </si>
  <si>
    <t>Primary</t>
  </si>
  <si>
    <t>&lt;400</t>
  </si>
  <si>
    <t>Severe</t>
  </si>
  <si>
    <t>Secondary</t>
  </si>
  <si>
    <t>How often leak urine - Pre-op</t>
  </si>
  <si>
    <t>How much urine usually leak - Pre-op</t>
  </si>
  <si>
    <t>Does leaking urine interfere with everyday life  - Pre-op</t>
  </si>
  <si>
    <t>ICIQ score - Pre-op</t>
  </si>
  <si>
    <t>Predominant symptoms_Mixed urinary incontinence</t>
  </si>
  <si>
    <t>Predominant symptoms_Stress incontinence</t>
  </si>
  <si>
    <t>Predominant symptoms_Concurrent prolapse</t>
  </si>
  <si>
    <t>How often leak urine pre-op</t>
  </si>
  <si>
    <t>How much urine usually leak pre-op</t>
  </si>
  <si>
    <t>Does leaking urine interfere with everyday life  pre-op</t>
  </si>
  <si>
    <t>ICIQ score pre-op</t>
  </si>
  <si>
    <t>Were they taught selfcatheterisation pre-op</t>
  </si>
  <si>
    <t>If secondary what previous surgery_TVT</t>
  </si>
  <si>
    <t>If secondary what previous surgery_Bulking</t>
  </si>
  <si>
    <t>If secondary what previous surgery_Needle suspension</t>
  </si>
  <si>
    <t>If secondary what previous surgery_TOT</t>
  </si>
  <si>
    <t>If secondary what previous surgery_Colposuspension</t>
  </si>
  <si>
    <t>Anaesthesia_General</t>
  </si>
  <si>
    <t>Anaesthesia_Spinal</t>
  </si>
  <si>
    <t>Comorbidities_Diabetes</t>
  </si>
  <si>
    <t>Comorbidities_Hypertension</t>
  </si>
  <si>
    <t>Comorbidities_COPD</t>
  </si>
  <si>
    <t>Comorbidities_Cardiac problems</t>
  </si>
  <si>
    <t>Other comorbidities</t>
  </si>
  <si>
    <t>Intraop complications_Bleeding</t>
  </si>
  <si>
    <t>Intraop complications_Major organ injury</t>
  </si>
  <si>
    <t>Intraop complications_Blood transfusion</t>
  </si>
  <si>
    <t>Intraop complications_Conversion to open surgery</t>
  </si>
  <si>
    <t>Intraop complications_Abandoned procedure</t>
  </si>
  <si>
    <t>Intraop complications_None</t>
  </si>
  <si>
    <t>Immediate postop complications tick all that apply_Bleeding</t>
  </si>
  <si>
    <t>Immediate postop complications tick all that apply_Blood transfusion</t>
  </si>
  <si>
    <t>Immediate postop complications tick all that apply_Infection</t>
  </si>
  <si>
    <t>Immediate postop complications tick all that apply_Voiding dysfunction</t>
  </si>
  <si>
    <t>Immediate postop complications tick all that apply_UTI</t>
  </si>
  <si>
    <t>Immediate postop complications tick all that apply_Haematoma</t>
  </si>
  <si>
    <t>Immediate postop complications tick all that apply_Return to theatre</t>
  </si>
  <si>
    <t>Immediate postop complications tick all that apply_None</t>
  </si>
  <si>
    <t>Post-op follow up duration months</t>
  </si>
  <si>
    <t>Complications at followup_Voiding dysfunction</t>
  </si>
  <si>
    <t>Complications at followup_OAB symptoms</t>
  </si>
  <si>
    <t>Complications at followup_Pain</t>
  </si>
  <si>
    <t>Complications at followup_Posterior POP</t>
  </si>
  <si>
    <t>Complications at followup_Persistent SUI</t>
  </si>
  <si>
    <t>Complications at followup_None</t>
  </si>
  <si>
    <t>How much leaking urine interferes with everyday life post-op</t>
  </si>
  <si>
    <t>ICIQ score post-op</t>
  </si>
  <si>
    <t>Age</t>
  </si>
  <si>
    <t xml:space="preserve">Parity </t>
  </si>
  <si>
    <t>ICIQ pre</t>
  </si>
  <si>
    <t>ICIQ post</t>
  </si>
  <si>
    <t>Date Surgery</t>
  </si>
  <si>
    <t>Type of incontinence</t>
  </si>
  <si>
    <t>Prolapse?</t>
  </si>
  <si>
    <t>ISC?</t>
  </si>
  <si>
    <t>UDS?</t>
  </si>
  <si>
    <t>Bladder capacity</t>
  </si>
  <si>
    <t>DO?</t>
  </si>
  <si>
    <t>Type SUI</t>
  </si>
  <si>
    <t>Post void residual</t>
  </si>
  <si>
    <t>SPFT?</t>
  </si>
  <si>
    <t>Stim?</t>
  </si>
  <si>
    <t>Lifestyle mods?</t>
  </si>
  <si>
    <t>MDT?</t>
  </si>
  <si>
    <t>Primary_Recurrent?</t>
  </si>
  <si>
    <t>What previous surgery</t>
  </si>
  <si>
    <t>Anesthetic</t>
  </si>
  <si>
    <t>No_of deposits BNI</t>
  </si>
  <si>
    <t>Duration of post op stay</t>
  </si>
  <si>
    <t>Intra-op complications</t>
  </si>
  <si>
    <t>Immediate Post op complications</t>
  </si>
  <si>
    <t>Post op FU duration</t>
  </si>
  <si>
    <t>Complications at FU</t>
  </si>
  <si>
    <t>Successful?</t>
  </si>
  <si>
    <t>3NVD</t>
  </si>
  <si>
    <t>M</t>
  </si>
  <si>
    <t>Y</t>
  </si>
  <si>
    <t>N</t>
  </si>
  <si>
    <t>Y - P</t>
  </si>
  <si>
    <t>P</t>
  </si>
  <si>
    <t>None</t>
  </si>
  <si>
    <t>SEDATION</t>
  </si>
  <si>
    <t>DC</t>
  </si>
  <si>
    <t>7M</t>
  </si>
  <si>
    <t>1NVD</t>
  </si>
  <si>
    <t>MOD</t>
  </si>
  <si>
    <t>R</t>
  </si>
  <si>
    <t>BNI</t>
  </si>
  <si>
    <t>GA</t>
  </si>
  <si>
    <t>2M</t>
  </si>
  <si>
    <t>2NVD</t>
  </si>
  <si>
    <t>S</t>
  </si>
  <si>
    <t>TVT</t>
  </si>
  <si>
    <t>6M</t>
  </si>
  <si>
    <t>3D</t>
  </si>
  <si>
    <t>4NVD</t>
  </si>
  <si>
    <t>SEDATION WITH LA</t>
  </si>
  <si>
    <t>4M</t>
  </si>
  <si>
    <t>NVD</t>
  </si>
  <si>
    <t>0</t>
  </si>
  <si>
    <t>SEDA</t>
  </si>
  <si>
    <t>5M</t>
  </si>
  <si>
    <t>SED</t>
  </si>
  <si>
    <t>Y - S</t>
  </si>
  <si>
    <t>1D</t>
  </si>
  <si>
    <t>LA+SED</t>
  </si>
  <si>
    <t>1M</t>
  </si>
  <si>
    <t>2VD</t>
  </si>
  <si>
    <t>MILD</t>
  </si>
  <si>
    <t>LA</t>
  </si>
  <si>
    <t>3M</t>
  </si>
  <si>
    <t>3VD</t>
  </si>
  <si>
    <t>8M</t>
  </si>
  <si>
    <t>1 DAY</t>
  </si>
  <si>
    <t>1CS</t>
  </si>
  <si>
    <t xml:space="preserve">Y - </t>
  </si>
  <si>
    <t>1VD</t>
  </si>
  <si>
    <t>Bni</t>
  </si>
  <si>
    <t>Standard Error</t>
  </si>
  <si>
    <t>Average BMI</t>
  </si>
  <si>
    <t>Average Age</t>
  </si>
  <si>
    <t>Average ICIQ pre</t>
  </si>
  <si>
    <t>Average ICIQ post</t>
  </si>
  <si>
    <t>StdDev of Age</t>
  </si>
  <si>
    <t>StdDev of BMI</t>
  </si>
  <si>
    <t>StdDev of ICIQ pre</t>
  </si>
  <si>
    <t>StdDev of ICIQ post</t>
  </si>
  <si>
    <t>BMI Value</t>
  </si>
  <si>
    <t>BMI Status</t>
  </si>
  <si>
    <t>ANALYSIS: Remarks</t>
  </si>
  <si>
    <t>Effect of Surgey</t>
  </si>
  <si>
    <t>ICIQ Post &lt; ICIQ Pre</t>
  </si>
  <si>
    <t>BMI vs ICIQ Post</t>
  </si>
  <si>
    <t>BMI vs ICIQ Pre</t>
  </si>
  <si>
    <t>BMI vs Age</t>
  </si>
  <si>
    <t>SUMMARY OUTPUT</t>
  </si>
  <si>
    <t>Regression Statistics</t>
  </si>
  <si>
    <t>Multiple R</t>
  </si>
  <si>
    <t>R Square</t>
  </si>
  <si>
    <t>Adjusted R Square</t>
  </si>
  <si>
    <t>Observations</t>
  </si>
  <si>
    <t>ANOVA</t>
  </si>
  <si>
    <t>Regression</t>
  </si>
  <si>
    <t>Residual</t>
  </si>
  <si>
    <t>Total</t>
  </si>
  <si>
    <t>Intercept</t>
  </si>
  <si>
    <t>df</t>
  </si>
  <si>
    <t>SS</t>
  </si>
  <si>
    <t>MS</t>
  </si>
  <si>
    <t>F</t>
  </si>
  <si>
    <t>Significance F</t>
  </si>
  <si>
    <t>Coefficients</t>
  </si>
  <si>
    <t>t Stat</t>
  </si>
  <si>
    <t>P-value</t>
  </si>
  <si>
    <t>Lower 95%</t>
  </si>
  <si>
    <t>Upper 95%</t>
  </si>
  <si>
    <t>Lower 95.0%</t>
  </si>
  <si>
    <t>Upper 95.0%</t>
  </si>
  <si>
    <t>Argument</t>
  </si>
  <si>
    <t>Findings &amp; Remarks</t>
  </si>
  <si>
    <t>Age Group</t>
  </si>
  <si>
    <t>40-45</t>
  </si>
  <si>
    <t>55-60</t>
  </si>
  <si>
    <t>65-70</t>
  </si>
  <si>
    <t>45-50</t>
  </si>
  <si>
    <t>30-35</t>
  </si>
  <si>
    <t>50-55</t>
  </si>
  <si>
    <t>60-65</t>
  </si>
  <si>
    <t>70-75</t>
  </si>
  <si>
    <t>35-40</t>
  </si>
  <si>
    <t>80-85</t>
  </si>
  <si>
    <t>Average of BMI</t>
  </si>
  <si>
    <t>Remarks</t>
  </si>
  <si>
    <t>2018</t>
  </si>
  <si>
    <t>2019</t>
  </si>
  <si>
    <t>2020</t>
  </si>
  <si>
    <t>May</t>
  </si>
  <si>
    <t>Apr</t>
  </si>
  <si>
    <t>Number Of Surgery</t>
  </si>
  <si>
    <t>NO. of Suggeries</t>
  </si>
  <si>
    <t>NO. of Successful Suggeries</t>
  </si>
  <si>
    <t>NO. of UnSuccessful Suggeries</t>
  </si>
  <si>
    <t>NO. of Suggeries By Years</t>
  </si>
  <si>
    <t>NO. of Suggeries By Month</t>
  </si>
  <si>
    <t>No of Suggery By Year</t>
  </si>
  <si>
    <t>Year</t>
  </si>
  <si>
    <t>NO. of Suggeries By Quarter</t>
  </si>
  <si>
    <t>No of Suggery By Month</t>
  </si>
  <si>
    <t>Month</t>
  </si>
  <si>
    <t>Month Name</t>
  </si>
  <si>
    <t>Quarter</t>
  </si>
  <si>
    <t>July</t>
  </si>
  <si>
    <t>November</t>
  </si>
  <si>
    <t>September</t>
  </si>
  <si>
    <t>October</t>
  </si>
  <si>
    <t>August</t>
  </si>
  <si>
    <t>December</t>
  </si>
  <si>
    <t>January</t>
  </si>
  <si>
    <t>April</t>
  </si>
  <si>
    <t>No of Suggery</t>
  </si>
  <si>
    <t>NO of Patients with Prolapse</t>
  </si>
  <si>
    <t>NO of Without Patients with Prolapse</t>
  </si>
  <si>
    <t>Status</t>
  </si>
  <si>
    <t>Count of Parity</t>
  </si>
  <si>
    <t>PARITY</t>
  </si>
  <si>
    <t>Parity</t>
  </si>
  <si>
    <t>Post op FU duration-Months</t>
  </si>
  <si>
    <t>Average of Post op FU duration-Months</t>
  </si>
  <si>
    <t>StdDev of Post op FU duration-Months</t>
  </si>
  <si>
    <t>CORRELLATION</t>
  </si>
  <si>
    <t>Age Vs ICIQ post</t>
  </si>
  <si>
    <t>STANDARD DEVIATION</t>
  </si>
  <si>
    <t>AVERAGE</t>
  </si>
  <si>
    <t>ANALYSIS</t>
  </si>
  <si>
    <t>Effect Of BMI on ICIQ Pre</t>
  </si>
  <si>
    <t>Effect of BMI on ICIQ Post</t>
  </si>
  <si>
    <t>Effect of Age on BMI</t>
  </si>
  <si>
    <t>Effect of Age on ICIQ Post</t>
  </si>
  <si>
    <t>AGE vs BMI</t>
  </si>
  <si>
    <t>No of Complications at FU</t>
  </si>
  <si>
    <t>NO. of Complications at FU</t>
  </si>
  <si>
    <t>NO. Complications at FU</t>
  </si>
  <si>
    <t>February</t>
  </si>
  <si>
    <t>June</t>
  </si>
  <si>
    <t>Blank value</t>
  </si>
  <si>
    <t>GET THE FIRST YEAR</t>
  </si>
  <si>
    <t>GET THE LAST YEAR</t>
  </si>
  <si>
    <t>GET THE FIRST MONTH</t>
  </si>
  <si>
    <t>GET THE LAST MONTH</t>
  </si>
  <si>
    <t>Jan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</si>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</sst>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2" x14ac:knownFonts="1">
    <font>
      <sz val="11"/>
      <color theme="1"/>
      <name val="Calibri"/>
      <family val="2"/>
      <scheme val="minor"/>
    </font>
    <font>
      <b/>
      <sz val="11"/>
      <color theme="1"/>
      <name val="Calibri"/>
      <family val="2"/>
      <scheme val="minor"/>
    </font>
    <font>
      <i/>
      <sz val="11"/>
      <color theme="1"/>
      <name val="Calibri"/>
      <family val="2"/>
      <scheme val="minor"/>
    </font>
    <font>
      <b/>
      <sz val="14"/>
      <color theme="1"/>
      <name val="Calibri"/>
      <family val="2"/>
      <scheme val="minor"/>
    </font>
    <font>
      <sz val="11"/>
      <color theme="1"/>
      <name val="Calibri"/>
      <family val="2"/>
      <scheme val="minor"/>
    </font>
    <font>
      <b/>
      <sz val="11"/>
      <color theme="0"/>
      <name val="Calibri"/>
      <family val="2"/>
      <scheme val="minor"/>
    </font>
    <font>
      <sz val="11"/>
      <color theme="0"/>
      <name val="Calibri"/>
      <family val="2"/>
      <scheme val="minor"/>
    </font>
    <font>
      <b/>
      <sz val="14"/>
      <color theme="0"/>
      <name val="Calibri"/>
      <family val="2"/>
      <scheme val="minor"/>
    </font>
    <font>
      <sz val="8"/>
      <name val="Calibri"/>
      <family val="2"/>
      <scheme val="minor"/>
    </font>
    <font>
      <b/>
      <sz val="18"/>
      <color theme="0"/>
      <name val="Calibri"/>
      <family val="2"/>
      <scheme val="minor"/>
    </font>
    <font>
      <b/>
      <sz val="24"/>
      <color theme="0"/>
      <name val="Calibri"/>
      <family val="2"/>
      <scheme val="minor"/>
    </font>
    <font>
      <sz val="18"/>
      <color theme="0"/>
      <name val="Calibri"/>
      <family val="2"/>
      <scheme val="minor"/>
    </font>
  </fonts>
  <fills count="10">
    <fill>
      <patternFill patternType="none"/>
    </fill>
    <fill>
      <patternFill patternType="gray125"/>
    </fill>
    <fill>
      <patternFill patternType="solid">
        <fgColor theme="4"/>
      </patternFill>
    </fill>
    <fill>
      <patternFill patternType="solid">
        <fgColor theme="4" tint="0.79998168889431442"/>
        <bgColor indexed="65"/>
      </patternFill>
    </fill>
    <fill>
      <patternFill patternType="solid">
        <fgColor theme="8" tint="-0.249977111117893"/>
        <bgColor indexed="64"/>
      </patternFill>
    </fill>
    <fill>
      <patternFill patternType="solid">
        <fgColor rgb="FF0070C0"/>
        <bgColor indexed="64"/>
      </patternFill>
    </fill>
    <fill>
      <patternFill patternType="solid">
        <fgColor theme="4" tint="0.79998168889431442"/>
        <bgColor indexed="64"/>
      </patternFill>
    </fill>
    <fill>
      <patternFill patternType="solid">
        <fgColor rgb="FFC00000"/>
        <bgColor indexed="64"/>
      </patternFill>
    </fill>
    <fill>
      <patternFill patternType="solid">
        <fgColor theme="4" tint="0.59999389629810485"/>
        <bgColor indexed="64"/>
      </patternFill>
    </fill>
    <fill>
      <patternFill patternType="solid">
        <fgColor theme="0" tint="-0.24994659260841701"/>
        <bgColor indexed="64"/>
      </patternFill>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3">
    <xf numFmtId="0" fontId="0" fillId="0" borderId="0"/>
    <xf numFmtId="0" fontId="6" fillId="2" borderId="0" applyNumberFormat="0" applyBorder="0" applyAlignment="0" applyProtection="0"/>
    <xf numFmtId="0" fontId="4" fillId="3" borderId="0" applyNumberFormat="0" applyBorder="0" applyAlignment="0" applyProtection="0"/>
  </cellStyleXfs>
  <cellXfs count="34">
    <xf numFmtId="0" fontId="0" fillId="0" borderId="0" xfId="0"/>
    <xf numFmtId="14" fontId="0" fillId="0" borderId="0" xfId="0" applyNumberFormat="1"/>
    <xf numFmtId="0" fontId="0" fillId="0" borderId="1" xfId="0" applyBorder="1"/>
    <xf numFmtId="0" fontId="2" fillId="0" borderId="2" xfId="0" applyFont="1" applyBorder="1" applyAlignment="1">
      <alignment horizontal="center"/>
    </xf>
    <xf numFmtId="0" fontId="2" fillId="0" borderId="2" xfId="0" applyFont="1" applyBorder="1" applyAlignment="1">
      <alignment horizontal="centerContinuous"/>
    </xf>
    <xf numFmtId="0" fontId="1" fillId="0" borderId="0" xfId="0" applyFont="1"/>
    <xf numFmtId="3" fontId="0" fillId="0" borderId="0" xfId="0" applyNumberFormat="1"/>
    <xf numFmtId="0" fontId="1" fillId="0" borderId="0" xfId="0" applyFont="1" applyAlignment="1">
      <alignment horizontal="center"/>
    </xf>
    <xf numFmtId="0" fontId="3" fillId="0" borderId="0" xfId="0" applyFont="1" applyAlignment="1">
      <alignment horizontal="center"/>
    </xf>
    <xf numFmtId="3" fontId="0" fillId="0" borderId="0" xfId="0" applyNumberFormat="1" applyAlignment="1">
      <alignment horizontal="center"/>
    </xf>
    <xf numFmtId="3" fontId="1" fillId="0" borderId="0" xfId="0" applyNumberFormat="1" applyFont="1" applyAlignment="1">
      <alignment horizontal="center"/>
    </xf>
    <xf numFmtId="2"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0" fontId="1" fillId="3" borderId="0" xfId="2" applyFont="1"/>
    <xf numFmtId="0" fontId="7" fillId="4" borderId="0" xfId="1" applyFont="1" applyFill="1"/>
    <xf numFmtId="0" fontId="7" fillId="4" borderId="0" xfId="1" applyFont="1" applyFill="1" applyAlignment="1"/>
    <xf numFmtId="0" fontId="5" fillId="0" borderId="0" xfId="0" applyFont="1"/>
    <xf numFmtId="0" fontId="1" fillId="3" borderId="0" xfId="2" applyFont="1" applyAlignment="1">
      <alignment horizontal="center"/>
    </xf>
    <xf numFmtId="0" fontId="1" fillId="6" borderId="0" xfId="2" applyFont="1" applyFill="1" applyAlignment="1">
      <alignment horizontal="center"/>
    </xf>
    <xf numFmtId="0" fontId="7" fillId="0" borderId="0" xfId="1" applyFont="1" applyFill="1" applyAlignment="1"/>
    <xf numFmtId="9" fontId="0" fillId="0" borderId="0" xfId="0" applyNumberFormat="1"/>
    <xf numFmtId="0" fontId="1" fillId="8" borderId="0" xfId="0" applyFont="1" applyFill="1"/>
    <xf numFmtId="0" fontId="1" fillId="0" borderId="0" xfId="0" applyFont="1" applyAlignment="1">
      <alignment horizontal="left"/>
    </xf>
    <xf numFmtId="0" fontId="0" fillId="9" borderId="0" xfId="0" applyFill="1"/>
    <xf numFmtId="0" fontId="1" fillId="9" borderId="0" xfId="0" applyFont="1" applyFill="1"/>
    <xf numFmtId="0" fontId="7" fillId="4" borderId="0" xfId="1" applyFont="1" applyFill="1" applyAlignment="1">
      <alignment horizontal="center"/>
    </xf>
    <xf numFmtId="0" fontId="9" fillId="5" borderId="0" xfId="0" applyFont="1" applyFill="1" applyAlignment="1">
      <alignment horizontal="center"/>
    </xf>
    <xf numFmtId="0" fontId="1" fillId="3" borderId="0" xfId="2" applyFont="1" applyAlignment="1">
      <alignment horizontal="center"/>
    </xf>
    <xf numFmtId="0" fontId="11" fillId="5" borderId="0" xfId="0" applyFont="1" applyFill="1" applyAlignment="1">
      <alignment horizontal="center"/>
    </xf>
    <xf numFmtId="0" fontId="10" fillId="7" borderId="0" xfId="0" applyFont="1" applyFill="1" applyAlignment="1">
      <alignment horizontal="center"/>
    </xf>
    <xf numFmtId="0" fontId="5" fillId="4" borderId="0" xfId="0" applyFont="1" applyFill="1" applyAlignment="1">
      <alignment horizontal="center"/>
    </xf>
  </cellXfs>
  <cellStyles count="3">
    <cellStyle name="20% - Accent1" xfId="2" builtinId="30"/>
    <cellStyle name="Accent1" xfId="1" builtinId="29"/>
    <cellStyle name="Normal" xfId="0" builtinId="0"/>
  </cellStyles>
  <dxfs count="74">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numFmt numFmtId="3" formatCode="#,##0"/>
    </dxf>
    <dxf>
      <numFmt numFmtId="13" formatCode="0%"/>
    </dxf>
    <dxf>
      <numFmt numFmtId="13" formatCode="0%"/>
    </dxf>
    <dxf>
      <numFmt numFmtId="14" formatCode="0.00%"/>
    </dxf>
    <dxf>
      <numFmt numFmtId="3" formatCode="#,##0"/>
    </dxf>
    <dxf>
      <numFmt numFmtId="3" formatCode="#,##0"/>
    </dxf>
    <dxf>
      <numFmt numFmtId="3" formatCode="#,##0"/>
    </dxf>
    <dxf>
      <numFmt numFmtId="3" formatCode="#,##0"/>
    </dxf>
    <dxf>
      <numFmt numFmtId="3" formatCode="#,##0"/>
    </dxf>
    <dxf>
      <numFmt numFmtId="13" formatCode="0%"/>
    </dxf>
    <dxf>
      <numFmt numFmtId="13" formatCode="0%"/>
    </dxf>
    <dxf>
      <numFmt numFmtId="14" formatCode="0.00%"/>
    </dxf>
    <dxf>
      <numFmt numFmtId="3" formatCode="#,##0"/>
    </dxf>
    <dxf>
      <numFmt numFmtId="3" formatCode="#,##0"/>
    </dxf>
    <dxf>
      <numFmt numFmtId="3" formatCode="#,##0"/>
    </dxf>
    <dxf>
      <numFmt numFmtId="164" formatCode="#,##0.0"/>
    </dxf>
    <dxf>
      <numFmt numFmtId="3" formatCode="#,##0"/>
    </dxf>
    <dxf>
      <numFmt numFmtId="3" formatCode="#,##0"/>
    </dxf>
    <dxf>
      <numFmt numFmtId="3" formatCode="#,##0"/>
    </dxf>
    <dxf>
      <numFmt numFmtId="3" formatCode="#,##0"/>
    </dxf>
    <dxf>
      <numFmt numFmtId="3" formatCode="#,##0"/>
    </dxf>
    <dxf>
      <numFmt numFmtId="3" formatCode="#,##0"/>
    </dxf>
    <dxf>
      <font>
        <b/>
        <i val="0"/>
        <sz val="14"/>
        <color rgb="FFFFC000"/>
      </font>
    </dxf>
    <dxf>
      <font>
        <b/>
        <i val="0"/>
        <sz val="14"/>
      </font>
      <fill>
        <patternFill>
          <bgColor theme="1" tint="0.499984740745262"/>
        </patternFill>
      </fill>
    </dxf>
  </dxfs>
  <tableStyles count="3" defaultTableStyle="TableStyleMedium2" defaultPivotStyle="PivotStyleLight16">
    <tableStyle name="Invisible" pivot="0" table="0" count="0" xr9:uid="{D5FC4845-FE00-4987-96CD-7AEDBF365791}"/>
    <tableStyle name="Slicer Style 1" pivot="0" table="0" count="6" xr9:uid="{9387F5D1-CD80-4488-9067-19D0CE97BAFD}">
      <tableStyleElement type="wholeTable" dxfId="73"/>
      <tableStyleElement type="headerRow" dxfId="72"/>
    </tableStyle>
    <tableStyle name="Slicer Style 2" pivot="0" table="0" count="1" xr9:uid="{15BE7E53-2286-4ABC-A628-4CA5D4EC8139}"/>
  </tableStyles>
  <extLst>
    <ext xmlns:x14="http://schemas.microsoft.com/office/spreadsheetml/2009/9/main" uri="{46F421CA-312F-682f-3DD2-61675219B42D}">
      <x14:dxfs count="5">
        <dxf>
          <fill>
            <patternFill>
              <bgColor rgb="FFFFC000"/>
            </patternFill>
          </fill>
        </dxf>
        <dxf>
          <fill>
            <patternFill>
              <bgColor rgb="FFFFC000"/>
            </patternFill>
          </fill>
        </dxf>
        <dxf>
          <fill>
            <patternFill>
              <bgColor rgb="FFFFC000"/>
            </patternFill>
          </fill>
        </dxf>
        <dxf>
          <font>
            <color theme="0"/>
          </font>
        </dxf>
        <dxf>
          <fill>
            <patternFill>
              <bgColor theme="0" tint="-0.1499679555650502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4"/>
            <x14:slicerStyleElement type="selectedItemWithData" dxfId="3"/>
            <x14:slicerStyleElement type="hoveredUnselectedItemWithData" dxfId="2"/>
            <x14:slicerStyleElement type="hoveredSelectedItemWithData" dxfId="1"/>
          </x14:slicerStyleElements>
        </x14:slicerStyle>
        <x14:slicerStyle name="Slicer Style 2">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theme" Target="theme/theme1.xml"/><Relationship Id="rId39" Type="http://schemas.openxmlformats.org/officeDocument/2006/relationships/customXml" Target="../customXml/item7.xml"/><Relationship Id="rId21" Type="http://schemas.openxmlformats.org/officeDocument/2006/relationships/pivotCacheDefinition" Target="pivotCache/pivotCacheDefinition16.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50" Type="http://schemas.openxmlformats.org/officeDocument/2006/relationships/customXml" Target="../customXml/item18.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sharedStrings" Target="sharedStrings.xml"/><Relationship Id="rId11" Type="http://schemas.openxmlformats.org/officeDocument/2006/relationships/pivotCacheDefinition" Target="pivotCache/pivotCacheDefinition6.xml"/><Relationship Id="rId24" Type="http://schemas.microsoft.com/office/2007/relationships/slicerCache" Target="slicerCaches/slicerCache2.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4.xml"/><Relationship Id="rId49" Type="http://schemas.openxmlformats.org/officeDocument/2006/relationships/customXml" Target="../customXml/item17.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pivotCacheDefinition" Target="pivotCache/pivotCacheDefinition17.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3.xml"/><Relationship Id="rId51" Type="http://schemas.openxmlformats.org/officeDocument/2006/relationships/customXml" Target="../customXml/item19.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microsoft.com/office/2007/relationships/slicerCache" Target="slicerCaches/slicerCache3.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openxmlformats.org/officeDocument/2006/relationships/pivotCacheDefinition" Target="pivotCache/pivotCacheDefinition15.xml"/><Relationship Id="rId41"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Data_No-Pt - PROJECT.xlsx]Analysis!PivotTable10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BMI</a:t>
            </a:r>
            <a:r>
              <a:rPr lang="en-US" b="1" baseline="0">
                <a:solidFill>
                  <a:schemeClr val="bg1"/>
                </a:solidFill>
              </a:rPr>
              <a:t> By Age Group</a:t>
            </a:r>
            <a:endParaRPr lang="en-US"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circle"/>
          <c:size val="5"/>
          <c:spPr>
            <a:solidFill>
              <a:srgbClr val="FFC00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Analysis!$B$20</c:f>
              <c:strCache>
                <c:ptCount val="1"/>
                <c:pt idx="0">
                  <c:v>Total</c:v>
                </c:pt>
              </c:strCache>
            </c:strRef>
          </c:tx>
          <c:spPr>
            <a:ln w="28575" cap="rnd">
              <a:solidFill>
                <a:schemeClr val="bg1"/>
              </a:solidFill>
              <a:round/>
            </a:ln>
            <a:effectLst/>
          </c:spPr>
          <c:marker>
            <c:symbol val="circle"/>
            <c:size val="5"/>
            <c:spPr>
              <a:solidFill>
                <a:srgbClr val="FFC000"/>
              </a:solidFill>
              <a:ln w="9525">
                <a:noFill/>
              </a:ln>
              <a:effectLst/>
            </c:spPr>
          </c:marker>
          <c:cat>
            <c:strRef>
              <c:f>Analysis!$A$21:$A$30</c:f>
              <c:strCache>
                <c:ptCount val="10"/>
                <c:pt idx="0">
                  <c:v>30-35</c:v>
                </c:pt>
                <c:pt idx="1">
                  <c:v>35-40</c:v>
                </c:pt>
                <c:pt idx="2">
                  <c:v>40-45</c:v>
                </c:pt>
                <c:pt idx="3">
                  <c:v>45-50</c:v>
                </c:pt>
                <c:pt idx="4">
                  <c:v>50-55</c:v>
                </c:pt>
                <c:pt idx="5">
                  <c:v>55-60</c:v>
                </c:pt>
                <c:pt idx="6">
                  <c:v>60-65</c:v>
                </c:pt>
                <c:pt idx="7">
                  <c:v>65-70</c:v>
                </c:pt>
                <c:pt idx="8">
                  <c:v>70-75</c:v>
                </c:pt>
                <c:pt idx="9">
                  <c:v>80-85</c:v>
                </c:pt>
              </c:strCache>
            </c:strRef>
          </c:cat>
          <c:val>
            <c:numRef>
              <c:f>Analysis!$B$21:$B$30</c:f>
              <c:numCache>
                <c:formatCode>#,##0.0</c:formatCode>
                <c:ptCount val="10"/>
                <c:pt idx="0">
                  <c:v>26</c:v>
                </c:pt>
                <c:pt idx="1">
                  <c:v>24</c:v>
                </c:pt>
                <c:pt idx="2">
                  <c:v>33.200000000000003</c:v>
                </c:pt>
                <c:pt idx="3">
                  <c:v>27.5</c:v>
                </c:pt>
                <c:pt idx="4">
                  <c:v>33.666666666666664</c:v>
                </c:pt>
                <c:pt idx="5">
                  <c:v>32</c:v>
                </c:pt>
                <c:pt idx="6">
                  <c:v>34</c:v>
                </c:pt>
                <c:pt idx="7">
                  <c:v>32.666666666666664</c:v>
                </c:pt>
                <c:pt idx="8">
                  <c:v>34</c:v>
                </c:pt>
                <c:pt idx="9">
                  <c:v>32</c:v>
                </c:pt>
              </c:numCache>
            </c:numRef>
          </c:val>
          <c:smooth val="0"/>
          <c:extLst>
            <c:ext xmlns:c16="http://schemas.microsoft.com/office/drawing/2014/chart" uri="{C3380CC4-5D6E-409C-BE32-E72D297353CC}">
              <c16:uniqueId val="{00000000-DC1A-4158-90C2-CB47429A38BC}"/>
            </c:ext>
          </c:extLst>
        </c:ser>
        <c:dLbls>
          <c:showLegendKey val="0"/>
          <c:showVal val="0"/>
          <c:showCatName val="0"/>
          <c:showSerName val="0"/>
          <c:showPercent val="0"/>
          <c:showBubbleSize val="0"/>
        </c:dLbls>
        <c:marker val="1"/>
        <c:smooth val="0"/>
        <c:axId val="223151103"/>
        <c:axId val="223151935"/>
      </c:lineChart>
      <c:catAx>
        <c:axId val="223151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3151935"/>
        <c:crosses val="autoZero"/>
        <c:auto val="1"/>
        <c:lblAlgn val="ctr"/>
        <c:lblOffset val="100"/>
        <c:noMultiLvlLbl val="0"/>
      </c:catAx>
      <c:valAx>
        <c:axId val="223151935"/>
        <c:scaling>
          <c:orientation val="minMax"/>
        </c:scaling>
        <c:delete val="0"/>
        <c:axPos val="l"/>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31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Data_No-Pt - PROJECT.xlsx]Analysis!PivotTable11</c:name>
    <c:fmtId val="8"/>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400" b="1">
                <a:solidFill>
                  <a:schemeClr val="bg1"/>
                </a:solidFill>
              </a:rPr>
              <a:t>NO. of Suggeries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Analysis!$R$2</c:f>
              <c:strCache>
                <c:ptCount val="1"/>
                <c:pt idx="0">
                  <c:v>Total</c:v>
                </c:pt>
              </c:strCache>
            </c:strRef>
          </c:tx>
          <c:spPr>
            <a:solidFill>
              <a:srgbClr val="FFC000"/>
            </a:solidFill>
            <a:ln>
              <a:noFill/>
            </a:ln>
            <a:effectLst/>
          </c:spPr>
          <c:invertIfNegative val="0"/>
          <c:cat>
            <c:strRef>
              <c:f>Analysis!$Q$3:$Q$5</c:f>
              <c:strCache>
                <c:ptCount val="3"/>
                <c:pt idx="0">
                  <c:v>2018</c:v>
                </c:pt>
                <c:pt idx="1">
                  <c:v>2019</c:v>
                </c:pt>
                <c:pt idx="2">
                  <c:v>2020</c:v>
                </c:pt>
              </c:strCache>
            </c:strRef>
          </c:cat>
          <c:val>
            <c:numRef>
              <c:f>Analysis!$R$3:$R$5</c:f>
              <c:numCache>
                <c:formatCode>#,##0</c:formatCode>
                <c:ptCount val="3"/>
                <c:pt idx="0">
                  <c:v>15</c:v>
                </c:pt>
                <c:pt idx="1">
                  <c:v>10</c:v>
                </c:pt>
                <c:pt idx="2">
                  <c:v>2</c:v>
                </c:pt>
              </c:numCache>
            </c:numRef>
          </c:val>
          <c:extLst>
            <c:ext xmlns:c16="http://schemas.microsoft.com/office/drawing/2014/chart" uri="{C3380CC4-5D6E-409C-BE32-E72D297353CC}">
              <c16:uniqueId val="{00000000-240F-4FAF-9D07-9CDDDD997BD4}"/>
            </c:ext>
          </c:extLst>
        </c:ser>
        <c:dLbls>
          <c:showLegendKey val="0"/>
          <c:showVal val="0"/>
          <c:showCatName val="0"/>
          <c:showSerName val="0"/>
          <c:showPercent val="0"/>
          <c:showBubbleSize val="0"/>
        </c:dLbls>
        <c:gapWidth val="48"/>
        <c:axId val="449283904"/>
        <c:axId val="449269344"/>
      </c:barChart>
      <c:catAx>
        <c:axId val="449283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49269344"/>
        <c:crosses val="autoZero"/>
        <c:auto val="1"/>
        <c:lblAlgn val="ctr"/>
        <c:lblOffset val="100"/>
        <c:noMultiLvlLbl val="0"/>
      </c:catAx>
      <c:valAx>
        <c:axId val="449269344"/>
        <c:scaling>
          <c:orientation val="minMax"/>
        </c:scaling>
        <c:delete val="1"/>
        <c:axPos val="b"/>
        <c:numFmt formatCode="#,##0" sourceLinked="1"/>
        <c:majorTickMark val="none"/>
        <c:minorTickMark val="none"/>
        <c:tickLblPos val="nextTo"/>
        <c:crossAx val="449283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Data_No-Pt - PROJECT.xlsx]Analysis!PivotTable12</c:name>
    <c:fmtId val="5"/>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b="1">
                <a:solidFill>
                  <a:schemeClr val="bg1"/>
                </a:solidFill>
              </a:rPr>
              <a:t>NO. of Suggeries by Month</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Analysis!$L$27</c:f>
              <c:strCache>
                <c:ptCount val="1"/>
                <c:pt idx="0">
                  <c:v>Total</c:v>
                </c:pt>
              </c:strCache>
            </c:strRef>
          </c:tx>
          <c:spPr>
            <a:solidFill>
              <a:srgbClr val="FFC000"/>
            </a:solidFill>
            <a:ln>
              <a:noFill/>
            </a:ln>
            <a:effectLst/>
          </c:spPr>
          <c:invertIfNegative val="0"/>
          <c:cat>
            <c:multiLvlStrRef>
              <c:f>Analysis!$K$28:$K$46</c:f>
              <c:multiLvlStrCache>
                <c:ptCount val="16"/>
                <c:lvl>
                  <c:pt idx="0">
                    <c:v>May</c:v>
                  </c:pt>
                  <c:pt idx="1">
                    <c:v>Jul</c:v>
                  </c:pt>
                  <c:pt idx="2">
                    <c:v>Aug</c:v>
                  </c:pt>
                  <c:pt idx="3">
                    <c:v>Sep</c:v>
                  </c:pt>
                  <c:pt idx="4">
                    <c:v>Oct</c:v>
                  </c:pt>
                  <c:pt idx="5">
                    <c:v>Nov</c:v>
                  </c:pt>
                  <c:pt idx="6">
                    <c:v>Dec</c:v>
                  </c:pt>
                  <c:pt idx="7">
                    <c:v>Apr</c:v>
                  </c:pt>
                  <c:pt idx="8">
                    <c:v>May</c:v>
                  </c:pt>
                  <c:pt idx="9">
                    <c:v>Jul</c:v>
                  </c:pt>
                  <c:pt idx="10">
                    <c:v>Aug</c:v>
                  </c:pt>
                  <c:pt idx="11">
                    <c:v>Sep</c:v>
                  </c:pt>
                  <c:pt idx="12">
                    <c:v>Oct</c:v>
                  </c:pt>
                  <c:pt idx="13">
                    <c:v>Dec</c:v>
                  </c:pt>
                  <c:pt idx="14">
                    <c:v>Jan</c:v>
                  </c:pt>
                  <c:pt idx="15">
                    <c:v>Sep</c:v>
                  </c:pt>
                </c:lvl>
                <c:lvl>
                  <c:pt idx="0">
                    <c:v>2018</c:v>
                  </c:pt>
                  <c:pt idx="7">
                    <c:v>2019</c:v>
                  </c:pt>
                  <c:pt idx="14">
                    <c:v>2020</c:v>
                  </c:pt>
                </c:lvl>
              </c:multiLvlStrCache>
            </c:multiLvlStrRef>
          </c:cat>
          <c:val>
            <c:numRef>
              <c:f>Analysis!$L$28:$L$46</c:f>
              <c:numCache>
                <c:formatCode>#,##0</c:formatCode>
                <c:ptCount val="16"/>
                <c:pt idx="0">
                  <c:v>1</c:v>
                </c:pt>
                <c:pt idx="1">
                  <c:v>4</c:v>
                </c:pt>
                <c:pt idx="2">
                  <c:v>2</c:v>
                </c:pt>
                <c:pt idx="3">
                  <c:v>2</c:v>
                </c:pt>
                <c:pt idx="4">
                  <c:v>2</c:v>
                </c:pt>
                <c:pt idx="5">
                  <c:v>2</c:v>
                </c:pt>
                <c:pt idx="6">
                  <c:v>2</c:v>
                </c:pt>
                <c:pt idx="7">
                  <c:v>1</c:v>
                </c:pt>
                <c:pt idx="8">
                  <c:v>2</c:v>
                </c:pt>
                <c:pt idx="9">
                  <c:v>1</c:v>
                </c:pt>
                <c:pt idx="10">
                  <c:v>2</c:v>
                </c:pt>
                <c:pt idx="11">
                  <c:v>1</c:v>
                </c:pt>
                <c:pt idx="12">
                  <c:v>2</c:v>
                </c:pt>
                <c:pt idx="13">
                  <c:v>1</c:v>
                </c:pt>
                <c:pt idx="14">
                  <c:v>1</c:v>
                </c:pt>
                <c:pt idx="15">
                  <c:v>1</c:v>
                </c:pt>
              </c:numCache>
            </c:numRef>
          </c:val>
          <c:extLst>
            <c:ext xmlns:c16="http://schemas.microsoft.com/office/drawing/2014/chart" uri="{C3380CC4-5D6E-409C-BE32-E72D297353CC}">
              <c16:uniqueId val="{00000001-5B77-430E-8EC4-1426996B8E99}"/>
            </c:ext>
          </c:extLst>
        </c:ser>
        <c:dLbls>
          <c:showLegendKey val="0"/>
          <c:showVal val="0"/>
          <c:showCatName val="0"/>
          <c:showSerName val="0"/>
          <c:showPercent val="0"/>
          <c:showBubbleSize val="0"/>
        </c:dLbls>
        <c:gapWidth val="219"/>
        <c:overlap val="-27"/>
        <c:axId val="449299712"/>
        <c:axId val="449306784"/>
      </c:barChart>
      <c:catAx>
        <c:axId val="44929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449306784"/>
        <c:crosses val="autoZero"/>
        <c:auto val="1"/>
        <c:lblAlgn val="ctr"/>
        <c:lblOffset val="100"/>
        <c:noMultiLvlLbl val="0"/>
      </c:catAx>
      <c:valAx>
        <c:axId val="449306784"/>
        <c:scaling>
          <c:orientation val="minMax"/>
        </c:scaling>
        <c:delete val="1"/>
        <c:axPos val="l"/>
        <c:numFmt formatCode="#,##0" sourceLinked="1"/>
        <c:majorTickMark val="none"/>
        <c:minorTickMark val="none"/>
        <c:tickLblPos val="nextTo"/>
        <c:crossAx val="449299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Data_No-Pt - PROJECT.xlsx]Analysis!PivotTable13</c:name>
    <c:fmtId val="9"/>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600" b="1">
                <a:solidFill>
                  <a:schemeClr val="bg1"/>
                </a:solidFill>
              </a:rPr>
              <a:t>Suggeries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Analysis!$O$27</c:f>
              <c:strCache>
                <c:ptCount val="1"/>
                <c:pt idx="0">
                  <c:v>Total</c:v>
                </c:pt>
              </c:strCache>
            </c:strRef>
          </c:tx>
          <c:spPr>
            <a:solidFill>
              <a:srgbClr val="FFC000"/>
            </a:solidFill>
            <a:ln>
              <a:noFill/>
            </a:ln>
            <a:effectLst/>
          </c:spPr>
          <c:invertIfNegative val="0"/>
          <c:cat>
            <c:strRef>
              <c:f>Analysis!$N$28:$N$31</c:f>
              <c:strCache>
                <c:ptCount val="4"/>
                <c:pt idx="0">
                  <c:v>1</c:v>
                </c:pt>
                <c:pt idx="1">
                  <c:v>2</c:v>
                </c:pt>
                <c:pt idx="2">
                  <c:v>3</c:v>
                </c:pt>
                <c:pt idx="3">
                  <c:v>4</c:v>
                </c:pt>
              </c:strCache>
            </c:strRef>
          </c:cat>
          <c:val>
            <c:numRef>
              <c:f>Analysis!$O$28:$O$31</c:f>
              <c:numCache>
                <c:formatCode>#,##0</c:formatCode>
                <c:ptCount val="4"/>
                <c:pt idx="0">
                  <c:v>1</c:v>
                </c:pt>
                <c:pt idx="1">
                  <c:v>4</c:v>
                </c:pt>
                <c:pt idx="2">
                  <c:v>13</c:v>
                </c:pt>
                <c:pt idx="3">
                  <c:v>9</c:v>
                </c:pt>
              </c:numCache>
            </c:numRef>
          </c:val>
          <c:extLst>
            <c:ext xmlns:c16="http://schemas.microsoft.com/office/drawing/2014/chart" uri="{C3380CC4-5D6E-409C-BE32-E72D297353CC}">
              <c16:uniqueId val="{00000000-C8F5-4263-8957-73FCA7E583A6}"/>
            </c:ext>
          </c:extLst>
        </c:ser>
        <c:dLbls>
          <c:showLegendKey val="0"/>
          <c:showVal val="0"/>
          <c:showCatName val="0"/>
          <c:showSerName val="0"/>
          <c:showPercent val="0"/>
          <c:showBubbleSize val="0"/>
        </c:dLbls>
        <c:gapWidth val="86"/>
        <c:overlap val="-27"/>
        <c:axId val="572736080"/>
        <c:axId val="572745648"/>
      </c:barChart>
      <c:catAx>
        <c:axId val="572736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572745648"/>
        <c:crosses val="autoZero"/>
        <c:auto val="1"/>
        <c:lblAlgn val="ctr"/>
        <c:lblOffset val="100"/>
        <c:noMultiLvlLbl val="0"/>
      </c:catAx>
      <c:valAx>
        <c:axId val="572745648"/>
        <c:scaling>
          <c:orientation val="minMax"/>
        </c:scaling>
        <c:delete val="1"/>
        <c:axPos val="l"/>
        <c:numFmt formatCode="#,##0" sourceLinked="1"/>
        <c:majorTickMark val="none"/>
        <c:minorTickMark val="none"/>
        <c:tickLblPos val="nextTo"/>
        <c:crossAx val="572736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GB" sz="1600" b="1">
                <a:solidFill>
                  <a:schemeClr val="bg1"/>
                </a:solidFill>
              </a:rPr>
              <a:t>Number</a:t>
            </a:r>
            <a:r>
              <a:rPr lang="en-GB" sz="1600" b="1" baseline="0">
                <a:solidFill>
                  <a:schemeClr val="bg1"/>
                </a:solidFill>
              </a:rPr>
              <a:t> of</a:t>
            </a:r>
          </a:p>
          <a:p>
            <a:pPr>
              <a:defRPr sz="1600" b="1" i="0" u="none" strike="noStrike" kern="1200" spc="0" baseline="0">
                <a:solidFill>
                  <a:schemeClr val="bg1"/>
                </a:solidFill>
                <a:latin typeface="+mn-lt"/>
                <a:ea typeface="+mn-ea"/>
                <a:cs typeface="+mn-cs"/>
              </a:defRPr>
            </a:pPr>
            <a:r>
              <a:rPr lang="en-GB" sz="1600" b="1" baseline="0">
                <a:solidFill>
                  <a:schemeClr val="bg1"/>
                </a:solidFill>
              </a:rPr>
              <a:t>Complications at FU</a:t>
            </a:r>
            <a:endParaRPr lang="en-GB" sz="1600" b="1">
              <a:solidFill>
                <a:schemeClr val="bg1"/>
              </a:solidFill>
            </a:endParaRPr>
          </a:p>
        </c:rich>
      </c:tx>
      <c:overlay val="0"/>
      <c:spPr>
        <a:noFill/>
        <a:ln>
          <a:noFill/>
        </a:ln>
        <a:effectLst/>
      </c:spPr>
    </c:title>
    <c:autoTitleDeleted val="0"/>
    <c:plotArea>
      <c:layout/>
      <c:doughnutChart>
        <c:varyColors val="1"/>
        <c:ser>
          <c:idx val="2"/>
          <c:order val="0"/>
          <c:dPt>
            <c:idx val="0"/>
            <c:bubble3D val="0"/>
            <c:spPr>
              <a:solidFill>
                <a:srgbClr val="FFC000"/>
              </a:solidFill>
              <a:ln>
                <a:noFill/>
              </a:ln>
            </c:spPr>
            <c:extLst>
              <c:ext xmlns:c16="http://schemas.microsoft.com/office/drawing/2014/chart" uri="{C3380CC4-5D6E-409C-BE32-E72D297353CC}">
                <c16:uniqueId val="{0000001C-D5AC-4C87-9DD8-D431053DF1DD}"/>
              </c:ext>
            </c:extLst>
          </c:dPt>
          <c:dPt>
            <c:idx val="1"/>
            <c:bubble3D val="0"/>
            <c:spPr>
              <a:noFill/>
              <a:ln>
                <a:noFill/>
              </a:ln>
            </c:spPr>
            <c:extLst>
              <c:ext xmlns:c16="http://schemas.microsoft.com/office/drawing/2014/chart" uri="{C3380CC4-5D6E-409C-BE32-E72D297353CC}">
                <c16:uniqueId val="{0000001D-D5AC-4C87-9DD8-D431053DF1DD}"/>
              </c:ext>
            </c:extLst>
          </c:dPt>
          <c:val>
            <c:numRef>
              <c:f>Analysis!$E$56:$F$56</c:f>
              <c:numCache>
                <c:formatCode>0%</c:formatCode>
                <c:ptCount val="2"/>
                <c:pt idx="0">
                  <c:v>0.96296296296296291</c:v>
                </c:pt>
                <c:pt idx="1">
                  <c:v>3.703703703703709E-2</c:v>
                </c:pt>
              </c:numCache>
            </c:numRef>
          </c:val>
          <c:extLst>
            <c:ext xmlns:c16="http://schemas.microsoft.com/office/drawing/2014/chart" uri="{C3380CC4-5D6E-409C-BE32-E72D297353CC}">
              <c16:uniqueId val="{0000001B-D5AC-4C87-9DD8-D431053DF1DD}"/>
            </c:ext>
          </c:extLst>
        </c:ser>
        <c:ser>
          <c:idx val="3"/>
          <c:order val="1"/>
          <c:dPt>
            <c:idx val="0"/>
            <c:bubble3D val="0"/>
            <c:spPr>
              <a:solidFill>
                <a:srgbClr val="FFC000"/>
              </a:solidFill>
              <a:ln w="19050">
                <a:noFill/>
              </a:ln>
              <a:effectLst/>
            </c:spPr>
            <c:extLst>
              <c:ext xmlns:c16="http://schemas.microsoft.com/office/drawing/2014/chart" uri="{C3380CC4-5D6E-409C-BE32-E72D297353CC}">
                <c16:uniqueId val="{0000001F-D5AC-4C87-9DD8-D431053DF1DD}"/>
              </c:ext>
            </c:extLst>
          </c:dPt>
          <c:dPt>
            <c:idx val="1"/>
            <c:bubble3D val="0"/>
            <c:spPr>
              <a:noFill/>
              <a:ln w="19050">
                <a:noFill/>
              </a:ln>
              <a:effectLst/>
            </c:spPr>
            <c:extLst>
              <c:ext xmlns:c16="http://schemas.microsoft.com/office/drawing/2014/chart" uri="{C3380CC4-5D6E-409C-BE32-E72D297353CC}">
                <c16:uniqueId val="{00000020-D5AC-4C87-9DD8-D431053DF1DD}"/>
              </c:ext>
            </c:extLst>
          </c:dPt>
          <c:val>
            <c:numRef>
              <c:f>Analysis!$E$56:$F$56</c:f>
              <c:numCache>
                <c:formatCode>0%</c:formatCode>
                <c:ptCount val="2"/>
                <c:pt idx="0">
                  <c:v>0.96296296296296291</c:v>
                </c:pt>
                <c:pt idx="1">
                  <c:v>3.703703703703709E-2</c:v>
                </c:pt>
              </c:numCache>
            </c:numRef>
          </c:val>
          <c:extLst>
            <c:ext xmlns:c16="http://schemas.microsoft.com/office/drawing/2014/chart" uri="{C3380CC4-5D6E-409C-BE32-E72D297353CC}">
              <c16:uniqueId val="{0000001E-D5AC-4C87-9DD8-D431053DF1DD}"/>
            </c:ext>
          </c:extLst>
        </c:ser>
        <c:ser>
          <c:idx val="1"/>
          <c:order val="2"/>
          <c:dPt>
            <c:idx val="0"/>
            <c:bubble3D val="0"/>
            <c:spPr>
              <a:solidFill>
                <a:srgbClr val="FFC000"/>
              </a:solidFill>
              <a:ln>
                <a:noFill/>
              </a:ln>
            </c:spPr>
            <c:extLst>
              <c:ext xmlns:c16="http://schemas.microsoft.com/office/drawing/2014/chart" uri="{C3380CC4-5D6E-409C-BE32-E72D297353CC}">
                <c16:uniqueId val="{00000011-D5AC-4C87-9DD8-D431053DF1DD}"/>
              </c:ext>
            </c:extLst>
          </c:dPt>
          <c:dPt>
            <c:idx val="1"/>
            <c:bubble3D val="0"/>
            <c:spPr>
              <a:noFill/>
              <a:ln>
                <a:noFill/>
              </a:ln>
            </c:spPr>
            <c:extLst>
              <c:ext xmlns:c16="http://schemas.microsoft.com/office/drawing/2014/chart" uri="{C3380CC4-5D6E-409C-BE32-E72D297353CC}">
                <c16:uniqueId val="{00000013-D5AC-4C87-9DD8-D431053DF1DD}"/>
              </c:ext>
            </c:extLst>
          </c:dPt>
          <c:val>
            <c:numRef>
              <c:f>Analysis!$E$56:$F$56</c:f>
              <c:numCache>
                <c:formatCode>0%</c:formatCode>
                <c:ptCount val="2"/>
                <c:pt idx="0">
                  <c:v>0.96296296296296291</c:v>
                </c:pt>
                <c:pt idx="1">
                  <c:v>3.703703703703709E-2</c:v>
                </c:pt>
              </c:numCache>
            </c:numRef>
          </c:val>
          <c:extLst>
            <c:ext xmlns:c16="http://schemas.microsoft.com/office/drawing/2014/chart" uri="{C3380CC4-5D6E-409C-BE32-E72D297353CC}">
              <c16:uniqueId val="{00000014-D5AC-4C87-9DD8-D431053DF1DD}"/>
            </c:ext>
          </c:extLst>
        </c:ser>
        <c:ser>
          <c:idx val="0"/>
          <c:order val="3"/>
          <c:dPt>
            <c:idx val="0"/>
            <c:bubble3D val="0"/>
            <c:spPr>
              <a:solidFill>
                <a:srgbClr val="FFC000"/>
              </a:solidFill>
              <a:ln w="19050">
                <a:noFill/>
              </a:ln>
              <a:effectLst/>
            </c:spPr>
            <c:extLst>
              <c:ext xmlns:c16="http://schemas.microsoft.com/office/drawing/2014/chart" uri="{C3380CC4-5D6E-409C-BE32-E72D297353CC}">
                <c16:uniqueId val="{00000017-D5AC-4C87-9DD8-D431053DF1DD}"/>
              </c:ext>
            </c:extLst>
          </c:dPt>
          <c:dPt>
            <c:idx val="1"/>
            <c:bubble3D val="0"/>
            <c:spPr>
              <a:noFill/>
              <a:ln w="19050">
                <a:noFill/>
              </a:ln>
              <a:effectLst/>
            </c:spPr>
            <c:extLst>
              <c:ext xmlns:c16="http://schemas.microsoft.com/office/drawing/2014/chart" uri="{C3380CC4-5D6E-409C-BE32-E72D297353CC}">
                <c16:uniqueId val="{00000019-D5AC-4C87-9DD8-D431053DF1DD}"/>
              </c:ext>
            </c:extLst>
          </c:dPt>
          <c:val>
            <c:numRef>
              <c:f>Analysis!$E$56:$F$56</c:f>
              <c:numCache>
                <c:formatCode>0%</c:formatCode>
                <c:ptCount val="2"/>
                <c:pt idx="0">
                  <c:v>0.96296296296296291</c:v>
                </c:pt>
                <c:pt idx="1">
                  <c:v>3.703703703703709E-2</c:v>
                </c:pt>
              </c:numCache>
            </c:numRef>
          </c:val>
          <c:extLst>
            <c:ext xmlns:c16="http://schemas.microsoft.com/office/drawing/2014/chart" uri="{C3380CC4-5D6E-409C-BE32-E72D297353CC}">
              <c16:uniqueId val="{0000001A-D5AC-4C87-9DD8-D431053DF1DD}"/>
            </c:ext>
          </c:extLst>
        </c:ser>
        <c:dLbls>
          <c:showLegendKey val="0"/>
          <c:showVal val="0"/>
          <c:showCatName val="0"/>
          <c:showSerName val="0"/>
          <c:showPercent val="0"/>
          <c:showBubbleSize val="0"/>
          <c:showLeaderLines val="1"/>
        </c:dLbls>
        <c:firstSliceAng val="0"/>
        <c:holeSize val="5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0" baseline="0">
                <a:solidFill>
                  <a:schemeClr val="bg1"/>
                </a:solidFill>
                <a:latin typeface="+mn-lt"/>
                <a:ea typeface="+mn-ea"/>
                <a:cs typeface="+mn-cs"/>
              </a:defRPr>
            </a:pPr>
            <a:r>
              <a:rPr lang="en-GB" sz="1600" b="1">
                <a:solidFill>
                  <a:schemeClr val="bg1"/>
                </a:solidFill>
              </a:rPr>
              <a:t>Number</a:t>
            </a:r>
            <a:r>
              <a:rPr lang="en-GB" sz="1600" b="1" baseline="0">
                <a:solidFill>
                  <a:schemeClr val="bg1"/>
                </a:solidFill>
              </a:rPr>
              <a:t> of </a:t>
            </a:r>
            <a:r>
              <a:rPr lang="en-GB" sz="1800" b="1" u="sng" baseline="0">
                <a:solidFill>
                  <a:srgbClr val="FFC000"/>
                </a:solidFill>
              </a:rPr>
              <a:t>NO</a:t>
            </a:r>
          </a:p>
          <a:p>
            <a:pPr>
              <a:defRPr sz="1600" b="1" i="0" u="none" strike="noStrike" kern="1200" spc="0" baseline="0">
                <a:solidFill>
                  <a:schemeClr val="bg1"/>
                </a:solidFill>
                <a:latin typeface="+mn-lt"/>
                <a:ea typeface="+mn-ea"/>
                <a:cs typeface="+mn-cs"/>
              </a:defRPr>
            </a:pPr>
            <a:r>
              <a:rPr lang="en-GB" sz="1600" b="1" baseline="0">
                <a:solidFill>
                  <a:schemeClr val="bg1"/>
                </a:solidFill>
              </a:rPr>
              <a:t>Complications at FU</a:t>
            </a:r>
            <a:endParaRPr lang="en-GB" sz="1600" b="1">
              <a:solidFill>
                <a:schemeClr val="bg1"/>
              </a:solidFill>
            </a:endParaRPr>
          </a:p>
        </c:rich>
      </c:tx>
      <c:overlay val="0"/>
      <c:spPr>
        <a:noFill/>
        <a:ln>
          <a:noFill/>
        </a:ln>
        <a:effectLst/>
      </c:spPr>
    </c:title>
    <c:autoTitleDeleted val="0"/>
    <c:plotArea>
      <c:layout/>
      <c:doughnutChart>
        <c:varyColors val="1"/>
        <c:ser>
          <c:idx val="2"/>
          <c:order val="0"/>
          <c:spPr>
            <a:noFill/>
          </c:spPr>
          <c:dPt>
            <c:idx val="0"/>
            <c:bubble3D val="0"/>
            <c:spPr>
              <a:solidFill>
                <a:srgbClr val="92D050"/>
              </a:solidFill>
            </c:spPr>
            <c:extLst>
              <c:ext xmlns:c16="http://schemas.microsoft.com/office/drawing/2014/chart" uri="{C3380CC4-5D6E-409C-BE32-E72D297353CC}">
                <c16:uniqueId val="{00000001-067A-429B-AF3C-3D9073FCF956}"/>
              </c:ext>
            </c:extLst>
          </c:dPt>
          <c:val>
            <c:numRef>
              <c:f>Analysis!$E$57:$F$57</c:f>
              <c:numCache>
                <c:formatCode>0%</c:formatCode>
                <c:ptCount val="2"/>
                <c:pt idx="0">
                  <c:v>3.7037037037037035E-2</c:v>
                </c:pt>
                <c:pt idx="1">
                  <c:v>0.96296296296296302</c:v>
                </c:pt>
              </c:numCache>
            </c:numRef>
          </c:val>
          <c:extLst>
            <c:ext xmlns:c16="http://schemas.microsoft.com/office/drawing/2014/chart" uri="{C3380CC4-5D6E-409C-BE32-E72D297353CC}">
              <c16:uniqueId val="{00000004-067A-429B-AF3C-3D9073FCF956}"/>
            </c:ext>
          </c:extLst>
        </c:ser>
        <c:dLbls>
          <c:showLegendKey val="0"/>
          <c:showVal val="0"/>
          <c:showCatName val="0"/>
          <c:showSerName val="0"/>
          <c:showPercent val="0"/>
          <c:showBubbleSize val="0"/>
          <c:showLeaderLines val="1"/>
        </c:dLbls>
        <c:firstSliceAng val="0"/>
        <c:holeSize val="58"/>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[Combined Data_No-Pt - PROJECT.xlsx]Analysis!PivotTable23</c:name>
    <c:fmtId val="4"/>
  </c:pivotSource>
  <c:chart>
    <c:title>
      <c:tx>
        <c:rich>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r>
              <a:rPr lang="en-US" sz="1800" b="1">
                <a:solidFill>
                  <a:schemeClr val="bg1"/>
                </a:solidFill>
              </a:rPr>
              <a:t>Parity</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Analysis!$E$35</c:f>
              <c:strCache>
                <c:ptCount val="1"/>
                <c:pt idx="0">
                  <c:v>Total</c:v>
                </c:pt>
              </c:strCache>
            </c:strRef>
          </c:tx>
          <c:spPr>
            <a:ln w="28575" cap="rnd">
              <a:solidFill>
                <a:srgbClr val="FFC000"/>
              </a:solidFill>
              <a:round/>
            </a:ln>
            <a:effectLst/>
          </c:spPr>
          <c:marker>
            <c:symbol val="none"/>
          </c:marker>
          <c:cat>
            <c:strRef>
              <c:f>Analysis!$D$36:$D$44</c:f>
              <c:strCache>
                <c:ptCount val="9"/>
                <c:pt idx="0">
                  <c:v>1CS</c:v>
                </c:pt>
                <c:pt idx="1">
                  <c:v>1NVD</c:v>
                </c:pt>
                <c:pt idx="2">
                  <c:v>1VD</c:v>
                </c:pt>
                <c:pt idx="3">
                  <c:v>2NVD</c:v>
                </c:pt>
                <c:pt idx="4">
                  <c:v>2VD</c:v>
                </c:pt>
                <c:pt idx="5">
                  <c:v>3NVD</c:v>
                </c:pt>
                <c:pt idx="6">
                  <c:v>3VD</c:v>
                </c:pt>
                <c:pt idx="7">
                  <c:v>4NVD</c:v>
                </c:pt>
                <c:pt idx="8">
                  <c:v>NVD</c:v>
                </c:pt>
              </c:strCache>
            </c:strRef>
          </c:cat>
          <c:val>
            <c:numRef>
              <c:f>Analysis!$E$36:$E$44</c:f>
              <c:numCache>
                <c:formatCode>#,##0</c:formatCode>
                <c:ptCount val="9"/>
                <c:pt idx="0">
                  <c:v>1</c:v>
                </c:pt>
                <c:pt idx="1">
                  <c:v>2</c:v>
                </c:pt>
                <c:pt idx="2">
                  <c:v>1</c:v>
                </c:pt>
                <c:pt idx="3">
                  <c:v>6</c:v>
                </c:pt>
                <c:pt idx="4">
                  <c:v>5</c:v>
                </c:pt>
                <c:pt idx="5">
                  <c:v>3</c:v>
                </c:pt>
                <c:pt idx="6">
                  <c:v>3</c:v>
                </c:pt>
                <c:pt idx="7">
                  <c:v>2</c:v>
                </c:pt>
                <c:pt idx="8">
                  <c:v>1</c:v>
                </c:pt>
              </c:numCache>
            </c:numRef>
          </c:val>
          <c:smooth val="0"/>
          <c:extLst>
            <c:ext xmlns:c16="http://schemas.microsoft.com/office/drawing/2014/chart" uri="{C3380CC4-5D6E-409C-BE32-E72D297353CC}">
              <c16:uniqueId val="{00000002-1D4E-4E6A-9C53-4E1D8AD6F972}"/>
            </c:ext>
          </c:extLst>
        </c:ser>
        <c:dLbls>
          <c:showLegendKey val="0"/>
          <c:showVal val="0"/>
          <c:showCatName val="0"/>
          <c:showSerName val="0"/>
          <c:showPercent val="0"/>
          <c:showBubbleSize val="0"/>
        </c:dLbls>
        <c:smooth val="0"/>
        <c:axId val="952488703"/>
        <c:axId val="952474975"/>
      </c:lineChart>
      <c:catAx>
        <c:axId val="952488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crossAx val="952474975"/>
        <c:crosses val="autoZero"/>
        <c:auto val="1"/>
        <c:lblAlgn val="ctr"/>
        <c:lblOffset val="100"/>
        <c:noMultiLvlLbl val="0"/>
      </c:catAx>
      <c:valAx>
        <c:axId val="952474975"/>
        <c:scaling>
          <c:orientation val="minMax"/>
        </c:scaling>
        <c:delete val="1"/>
        <c:axPos val="l"/>
        <c:numFmt formatCode="#,##0" sourceLinked="1"/>
        <c:majorTickMark val="none"/>
        <c:minorTickMark val="none"/>
        <c:tickLblPos val="nextTo"/>
        <c:crossAx val="952488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136072</xdr:rowOff>
    </xdr:from>
    <xdr:to>
      <xdr:col>20</xdr:col>
      <xdr:colOff>494805</xdr:colOff>
      <xdr:row>51</xdr:row>
      <xdr:rowOff>12370</xdr:rowOff>
    </xdr:to>
    <xdr:sp macro="" textlink="">
      <xdr:nvSpPr>
        <xdr:cNvPr id="2" name="Rectangle: Rounded Corners 1">
          <a:extLst>
            <a:ext uri="{FF2B5EF4-FFF2-40B4-BE49-F238E27FC236}">
              <a16:creationId xmlns:a16="http://schemas.microsoft.com/office/drawing/2014/main" id="{5DC23475-0F8D-4DDE-AF7A-3A9DCA901DF2}"/>
            </a:ext>
          </a:extLst>
        </xdr:cNvPr>
        <xdr:cNvSpPr/>
      </xdr:nvSpPr>
      <xdr:spPr>
        <a:xfrm>
          <a:off x="0" y="655617"/>
          <a:ext cx="12864935" cy="9153896"/>
        </a:xfrm>
        <a:prstGeom prst="roundRect">
          <a:avLst>
            <a:gd name="adj" fmla="val 2560"/>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409576</xdr:colOff>
      <xdr:row>7</xdr:row>
      <xdr:rowOff>171449</xdr:rowOff>
    </xdr:from>
    <xdr:to>
      <xdr:col>10</xdr:col>
      <xdr:colOff>28576</xdr:colOff>
      <xdr:row>13</xdr:row>
      <xdr:rowOff>66674</xdr:rowOff>
    </xdr:to>
    <xdr:sp macro="" textlink="">
      <xdr:nvSpPr>
        <xdr:cNvPr id="13" name="Rectangle: Rounded Corners 12">
          <a:extLst>
            <a:ext uri="{FF2B5EF4-FFF2-40B4-BE49-F238E27FC236}">
              <a16:creationId xmlns:a16="http://schemas.microsoft.com/office/drawing/2014/main" id="{4425D492-BAB3-4AF5-A6E1-6BEBD6209D7F}"/>
            </a:ext>
          </a:extLst>
        </xdr:cNvPr>
        <xdr:cNvSpPr/>
      </xdr:nvSpPr>
      <xdr:spPr>
        <a:xfrm>
          <a:off x="4305301" y="552449"/>
          <a:ext cx="2057400" cy="1038225"/>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342900</xdr:colOff>
      <xdr:row>7</xdr:row>
      <xdr:rowOff>161924</xdr:rowOff>
    </xdr:from>
    <xdr:to>
      <xdr:col>6</xdr:col>
      <xdr:colOff>323850</xdr:colOff>
      <xdr:row>13</xdr:row>
      <xdr:rowOff>57149</xdr:rowOff>
    </xdr:to>
    <xdr:sp macro="" textlink="">
      <xdr:nvSpPr>
        <xdr:cNvPr id="4" name="Rectangle: Rounded Corners 3">
          <a:extLst>
            <a:ext uri="{FF2B5EF4-FFF2-40B4-BE49-F238E27FC236}">
              <a16:creationId xmlns:a16="http://schemas.microsoft.com/office/drawing/2014/main" id="{A2987813-1762-4C8A-AE81-0F3A87F27C1A}"/>
            </a:ext>
          </a:extLst>
        </xdr:cNvPr>
        <xdr:cNvSpPr/>
      </xdr:nvSpPr>
      <xdr:spPr>
        <a:xfrm>
          <a:off x="2171700" y="542924"/>
          <a:ext cx="2047875" cy="1038225"/>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85725</xdr:colOff>
      <xdr:row>7</xdr:row>
      <xdr:rowOff>142874</xdr:rowOff>
    </xdr:from>
    <xdr:to>
      <xdr:col>3</xdr:col>
      <xdr:colOff>200025</xdr:colOff>
      <xdr:row>50</xdr:row>
      <xdr:rowOff>12370</xdr:rowOff>
    </xdr:to>
    <xdr:sp macro="" textlink="">
      <xdr:nvSpPr>
        <xdr:cNvPr id="10" name="Rectangle: Rounded Corners 9">
          <a:extLst>
            <a:ext uri="{FF2B5EF4-FFF2-40B4-BE49-F238E27FC236}">
              <a16:creationId xmlns:a16="http://schemas.microsoft.com/office/drawing/2014/main" id="{0E7BB4D9-5082-4502-A900-3FB2D91D8B1C}"/>
            </a:ext>
          </a:extLst>
        </xdr:cNvPr>
        <xdr:cNvSpPr/>
      </xdr:nvSpPr>
      <xdr:spPr>
        <a:xfrm>
          <a:off x="85725" y="1256186"/>
          <a:ext cx="1932709" cy="7848229"/>
        </a:xfrm>
        <a:prstGeom prst="roundRect">
          <a:avLst>
            <a:gd name="adj" fmla="val 3922"/>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342901</xdr:colOff>
      <xdr:row>9</xdr:row>
      <xdr:rowOff>1</xdr:rowOff>
    </xdr:from>
    <xdr:to>
      <xdr:col>6</xdr:col>
      <xdr:colOff>295275</xdr:colOff>
      <xdr:row>10</xdr:row>
      <xdr:rowOff>130242</xdr:rowOff>
    </xdr:to>
    <xdr:sp macro="" textlink="">
      <xdr:nvSpPr>
        <xdr:cNvPr id="11" name="TextBox 10">
          <a:extLst>
            <a:ext uri="{FF2B5EF4-FFF2-40B4-BE49-F238E27FC236}">
              <a16:creationId xmlns:a16="http://schemas.microsoft.com/office/drawing/2014/main" id="{A145B220-DBB8-4F5D-9575-B2D3B6608370}"/>
            </a:ext>
          </a:extLst>
        </xdr:cNvPr>
        <xdr:cNvSpPr txBox="1"/>
      </xdr:nvSpPr>
      <xdr:spPr>
        <a:xfrm>
          <a:off x="2171701" y="762001"/>
          <a:ext cx="2019299"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NO.</a:t>
          </a:r>
          <a:r>
            <a:rPr lang="en-GB" sz="1200" b="1" baseline="0">
              <a:solidFill>
                <a:schemeClr val="bg1"/>
              </a:solidFill>
            </a:rPr>
            <a:t> of Suggeries</a:t>
          </a:r>
          <a:endParaRPr lang="en-GB" sz="1200" b="1">
            <a:solidFill>
              <a:schemeClr val="bg1"/>
            </a:solidFill>
          </a:endParaRPr>
        </a:p>
      </xdr:txBody>
    </xdr:sp>
    <xdr:clientData/>
  </xdr:twoCellAnchor>
  <xdr:twoCellAnchor>
    <xdr:from>
      <xdr:col>6</xdr:col>
      <xdr:colOff>409575</xdr:colOff>
      <xdr:row>9</xdr:row>
      <xdr:rowOff>1</xdr:rowOff>
    </xdr:from>
    <xdr:to>
      <xdr:col>10</xdr:col>
      <xdr:colOff>38101</xdr:colOff>
      <xdr:row>10</xdr:row>
      <xdr:rowOff>133350</xdr:rowOff>
    </xdr:to>
    <xdr:sp macro="" textlink="">
      <xdr:nvSpPr>
        <xdr:cNvPr id="12" name="TextBox 11">
          <a:extLst>
            <a:ext uri="{FF2B5EF4-FFF2-40B4-BE49-F238E27FC236}">
              <a16:creationId xmlns:a16="http://schemas.microsoft.com/office/drawing/2014/main" id="{9F2CA709-7D6B-4275-895F-7377E504480E}"/>
            </a:ext>
          </a:extLst>
        </xdr:cNvPr>
        <xdr:cNvSpPr txBox="1"/>
      </xdr:nvSpPr>
      <xdr:spPr>
        <a:xfrm>
          <a:off x="4305300" y="762001"/>
          <a:ext cx="2066926"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NO. of Successful </a:t>
          </a:r>
          <a:r>
            <a:rPr lang="en-GB" sz="1200" b="1" baseline="0">
              <a:solidFill>
                <a:schemeClr val="bg1"/>
              </a:solidFill>
            </a:rPr>
            <a:t>Suggeries</a:t>
          </a:r>
          <a:endParaRPr lang="en-GB" sz="1200" b="1">
            <a:solidFill>
              <a:schemeClr val="bg1"/>
            </a:solidFill>
          </a:endParaRPr>
        </a:p>
      </xdr:txBody>
    </xdr:sp>
    <xdr:clientData/>
  </xdr:twoCellAnchor>
  <xdr:twoCellAnchor>
    <xdr:from>
      <xdr:col>13</xdr:col>
      <xdr:colOff>447675</xdr:colOff>
      <xdr:row>8</xdr:row>
      <xdr:rowOff>0</xdr:rowOff>
    </xdr:from>
    <xdr:to>
      <xdr:col>17</xdr:col>
      <xdr:colOff>57150</xdr:colOff>
      <xdr:row>13</xdr:row>
      <xdr:rowOff>85725</xdr:rowOff>
    </xdr:to>
    <xdr:sp macro="" textlink="">
      <xdr:nvSpPr>
        <xdr:cNvPr id="14" name="Rectangle: Rounded Corners 13">
          <a:extLst>
            <a:ext uri="{FF2B5EF4-FFF2-40B4-BE49-F238E27FC236}">
              <a16:creationId xmlns:a16="http://schemas.microsoft.com/office/drawing/2014/main" id="{45618563-6C06-4166-BA88-33C2A4A6BCA0}"/>
            </a:ext>
          </a:extLst>
        </xdr:cNvPr>
        <xdr:cNvSpPr/>
      </xdr:nvSpPr>
      <xdr:spPr>
        <a:xfrm>
          <a:off x="8610600" y="571500"/>
          <a:ext cx="2047875" cy="1038225"/>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133351</xdr:colOff>
      <xdr:row>7</xdr:row>
      <xdr:rowOff>180975</xdr:rowOff>
    </xdr:from>
    <xdr:to>
      <xdr:col>13</xdr:col>
      <xdr:colOff>352425</xdr:colOff>
      <xdr:row>13</xdr:row>
      <xdr:rowOff>76200</xdr:rowOff>
    </xdr:to>
    <xdr:sp macro="" textlink="">
      <xdr:nvSpPr>
        <xdr:cNvPr id="15" name="Rectangle: Rounded Corners 14">
          <a:extLst>
            <a:ext uri="{FF2B5EF4-FFF2-40B4-BE49-F238E27FC236}">
              <a16:creationId xmlns:a16="http://schemas.microsoft.com/office/drawing/2014/main" id="{EACB615A-B8D2-46A7-983F-F1AAEA5C330B}"/>
            </a:ext>
          </a:extLst>
        </xdr:cNvPr>
        <xdr:cNvSpPr/>
      </xdr:nvSpPr>
      <xdr:spPr>
        <a:xfrm>
          <a:off x="6467476" y="561975"/>
          <a:ext cx="2047874" cy="1038225"/>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95251</xdr:colOff>
      <xdr:row>9</xdr:row>
      <xdr:rowOff>19052</xdr:rowOff>
    </xdr:from>
    <xdr:to>
      <xdr:col>13</xdr:col>
      <xdr:colOff>390525</xdr:colOff>
      <xdr:row>10</xdr:row>
      <xdr:rowOff>149293</xdr:rowOff>
    </xdr:to>
    <xdr:sp macro="" textlink="">
      <xdr:nvSpPr>
        <xdr:cNvPr id="16" name="TextBox 15">
          <a:extLst>
            <a:ext uri="{FF2B5EF4-FFF2-40B4-BE49-F238E27FC236}">
              <a16:creationId xmlns:a16="http://schemas.microsoft.com/office/drawing/2014/main" id="{968D2C31-B69A-457B-A4CA-56D37A36F022}"/>
            </a:ext>
          </a:extLst>
        </xdr:cNvPr>
        <xdr:cNvSpPr txBox="1"/>
      </xdr:nvSpPr>
      <xdr:spPr>
        <a:xfrm>
          <a:off x="6429376" y="781052"/>
          <a:ext cx="21240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NO. of Unsuccessful </a:t>
          </a:r>
          <a:r>
            <a:rPr lang="en-GB" sz="1200" b="1" baseline="0">
              <a:solidFill>
                <a:schemeClr val="bg1"/>
              </a:solidFill>
            </a:rPr>
            <a:t>Suggeries</a:t>
          </a:r>
          <a:endParaRPr lang="en-GB" sz="1200" b="1">
            <a:solidFill>
              <a:schemeClr val="bg1"/>
            </a:solidFill>
          </a:endParaRPr>
        </a:p>
      </xdr:txBody>
    </xdr:sp>
    <xdr:clientData/>
  </xdr:twoCellAnchor>
  <xdr:twoCellAnchor>
    <xdr:from>
      <xdr:col>13</xdr:col>
      <xdr:colOff>438150</xdr:colOff>
      <xdr:row>9</xdr:row>
      <xdr:rowOff>19052</xdr:rowOff>
    </xdr:from>
    <xdr:to>
      <xdr:col>17</xdr:col>
      <xdr:colOff>66676</xdr:colOff>
      <xdr:row>10</xdr:row>
      <xdr:rowOff>152401</xdr:rowOff>
    </xdr:to>
    <xdr:sp macro="" textlink="">
      <xdr:nvSpPr>
        <xdr:cNvPr id="17" name="TextBox 16">
          <a:extLst>
            <a:ext uri="{FF2B5EF4-FFF2-40B4-BE49-F238E27FC236}">
              <a16:creationId xmlns:a16="http://schemas.microsoft.com/office/drawing/2014/main" id="{5E9F07F3-2763-417B-999D-06E7433AAF7A}"/>
            </a:ext>
          </a:extLst>
        </xdr:cNvPr>
        <xdr:cNvSpPr txBox="1"/>
      </xdr:nvSpPr>
      <xdr:spPr>
        <a:xfrm>
          <a:off x="8601075" y="781052"/>
          <a:ext cx="2066926"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Patients with Prolapse</a:t>
          </a:r>
        </a:p>
      </xdr:txBody>
    </xdr:sp>
    <xdr:clientData/>
  </xdr:twoCellAnchor>
  <xdr:twoCellAnchor>
    <xdr:from>
      <xdr:col>3</xdr:col>
      <xdr:colOff>342901</xdr:colOff>
      <xdr:row>10</xdr:row>
      <xdr:rowOff>66675</xdr:rowOff>
    </xdr:from>
    <xdr:to>
      <xdr:col>6</xdr:col>
      <xdr:colOff>314326</xdr:colOff>
      <xdr:row>13</xdr:row>
      <xdr:rowOff>28575</xdr:rowOff>
    </xdr:to>
    <xdr:sp macro="" textlink="Analysis!$H$23">
      <xdr:nvSpPr>
        <xdr:cNvPr id="18" name="TextBox 17">
          <a:extLst>
            <a:ext uri="{FF2B5EF4-FFF2-40B4-BE49-F238E27FC236}">
              <a16:creationId xmlns:a16="http://schemas.microsoft.com/office/drawing/2014/main" id="{00E36FC6-4047-402A-9097-489C5347E84C}"/>
            </a:ext>
          </a:extLst>
        </xdr:cNvPr>
        <xdr:cNvSpPr txBox="1"/>
      </xdr:nvSpPr>
      <xdr:spPr>
        <a:xfrm>
          <a:off x="2171701" y="1019175"/>
          <a:ext cx="20383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D0D926F-BD36-46C0-8438-D3BA2991D58B}" type="TxLink">
            <a:rPr lang="en-US" sz="3200" b="0" i="0" u="none" strike="noStrike">
              <a:solidFill>
                <a:schemeClr val="bg1"/>
              </a:solidFill>
              <a:latin typeface="Bell Gothic Std Black" panose="020B0706020202040204" pitchFamily="34" charset="0"/>
              <a:cs typeface="Calibri"/>
            </a:rPr>
            <a:pPr algn="ctr"/>
            <a:t>27</a:t>
          </a:fld>
          <a:endParaRPr lang="en-GB" sz="7200" b="1">
            <a:solidFill>
              <a:schemeClr val="bg1"/>
            </a:solidFill>
            <a:latin typeface="Bell Gothic Std Black" panose="020B0706020202040204" pitchFamily="34" charset="0"/>
          </a:endParaRPr>
        </a:p>
      </xdr:txBody>
    </xdr:sp>
    <xdr:clientData/>
  </xdr:twoCellAnchor>
  <xdr:twoCellAnchor>
    <xdr:from>
      <xdr:col>3</xdr:col>
      <xdr:colOff>342902</xdr:colOff>
      <xdr:row>13</xdr:row>
      <xdr:rowOff>142874</xdr:rowOff>
    </xdr:from>
    <xdr:to>
      <xdr:col>12</xdr:col>
      <xdr:colOff>419100</xdr:colOff>
      <xdr:row>20</xdr:row>
      <xdr:rowOff>38100</xdr:rowOff>
    </xdr:to>
    <xdr:sp macro="" textlink="">
      <xdr:nvSpPr>
        <xdr:cNvPr id="19" name="Rectangle: Rounded Corners 18">
          <a:extLst>
            <a:ext uri="{FF2B5EF4-FFF2-40B4-BE49-F238E27FC236}">
              <a16:creationId xmlns:a16="http://schemas.microsoft.com/office/drawing/2014/main" id="{D1B7DB24-0AA8-4FBD-8FA9-42AA9884ECC8}"/>
            </a:ext>
          </a:extLst>
        </xdr:cNvPr>
        <xdr:cNvSpPr/>
      </xdr:nvSpPr>
      <xdr:spPr>
        <a:xfrm>
          <a:off x="2171702" y="1666874"/>
          <a:ext cx="5800723" cy="1228726"/>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428626</xdr:colOff>
      <xdr:row>10</xdr:row>
      <xdr:rowOff>66675</xdr:rowOff>
    </xdr:from>
    <xdr:to>
      <xdr:col>10</xdr:col>
      <xdr:colOff>28576</xdr:colOff>
      <xdr:row>13</xdr:row>
      <xdr:rowOff>28575</xdr:rowOff>
    </xdr:to>
    <xdr:sp macro="" textlink="Analysis!$J$23">
      <xdr:nvSpPr>
        <xdr:cNvPr id="20" name="TextBox 19">
          <a:extLst>
            <a:ext uri="{FF2B5EF4-FFF2-40B4-BE49-F238E27FC236}">
              <a16:creationId xmlns:a16="http://schemas.microsoft.com/office/drawing/2014/main" id="{919504FB-D5EA-4E9A-8857-26C99C45F9C3}"/>
            </a:ext>
          </a:extLst>
        </xdr:cNvPr>
        <xdr:cNvSpPr txBox="1"/>
      </xdr:nvSpPr>
      <xdr:spPr>
        <a:xfrm>
          <a:off x="4324351" y="1019175"/>
          <a:ext cx="20383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2CE549F-7A40-4F6F-937A-57F4DBC9F9FF}" type="TxLink">
            <a:rPr lang="en-US" sz="3200" b="0" i="0" u="none" strike="noStrike">
              <a:solidFill>
                <a:schemeClr val="bg1"/>
              </a:solidFill>
              <a:latin typeface="Bell Gothic Std Black" panose="020B0706020202040204" pitchFamily="34" charset="0"/>
              <a:cs typeface="Calibri"/>
            </a:rPr>
            <a:pPr algn="ctr"/>
            <a:t>20</a:t>
          </a:fld>
          <a:endParaRPr lang="en-GB" sz="7200" b="1">
            <a:solidFill>
              <a:schemeClr val="bg1"/>
            </a:solidFill>
            <a:latin typeface="Bell Gothic Std Black" panose="020B0706020202040204" pitchFamily="34" charset="0"/>
          </a:endParaRPr>
        </a:p>
      </xdr:txBody>
    </xdr:sp>
    <xdr:clientData/>
  </xdr:twoCellAnchor>
  <xdr:twoCellAnchor>
    <xdr:from>
      <xdr:col>10</xdr:col>
      <xdr:colOff>142876</xdr:colOff>
      <xdr:row>10</xdr:row>
      <xdr:rowOff>57150</xdr:rowOff>
    </xdr:from>
    <xdr:to>
      <xdr:col>13</xdr:col>
      <xdr:colOff>352426</xdr:colOff>
      <xdr:row>13</xdr:row>
      <xdr:rowOff>19050</xdr:rowOff>
    </xdr:to>
    <xdr:sp macro="" textlink="Analysis!$L$23">
      <xdr:nvSpPr>
        <xdr:cNvPr id="21" name="TextBox 20">
          <a:extLst>
            <a:ext uri="{FF2B5EF4-FFF2-40B4-BE49-F238E27FC236}">
              <a16:creationId xmlns:a16="http://schemas.microsoft.com/office/drawing/2014/main" id="{2059EA3D-6B9D-4161-B035-9F1766C6AA70}"/>
            </a:ext>
          </a:extLst>
        </xdr:cNvPr>
        <xdr:cNvSpPr txBox="1"/>
      </xdr:nvSpPr>
      <xdr:spPr>
        <a:xfrm>
          <a:off x="6477001" y="1009650"/>
          <a:ext cx="20383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E1ABB21-0DD3-4565-83FA-C99642D2303E}" type="TxLink">
            <a:rPr lang="en-US" sz="3200" b="0" i="0" u="none" strike="noStrike">
              <a:solidFill>
                <a:schemeClr val="bg1"/>
              </a:solidFill>
              <a:latin typeface="Bell Gothic Std Black" panose="020B0706020202040204" pitchFamily="34" charset="0"/>
              <a:cs typeface="Calibri"/>
            </a:rPr>
            <a:pPr algn="ctr"/>
            <a:t>7</a:t>
          </a:fld>
          <a:endParaRPr lang="en-GB" sz="7200" b="1">
            <a:solidFill>
              <a:schemeClr val="bg1"/>
            </a:solidFill>
            <a:latin typeface="Bell Gothic Std Black" panose="020B0706020202040204" pitchFamily="34" charset="0"/>
          </a:endParaRPr>
        </a:p>
      </xdr:txBody>
    </xdr:sp>
    <xdr:clientData/>
  </xdr:twoCellAnchor>
  <xdr:twoCellAnchor>
    <xdr:from>
      <xdr:col>13</xdr:col>
      <xdr:colOff>447676</xdr:colOff>
      <xdr:row>10</xdr:row>
      <xdr:rowOff>57150</xdr:rowOff>
    </xdr:from>
    <xdr:to>
      <xdr:col>17</xdr:col>
      <xdr:colOff>47626</xdr:colOff>
      <xdr:row>13</xdr:row>
      <xdr:rowOff>19050</xdr:rowOff>
    </xdr:to>
    <xdr:sp macro="" textlink="Analysis!$B$36">
      <xdr:nvSpPr>
        <xdr:cNvPr id="22" name="TextBox 21">
          <a:extLst>
            <a:ext uri="{FF2B5EF4-FFF2-40B4-BE49-F238E27FC236}">
              <a16:creationId xmlns:a16="http://schemas.microsoft.com/office/drawing/2014/main" id="{D6A31817-7C4C-4C11-A90D-E63E81CD1A65}"/>
            </a:ext>
          </a:extLst>
        </xdr:cNvPr>
        <xdr:cNvSpPr txBox="1"/>
      </xdr:nvSpPr>
      <xdr:spPr>
        <a:xfrm>
          <a:off x="8610601" y="1009650"/>
          <a:ext cx="20383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3FCE862-FEDF-4AC7-A65D-14969EFFBBCE}" type="TxLink">
            <a:rPr lang="en-US" sz="3200" b="1" i="0" u="none" strike="noStrike">
              <a:solidFill>
                <a:schemeClr val="bg1"/>
              </a:solidFill>
              <a:latin typeface="Bell Gothic Std Black" panose="020B0706020202040204" pitchFamily="34" charset="0"/>
              <a:cs typeface="Calibri"/>
            </a:rPr>
            <a:pPr algn="ctr"/>
            <a:t>12</a:t>
          </a:fld>
          <a:endParaRPr lang="en-GB" sz="23900" b="1">
            <a:solidFill>
              <a:schemeClr val="bg1"/>
            </a:solidFill>
            <a:latin typeface="Bell Gothic Std Black" panose="020B0706020202040204" pitchFamily="34" charset="0"/>
          </a:endParaRPr>
        </a:p>
      </xdr:txBody>
    </xdr:sp>
    <xdr:clientData/>
  </xdr:twoCellAnchor>
  <xdr:twoCellAnchor>
    <xdr:from>
      <xdr:col>3</xdr:col>
      <xdr:colOff>257174</xdr:colOff>
      <xdr:row>15</xdr:row>
      <xdr:rowOff>38100</xdr:rowOff>
    </xdr:from>
    <xdr:to>
      <xdr:col>5</xdr:col>
      <xdr:colOff>0</xdr:colOff>
      <xdr:row>16</xdr:row>
      <xdr:rowOff>171449</xdr:rowOff>
    </xdr:to>
    <xdr:sp macro="" textlink="">
      <xdr:nvSpPr>
        <xdr:cNvPr id="23" name="TextBox 22">
          <a:extLst>
            <a:ext uri="{FF2B5EF4-FFF2-40B4-BE49-F238E27FC236}">
              <a16:creationId xmlns:a16="http://schemas.microsoft.com/office/drawing/2014/main" id="{22026FCC-8AA1-45F2-ADDB-BA09FB57FD7E}"/>
            </a:ext>
          </a:extLst>
        </xdr:cNvPr>
        <xdr:cNvSpPr txBox="1"/>
      </xdr:nvSpPr>
      <xdr:spPr>
        <a:xfrm>
          <a:off x="2085974" y="1943100"/>
          <a:ext cx="1200151"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400" b="1">
              <a:solidFill>
                <a:schemeClr val="bg1"/>
              </a:solidFill>
            </a:rPr>
            <a:t>Average</a:t>
          </a:r>
        </a:p>
      </xdr:txBody>
    </xdr:sp>
    <xdr:clientData/>
  </xdr:twoCellAnchor>
  <xdr:twoCellAnchor>
    <xdr:from>
      <xdr:col>3</xdr:col>
      <xdr:colOff>342899</xdr:colOff>
      <xdr:row>17</xdr:row>
      <xdr:rowOff>104775</xdr:rowOff>
    </xdr:from>
    <xdr:to>
      <xdr:col>5</xdr:col>
      <xdr:colOff>123825</xdr:colOff>
      <xdr:row>19</xdr:row>
      <xdr:rowOff>47624</xdr:rowOff>
    </xdr:to>
    <xdr:sp macro="" textlink="">
      <xdr:nvSpPr>
        <xdr:cNvPr id="24" name="TextBox 23">
          <a:extLst>
            <a:ext uri="{FF2B5EF4-FFF2-40B4-BE49-F238E27FC236}">
              <a16:creationId xmlns:a16="http://schemas.microsoft.com/office/drawing/2014/main" id="{30A9DB5C-636D-4B30-B189-20688DE1CA3F}"/>
            </a:ext>
          </a:extLst>
        </xdr:cNvPr>
        <xdr:cNvSpPr txBox="1"/>
      </xdr:nvSpPr>
      <xdr:spPr>
        <a:xfrm>
          <a:off x="2171699" y="2390775"/>
          <a:ext cx="1238251" cy="323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rPr>
            <a:t>Standard Dev.</a:t>
          </a:r>
        </a:p>
      </xdr:txBody>
    </xdr:sp>
    <xdr:clientData/>
  </xdr:twoCellAnchor>
  <xdr:twoCellAnchor>
    <xdr:from>
      <xdr:col>5</xdr:col>
      <xdr:colOff>152402</xdr:colOff>
      <xdr:row>13</xdr:row>
      <xdr:rowOff>152400</xdr:rowOff>
    </xdr:from>
    <xdr:to>
      <xdr:col>6</xdr:col>
      <xdr:colOff>219076</xdr:colOff>
      <xdr:row>15</xdr:row>
      <xdr:rowOff>92141</xdr:rowOff>
    </xdr:to>
    <xdr:sp macro="" textlink="">
      <xdr:nvSpPr>
        <xdr:cNvPr id="25" name="TextBox 24">
          <a:extLst>
            <a:ext uri="{FF2B5EF4-FFF2-40B4-BE49-F238E27FC236}">
              <a16:creationId xmlns:a16="http://schemas.microsoft.com/office/drawing/2014/main" id="{54E140B2-5D97-48C9-9D74-9F476709498D}"/>
            </a:ext>
          </a:extLst>
        </xdr:cNvPr>
        <xdr:cNvSpPr txBox="1"/>
      </xdr:nvSpPr>
      <xdr:spPr>
        <a:xfrm>
          <a:off x="3438527" y="1676400"/>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Age</a:t>
          </a:r>
        </a:p>
      </xdr:txBody>
    </xdr:sp>
    <xdr:clientData/>
  </xdr:twoCellAnchor>
  <xdr:twoCellAnchor>
    <xdr:from>
      <xdr:col>5</xdr:col>
      <xdr:colOff>104775</xdr:colOff>
      <xdr:row>14</xdr:row>
      <xdr:rowOff>14165</xdr:rowOff>
    </xdr:from>
    <xdr:to>
      <xdr:col>5</xdr:col>
      <xdr:colOff>104775</xdr:colOff>
      <xdr:row>19</xdr:row>
      <xdr:rowOff>138235</xdr:rowOff>
    </xdr:to>
    <xdr:cxnSp macro="">
      <xdr:nvCxnSpPr>
        <xdr:cNvPr id="27" name="Straight Connector 26">
          <a:extLst>
            <a:ext uri="{FF2B5EF4-FFF2-40B4-BE49-F238E27FC236}">
              <a16:creationId xmlns:a16="http://schemas.microsoft.com/office/drawing/2014/main" id="{7658A0FF-E6E8-4DC6-BAC8-7DC02F0A75FF}"/>
            </a:ext>
          </a:extLst>
        </xdr:cNvPr>
        <xdr:cNvCxnSpPr/>
      </xdr:nvCxnSpPr>
      <xdr:spPr>
        <a:xfrm>
          <a:off x="3390900" y="1728665"/>
          <a:ext cx="0" cy="107657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304802</xdr:colOff>
      <xdr:row>13</xdr:row>
      <xdr:rowOff>152400</xdr:rowOff>
    </xdr:from>
    <xdr:to>
      <xdr:col>7</xdr:col>
      <xdr:colOff>371476</xdr:colOff>
      <xdr:row>15</xdr:row>
      <xdr:rowOff>92141</xdr:rowOff>
    </xdr:to>
    <xdr:sp macro="" textlink="">
      <xdr:nvSpPr>
        <xdr:cNvPr id="30" name="TextBox 29">
          <a:extLst>
            <a:ext uri="{FF2B5EF4-FFF2-40B4-BE49-F238E27FC236}">
              <a16:creationId xmlns:a16="http://schemas.microsoft.com/office/drawing/2014/main" id="{32B6229C-643C-4000-90B3-EAA53F502B30}"/>
            </a:ext>
          </a:extLst>
        </xdr:cNvPr>
        <xdr:cNvSpPr txBox="1"/>
      </xdr:nvSpPr>
      <xdr:spPr>
        <a:xfrm>
          <a:off x="4200527" y="1676400"/>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BMI</a:t>
          </a:r>
        </a:p>
      </xdr:txBody>
    </xdr:sp>
    <xdr:clientData/>
  </xdr:twoCellAnchor>
  <xdr:twoCellAnchor>
    <xdr:from>
      <xdr:col>7</xdr:col>
      <xdr:colOff>457202</xdr:colOff>
      <xdr:row>13</xdr:row>
      <xdr:rowOff>152400</xdr:rowOff>
    </xdr:from>
    <xdr:to>
      <xdr:col>8</xdr:col>
      <xdr:colOff>561975</xdr:colOff>
      <xdr:row>15</xdr:row>
      <xdr:rowOff>92141</xdr:rowOff>
    </xdr:to>
    <xdr:sp macro="" textlink="">
      <xdr:nvSpPr>
        <xdr:cNvPr id="31" name="TextBox 30">
          <a:extLst>
            <a:ext uri="{FF2B5EF4-FFF2-40B4-BE49-F238E27FC236}">
              <a16:creationId xmlns:a16="http://schemas.microsoft.com/office/drawing/2014/main" id="{D866F2AE-6E5B-4916-8E37-29433D5B45A5}"/>
            </a:ext>
          </a:extLst>
        </xdr:cNvPr>
        <xdr:cNvSpPr txBox="1"/>
      </xdr:nvSpPr>
      <xdr:spPr>
        <a:xfrm>
          <a:off x="4962527" y="1676400"/>
          <a:ext cx="714373"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ICIQ</a:t>
          </a:r>
          <a:r>
            <a:rPr lang="en-GB" sz="1200" b="1" baseline="0">
              <a:solidFill>
                <a:schemeClr val="bg1"/>
              </a:solidFill>
            </a:rPr>
            <a:t> Pre</a:t>
          </a:r>
          <a:endParaRPr lang="en-GB" sz="1200" b="1">
            <a:solidFill>
              <a:schemeClr val="bg1"/>
            </a:solidFill>
          </a:endParaRPr>
        </a:p>
      </xdr:txBody>
    </xdr:sp>
    <xdr:clientData/>
  </xdr:twoCellAnchor>
  <xdr:twoCellAnchor>
    <xdr:from>
      <xdr:col>9</xdr:col>
      <xdr:colOff>38101</xdr:colOff>
      <xdr:row>13</xdr:row>
      <xdr:rowOff>152400</xdr:rowOff>
    </xdr:from>
    <xdr:to>
      <xdr:col>10</xdr:col>
      <xdr:colOff>219075</xdr:colOff>
      <xdr:row>15</xdr:row>
      <xdr:rowOff>92141</xdr:rowOff>
    </xdr:to>
    <xdr:sp macro="" textlink="">
      <xdr:nvSpPr>
        <xdr:cNvPr id="32" name="TextBox 31">
          <a:extLst>
            <a:ext uri="{FF2B5EF4-FFF2-40B4-BE49-F238E27FC236}">
              <a16:creationId xmlns:a16="http://schemas.microsoft.com/office/drawing/2014/main" id="{33BFBF48-70E7-48BB-9A15-BC0DD91FB28F}"/>
            </a:ext>
          </a:extLst>
        </xdr:cNvPr>
        <xdr:cNvSpPr txBox="1"/>
      </xdr:nvSpPr>
      <xdr:spPr>
        <a:xfrm>
          <a:off x="5762626" y="1676400"/>
          <a:ext cx="7905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ICIQ Post</a:t>
          </a:r>
        </a:p>
      </xdr:txBody>
    </xdr:sp>
    <xdr:clientData/>
  </xdr:twoCellAnchor>
  <xdr:twoCellAnchor>
    <xdr:from>
      <xdr:col>10</xdr:col>
      <xdr:colOff>180976</xdr:colOff>
      <xdr:row>13</xdr:row>
      <xdr:rowOff>152400</xdr:rowOff>
    </xdr:from>
    <xdr:to>
      <xdr:col>12</xdr:col>
      <xdr:colOff>428625</xdr:colOff>
      <xdr:row>15</xdr:row>
      <xdr:rowOff>92141</xdr:rowOff>
    </xdr:to>
    <xdr:sp macro="" textlink="">
      <xdr:nvSpPr>
        <xdr:cNvPr id="33" name="TextBox 32">
          <a:extLst>
            <a:ext uri="{FF2B5EF4-FFF2-40B4-BE49-F238E27FC236}">
              <a16:creationId xmlns:a16="http://schemas.microsoft.com/office/drawing/2014/main" id="{28FC44F3-D3DD-40F6-A067-A4D3D1C89122}"/>
            </a:ext>
          </a:extLst>
        </xdr:cNvPr>
        <xdr:cNvSpPr txBox="1"/>
      </xdr:nvSpPr>
      <xdr:spPr>
        <a:xfrm>
          <a:off x="6515101" y="1676400"/>
          <a:ext cx="1466849"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Post OP FU (Month)</a:t>
          </a:r>
        </a:p>
      </xdr:txBody>
    </xdr:sp>
    <xdr:clientData/>
  </xdr:twoCellAnchor>
  <xdr:twoCellAnchor>
    <xdr:from>
      <xdr:col>5</xdr:col>
      <xdr:colOff>142877</xdr:colOff>
      <xdr:row>15</xdr:row>
      <xdr:rowOff>66675</xdr:rowOff>
    </xdr:from>
    <xdr:to>
      <xdr:col>6</xdr:col>
      <xdr:colOff>209551</xdr:colOff>
      <xdr:row>17</xdr:row>
      <xdr:rowOff>6416</xdr:rowOff>
    </xdr:to>
    <xdr:sp macro="" textlink="Analysis!$A$3">
      <xdr:nvSpPr>
        <xdr:cNvPr id="34" name="TextBox 33">
          <a:extLst>
            <a:ext uri="{FF2B5EF4-FFF2-40B4-BE49-F238E27FC236}">
              <a16:creationId xmlns:a16="http://schemas.microsoft.com/office/drawing/2014/main" id="{7A7FCB0F-3A30-4DAA-A5AE-FE903E1DA943}"/>
            </a:ext>
          </a:extLst>
        </xdr:cNvPr>
        <xdr:cNvSpPr txBox="1"/>
      </xdr:nvSpPr>
      <xdr:spPr>
        <a:xfrm>
          <a:off x="3429002" y="1971675"/>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F89E38-90EE-4BCD-9303-7B05DA1CC738}" type="TxLink">
            <a:rPr lang="en-US" sz="1800" b="1" i="0" u="none" strike="noStrike">
              <a:solidFill>
                <a:schemeClr val="bg1"/>
              </a:solidFill>
              <a:latin typeface="Calibri"/>
              <a:cs typeface="Calibri"/>
            </a:rPr>
            <a:pPr algn="ctr"/>
            <a:t>54</a:t>
          </a:fld>
          <a:endParaRPr lang="en-GB" sz="3200" b="1">
            <a:solidFill>
              <a:schemeClr val="bg1"/>
            </a:solidFill>
          </a:endParaRPr>
        </a:p>
      </xdr:txBody>
    </xdr:sp>
    <xdr:clientData/>
  </xdr:twoCellAnchor>
  <xdr:twoCellAnchor>
    <xdr:from>
      <xdr:col>6</xdr:col>
      <xdr:colOff>266700</xdr:colOff>
      <xdr:row>14</xdr:row>
      <xdr:rowOff>14165</xdr:rowOff>
    </xdr:from>
    <xdr:to>
      <xdr:col>6</xdr:col>
      <xdr:colOff>266700</xdr:colOff>
      <xdr:row>19</xdr:row>
      <xdr:rowOff>138235</xdr:rowOff>
    </xdr:to>
    <xdr:cxnSp macro="">
      <xdr:nvCxnSpPr>
        <xdr:cNvPr id="35" name="Straight Connector 34">
          <a:extLst>
            <a:ext uri="{FF2B5EF4-FFF2-40B4-BE49-F238E27FC236}">
              <a16:creationId xmlns:a16="http://schemas.microsoft.com/office/drawing/2014/main" id="{FE5AEF23-931A-48DE-964F-0A37235874C7}"/>
            </a:ext>
          </a:extLst>
        </xdr:cNvPr>
        <xdr:cNvCxnSpPr/>
      </xdr:nvCxnSpPr>
      <xdr:spPr>
        <a:xfrm>
          <a:off x="4162425" y="1728665"/>
          <a:ext cx="0" cy="107657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419100</xdr:colOff>
      <xdr:row>14</xdr:row>
      <xdr:rowOff>14165</xdr:rowOff>
    </xdr:from>
    <xdr:to>
      <xdr:col>7</xdr:col>
      <xdr:colOff>419100</xdr:colOff>
      <xdr:row>19</xdr:row>
      <xdr:rowOff>138235</xdr:rowOff>
    </xdr:to>
    <xdr:cxnSp macro="">
      <xdr:nvCxnSpPr>
        <xdr:cNvPr id="36" name="Straight Connector 35">
          <a:extLst>
            <a:ext uri="{FF2B5EF4-FFF2-40B4-BE49-F238E27FC236}">
              <a16:creationId xmlns:a16="http://schemas.microsoft.com/office/drawing/2014/main" id="{6DCF5623-6102-4DD2-B69E-9A6817DAF51D}"/>
            </a:ext>
          </a:extLst>
        </xdr:cNvPr>
        <xdr:cNvCxnSpPr/>
      </xdr:nvCxnSpPr>
      <xdr:spPr>
        <a:xfrm>
          <a:off x="4924425" y="1728665"/>
          <a:ext cx="0" cy="107657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14</xdr:row>
      <xdr:rowOff>14165</xdr:rowOff>
    </xdr:from>
    <xdr:to>
      <xdr:col>9</xdr:col>
      <xdr:colOff>0</xdr:colOff>
      <xdr:row>19</xdr:row>
      <xdr:rowOff>138235</xdr:rowOff>
    </xdr:to>
    <xdr:cxnSp macro="">
      <xdr:nvCxnSpPr>
        <xdr:cNvPr id="37" name="Straight Connector 36">
          <a:extLst>
            <a:ext uri="{FF2B5EF4-FFF2-40B4-BE49-F238E27FC236}">
              <a16:creationId xmlns:a16="http://schemas.microsoft.com/office/drawing/2014/main" id="{9BA1FC7B-3AD3-4F17-87E5-1AA772FC83C6}"/>
            </a:ext>
          </a:extLst>
        </xdr:cNvPr>
        <xdr:cNvCxnSpPr/>
      </xdr:nvCxnSpPr>
      <xdr:spPr>
        <a:xfrm>
          <a:off x="5724525" y="1728665"/>
          <a:ext cx="0" cy="107657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219075</xdr:colOff>
      <xdr:row>14</xdr:row>
      <xdr:rowOff>14165</xdr:rowOff>
    </xdr:from>
    <xdr:to>
      <xdr:col>10</xdr:col>
      <xdr:colOff>219075</xdr:colOff>
      <xdr:row>19</xdr:row>
      <xdr:rowOff>138235</xdr:rowOff>
    </xdr:to>
    <xdr:cxnSp macro="">
      <xdr:nvCxnSpPr>
        <xdr:cNvPr id="38" name="Straight Connector 37">
          <a:extLst>
            <a:ext uri="{FF2B5EF4-FFF2-40B4-BE49-F238E27FC236}">
              <a16:creationId xmlns:a16="http://schemas.microsoft.com/office/drawing/2014/main" id="{28362079-6F5A-4750-AF28-8C18DEFC24E8}"/>
            </a:ext>
          </a:extLst>
        </xdr:cNvPr>
        <xdr:cNvCxnSpPr/>
      </xdr:nvCxnSpPr>
      <xdr:spPr>
        <a:xfrm>
          <a:off x="6553200" y="1728665"/>
          <a:ext cx="0" cy="107657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304802</xdr:colOff>
      <xdr:row>15</xdr:row>
      <xdr:rowOff>66675</xdr:rowOff>
    </xdr:from>
    <xdr:to>
      <xdr:col>7</xdr:col>
      <xdr:colOff>371476</xdr:colOff>
      <xdr:row>17</xdr:row>
      <xdr:rowOff>6416</xdr:rowOff>
    </xdr:to>
    <xdr:sp macro="" textlink="Analysis!$B$3">
      <xdr:nvSpPr>
        <xdr:cNvPr id="39" name="TextBox 38">
          <a:extLst>
            <a:ext uri="{FF2B5EF4-FFF2-40B4-BE49-F238E27FC236}">
              <a16:creationId xmlns:a16="http://schemas.microsoft.com/office/drawing/2014/main" id="{D300E9E5-7FCA-4DBE-BE1C-C465832F0CE1}"/>
            </a:ext>
          </a:extLst>
        </xdr:cNvPr>
        <xdr:cNvSpPr txBox="1"/>
      </xdr:nvSpPr>
      <xdr:spPr>
        <a:xfrm>
          <a:off x="4200527" y="1971675"/>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246F599-B0C0-4074-B1DF-7BA9BDF18AB5}" type="TxLink">
            <a:rPr lang="en-US" sz="1800" b="1" i="0" u="none" strike="noStrike">
              <a:solidFill>
                <a:schemeClr val="bg1"/>
              </a:solidFill>
              <a:latin typeface="Calibri"/>
              <a:cs typeface="Calibri"/>
            </a:rPr>
            <a:pPr algn="ctr"/>
            <a:t>31</a:t>
          </a:fld>
          <a:endParaRPr lang="en-GB" sz="3200" b="1">
            <a:solidFill>
              <a:schemeClr val="bg1"/>
            </a:solidFill>
          </a:endParaRPr>
        </a:p>
      </xdr:txBody>
    </xdr:sp>
    <xdr:clientData/>
  </xdr:twoCellAnchor>
  <xdr:twoCellAnchor>
    <xdr:from>
      <xdr:col>7</xdr:col>
      <xdr:colOff>476250</xdr:colOff>
      <xdr:row>15</xdr:row>
      <xdr:rowOff>66675</xdr:rowOff>
    </xdr:from>
    <xdr:to>
      <xdr:col>8</xdr:col>
      <xdr:colOff>542924</xdr:colOff>
      <xdr:row>17</xdr:row>
      <xdr:rowOff>6416</xdr:rowOff>
    </xdr:to>
    <xdr:sp macro="" textlink="Analysis!$C$3">
      <xdr:nvSpPr>
        <xdr:cNvPr id="40" name="TextBox 39">
          <a:extLst>
            <a:ext uri="{FF2B5EF4-FFF2-40B4-BE49-F238E27FC236}">
              <a16:creationId xmlns:a16="http://schemas.microsoft.com/office/drawing/2014/main" id="{6F988B6A-4A40-4184-8586-637D8CC8380D}"/>
            </a:ext>
          </a:extLst>
        </xdr:cNvPr>
        <xdr:cNvSpPr txBox="1"/>
      </xdr:nvSpPr>
      <xdr:spPr>
        <a:xfrm>
          <a:off x="4981575" y="1971675"/>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B15D9C2-B538-41C8-8CC8-3463E3DF4EB3}" type="TxLink">
            <a:rPr lang="en-US" sz="1800" b="1" i="0" u="none" strike="noStrike">
              <a:solidFill>
                <a:schemeClr val="bg1"/>
              </a:solidFill>
              <a:latin typeface="Calibri"/>
              <a:cs typeface="Calibri"/>
            </a:rPr>
            <a:pPr algn="ctr"/>
            <a:t>12</a:t>
          </a:fld>
          <a:endParaRPr lang="en-GB" sz="3200" b="1">
            <a:solidFill>
              <a:schemeClr val="bg1"/>
            </a:solidFill>
          </a:endParaRPr>
        </a:p>
      </xdr:txBody>
    </xdr:sp>
    <xdr:clientData/>
  </xdr:twoCellAnchor>
  <xdr:twoCellAnchor>
    <xdr:from>
      <xdr:col>9</xdr:col>
      <xdr:colOff>76200</xdr:colOff>
      <xdr:row>15</xdr:row>
      <xdr:rowOff>66675</xdr:rowOff>
    </xdr:from>
    <xdr:to>
      <xdr:col>10</xdr:col>
      <xdr:colOff>142874</xdr:colOff>
      <xdr:row>17</xdr:row>
      <xdr:rowOff>6416</xdr:rowOff>
    </xdr:to>
    <xdr:sp macro="" textlink="Analysis!$D$3">
      <xdr:nvSpPr>
        <xdr:cNvPr id="41" name="TextBox 40">
          <a:extLst>
            <a:ext uri="{FF2B5EF4-FFF2-40B4-BE49-F238E27FC236}">
              <a16:creationId xmlns:a16="http://schemas.microsoft.com/office/drawing/2014/main" id="{A0ADEC1C-C7E7-4DE0-85BB-1D5A69C2CC14}"/>
            </a:ext>
          </a:extLst>
        </xdr:cNvPr>
        <xdr:cNvSpPr txBox="1"/>
      </xdr:nvSpPr>
      <xdr:spPr>
        <a:xfrm>
          <a:off x="5800725" y="1971675"/>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4DF0B5-EAD8-4E21-9BCB-983ED01E3B9B}" type="TxLink">
            <a:rPr lang="en-US" sz="1800" b="1" i="0" u="none" strike="noStrike">
              <a:solidFill>
                <a:schemeClr val="bg1"/>
              </a:solidFill>
              <a:latin typeface="Calibri"/>
              <a:cs typeface="Calibri"/>
            </a:rPr>
            <a:pPr algn="ctr"/>
            <a:t>7</a:t>
          </a:fld>
          <a:endParaRPr lang="en-GB" sz="3200" b="1">
            <a:solidFill>
              <a:schemeClr val="bg1"/>
            </a:solidFill>
          </a:endParaRPr>
        </a:p>
      </xdr:txBody>
    </xdr:sp>
    <xdr:clientData/>
  </xdr:twoCellAnchor>
  <xdr:twoCellAnchor>
    <xdr:from>
      <xdr:col>10</xdr:col>
      <xdr:colOff>295275</xdr:colOff>
      <xdr:row>15</xdr:row>
      <xdr:rowOff>66675</xdr:rowOff>
    </xdr:from>
    <xdr:to>
      <xdr:col>11</xdr:col>
      <xdr:colOff>361949</xdr:colOff>
      <xdr:row>17</xdr:row>
      <xdr:rowOff>6416</xdr:rowOff>
    </xdr:to>
    <xdr:sp macro="" textlink="Analysis!$E$3">
      <xdr:nvSpPr>
        <xdr:cNvPr id="42" name="TextBox 41">
          <a:extLst>
            <a:ext uri="{FF2B5EF4-FFF2-40B4-BE49-F238E27FC236}">
              <a16:creationId xmlns:a16="http://schemas.microsoft.com/office/drawing/2014/main" id="{242404AF-F5F7-4473-92ED-ABE56683C04A}"/>
            </a:ext>
          </a:extLst>
        </xdr:cNvPr>
        <xdr:cNvSpPr txBox="1"/>
      </xdr:nvSpPr>
      <xdr:spPr>
        <a:xfrm>
          <a:off x="6629400" y="1971675"/>
          <a:ext cx="676274"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C4BE4C0-4D5F-4370-B73C-B9AF11AEC3E6}" type="TxLink">
            <a:rPr lang="en-US" sz="1800" b="1" i="0" u="none" strike="noStrike">
              <a:solidFill>
                <a:schemeClr val="bg1"/>
              </a:solidFill>
              <a:latin typeface="Calibri"/>
              <a:cs typeface="Calibri"/>
            </a:rPr>
            <a:pPr algn="ctr"/>
            <a:t>5</a:t>
          </a:fld>
          <a:endParaRPr lang="en-GB" sz="3200" b="1">
            <a:solidFill>
              <a:schemeClr val="bg1"/>
            </a:solidFill>
          </a:endParaRPr>
        </a:p>
      </xdr:txBody>
    </xdr:sp>
    <xdr:clientData/>
  </xdr:twoCellAnchor>
  <xdr:twoCellAnchor>
    <xdr:from>
      <xdr:col>3</xdr:col>
      <xdr:colOff>333376</xdr:colOff>
      <xdr:row>20</xdr:row>
      <xdr:rowOff>114299</xdr:rowOff>
    </xdr:from>
    <xdr:to>
      <xdr:col>9</xdr:col>
      <xdr:colOff>552451</xdr:colOff>
      <xdr:row>30</xdr:row>
      <xdr:rowOff>123702</xdr:rowOff>
    </xdr:to>
    <xdr:sp macro="" textlink="">
      <xdr:nvSpPr>
        <xdr:cNvPr id="49" name="Rectangle: Rounded Corners 48">
          <a:extLst>
            <a:ext uri="{FF2B5EF4-FFF2-40B4-BE49-F238E27FC236}">
              <a16:creationId xmlns:a16="http://schemas.microsoft.com/office/drawing/2014/main" id="{82E796D8-B499-41B1-872E-8D591571CAD4}"/>
            </a:ext>
          </a:extLst>
        </xdr:cNvPr>
        <xdr:cNvSpPr/>
      </xdr:nvSpPr>
      <xdr:spPr>
        <a:xfrm>
          <a:off x="2170340" y="2990354"/>
          <a:ext cx="4128036" cy="1926773"/>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333373</xdr:colOff>
      <xdr:row>20</xdr:row>
      <xdr:rowOff>114299</xdr:rowOff>
    </xdr:from>
    <xdr:to>
      <xdr:col>8</xdr:col>
      <xdr:colOff>495299</xdr:colOff>
      <xdr:row>22</xdr:row>
      <xdr:rowOff>54040</xdr:rowOff>
    </xdr:to>
    <xdr:sp macro="" textlink="">
      <xdr:nvSpPr>
        <xdr:cNvPr id="51" name="TextBox 50">
          <a:extLst>
            <a:ext uri="{FF2B5EF4-FFF2-40B4-BE49-F238E27FC236}">
              <a16:creationId xmlns:a16="http://schemas.microsoft.com/office/drawing/2014/main" id="{2F22800B-017B-49FF-96B9-A96FDAB094F6}"/>
            </a:ext>
          </a:extLst>
        </xdr:cNvPr>
        <xdr:cNvSpPr txBox="1"/>
      </xdr:nvSpPr>
      <xdr:spPr>
        <a:xfrm>
          <a:off x="2162173" y="2971799"/>
          <a:ext cx="3448051"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chemeClr val="bg1"/>
              </a:solidFill>
            </a:rPr>
            <a:t>Correllation</a:t>
          </a:r>
          <a:r>
            <a:rPr lang="en-GB" sz="1400" b="1" baseline="0">
              <a:solidFill>
                <a:schemeClr val="bg1"/>
              </a:solidFill>
            </a:rPr>
            <a:t> &amp; </a:t>
          </a:r>
          <a:r>
            <a:rPr lang="en-GB" sz="1400" b="1">
              <a:solidFill>
                <a:schemeClr val="bg1"/>
              </a:solidFill>
            </a:rPr>
            <a:t>Analysis (Avg., StDev.) </a:t>
          </a:r>
          <a:r>
            <a:rPr lang="en-GB" sz="900" b="1">
              <a:solidFill>
                <a:schemeClr val="bg1"/>
              </a:solidFill>
            </a:rPr>
            <a:t>&gt;&gt;</a:t>
          </a:r>
          <a:endParaRPr lang="en-GB" sz="1000" b="1">
            <a:solidFill>
              <a:schemeClr val="bg1"/>
            </a:solidFill>
          </a:endParaRPr>
        </a:p>
      </xdr:txBody>
    </xdr:sp>
    <xdr:clientData/>
  </xdr:twoCellAnchor>
  <xdr:twoCellAnchor>
    <xdr:from>
      <xdr:col>3</xdr:col>
      <xdr:colOff>342900</xdr:colOff>
      <xdr:row>22</xdr:row>
      <xdr:rowOff>18122</xdr:rowOff>
    </xdr:from>
    <xdr:to>
      <xdr:col>6</xdr:col>
      <xdr:colOff>0</xdr:colOff>
      <xdr:row>23</xdr:row>
      <xdr:rowOff>148363</xdr:rowOff>
    </xdr:to>
    <xdr:sp macro="" textlink="">
      <xdr:nvSpPr>
        <xdr:cNvPr id="55" name="TextBox 54">
          <a:extLst>
            <a:ext uri="{FF2B5EF4-FFF2-40B4-BE49-F238E27FC236}">
              <a16:creationId xmlns:a16="http://schemas.microsoft.com/office/drawing/2014/main" id="{67D19185-D553-42C4-BC10-A5DADCF0D416}"/>
            </a:ext>
          </a:extLst>
        </xdr:cNvPr>
        <xdr:cNvSpPr txBox="1"/>
      </xdr:nvSpPr>
      <xdr:spPr>
        <a:xfrm>
          <a:off x="2161309" y="3914713"/>
          <a:ext cx="1722912" cy="315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Effect after </a:t>
          </a:r>
          <a:r>
            <a:rPr lang="en-GB" sz="1100" b="1" baseline="0">
              <a:solidFill>
                <a:schemeClr val="bg1"/>
              </a:solidFill>
            </a:rPr>
            <a:t>Suggery:</a:t>
          </a:r>
          <a:endParaRPr lang="en-GB" sz="1100" b="1">
            <a:solidFill>
              <a:schemeClr val="bg1"/>
            </a:solidFill>
          </a:endParaRPr>
        </a:p>
      </xdr:txBody>
    </xdr:sp>
    <xdr:clientData/>
  </xdr:twoCellAnchor>
  <xdr:twoCellAnchor>
    <xdr:from>
      <xdr:col>3</xdr:col>
      <xdr:colOff>342900</xdr:colOff>
      <xdr:row>24</xdr:row>
      <xdr:rowOff>148589</xdr:rowOff>
    </xdr:from>
    <xdr:to>
      <xdr:col>6</xdr:col>
      <xdr:colOff>0</xdr:colOff>
      <xdr:row>26</xdr:row>
      <xdr:rowOff>88330</xdr:rowOff>
    </xdr:to>
    <xdr:sp macro="" textlink="">
      <xdr:nvSpPr>
        <xdr:cNvPr id="56" name="TextBox 55">
          <a:extLst>
            <a:ext uri="{FF2B5EF4-FFF2-40B4-BE49-F238E27FC236}">
              <a16:creationId xmlns:a16="http://schemas.microsoft.com/office/drawing/2014/main" id="{35B8474C-FB90-4883-91A4-1E2B0603D03C}"/>
            </a:ext>
          </a:extLst>
        </xdr:cNvPr>
        <xdr:cNvSpPr txBox="1"/>
      </xdr:nvSpPr>
      <xdr:spPr>
        <a:xfrm>
          <a:off x="2171700" y="3768089"/>
          <a:ext cx="17240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Effect of BMI</a:t>
          </a:r>
          <a:r>
            <a:rPr lang="en-GB" sz="1100" b="1" baseline="0">
              <a:solidFill>
                <a:schemeClr val="bg1"/>
              </a:solidFill>
            </a:rPr>
            <a:t> on ICIQ Pre:</a:t>
          </a:r>
          <a:endParaRPr lang="en-GB" sz="1100" b="1">
            <a:solidFill>
              <a:schemeClr val="bg1"/>
            </a:solidFill>
          </a:endParaRPr>
        </a:p>
      </xdr:txBody>
    </xdr:sp>
    <xdr:clientData/>
  </xdr:twoCellAnchor>
  <xdr:twoCellAnchor>
    <xdr:from>
      <xdr:col>3</xdr:col>
      <xdr:colOff>342900</xdr:colOff>
      <xdr:row>26</xdr:row>
      <xdr:rowOff>16192</xdr:rowOff>
    </xdr:from>
    <xdr:to>
      <xdr:col>6</xdr:col>
      <xdr:colOff>0</xdr:colOff>
      <xdr:row>27</xdr:row>
      <xdr:rowOff>146433</xdr:rowOff>
    </xdr:to>
    <xdr:sp macro="" textlink="">
      <xdr:nvSpPr>
        <xdr:cNvPr id="58" name="TextBox 57">
          <a:extLst>
            <a:ext uri="{FF2B5EF4-FFF2-40B4-BE49-F238E27FC236}">
              <a16:creationId xmlns:a16="http://schemas.microsoft.com/office/drawing/2014/main" id="{169231ED-9830-4DBD-B1CD-B0439F4A4DA4}"/>
            </a:ext>
          </a:extLst>
        </xdr:cNvPr>
        <xdr:cNvSpPr txBox="1"/>
      </xdr:nvSpPr>
      <xdr:spPr>
        <a:xfrm>
          <a:off x="2171700" y="4016692"/>
          <a:ext cx="17240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Effect of</a:t>
          </a:r>
          <a:r>
            <a:rPr lang="en-GB" sz="1100" b="1" baseline="0">
              <a:solidFill>
                <a:schemeClr val="bg1"/>
              </a:solidFill>
            </a:rPr>
            <a:t> BMI on ICIQ Post:</a:t>
          </a:r>
          <a:endParaRPr lang="en-GB" sz="1100" b="1">
            <a:solidFill>
              <a:schemeClr val="bg1"/>
            </a:solidFill>
          </a:endParaRPr>
        </a:p>
      </xdr:txBody>
    </xdr:sp>
    <xdr:clientData/>
  </xdr:twoCellAnchor>
  <xdr:twoCellAnchor>
    <xdr:from>
      <xdr:col>3</xdr:col>
      <xdr:colOff>342900</xdr:colOff>
      <xdr:row>27</xdr:row>
      <xdr:rowOff>93344</xdr:rowOff>
    </xdr:from>
    <xdr:to>
      <xdr:col>6</xdr:col>
      <xdr:colOff>0</xdr:colOff>
      <xdr:row>29</xdr:row>
      <xdr:rowOff>33085</xdr:rowOff>
    </xdr:to>
    <xdr:sp macro="" textlink="">
      <xdr:nvSpPr>
        <xdr:cNvPr id="59" name="TextBox 58">
          <a:extLst>
            <a:ext uri="{FF2B5EF4-FFF2-40B4-BE49-F238E27FC236}">
              <a16:creationId xmlns:a16="http://schemas.microsoft.com/office/drawing/2014/main" id="{46A1B83F-2141-4A45-BE50-C87A1F436B8A}"/>
            </a:ext>
          </a:extLst>
        </xdr:cNvPr>
        <xdr:cNvSpPr txBox="1"/>
      </xdr:nvSpPr>
      <xdr:spPr>
        <a:xfrm>
          <a:off x="2171700" y="4284344"/>
          <a:ext cx="17240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Effect of</a:t>
          </a:r>
          <a:r>
            <a:rPr lang="en-GB" sz="1100" b="1" baseline="0">
              <a:solidFill>
                <a:schemeClr val="bg1"/>
              </a:solidFill>
            </a:rPr>
            <a:t> Age on BMI:</a:t>
          </a:r>
          <a:endParaRPr lang="en-GB" sz="1100" b="1">
            <a:solidFill>
              <a:schemeClr val="bg1"/>
            </a:solidFill>
          </a:endParaRPr>
        </a:p>
      </xdr:txBody>
    </xdr:sp>
    <xdr:clientData/>
  </xdr:twoCellAnchor>
  <xdr:twoCellAnchor>
    <xdr:from>
      <xdr:col>3</xdr:col>
      <xdr:colOff>342900</xdr:colOff>
      <xdr:row>28</xdr:row>
      <xdr:rowOff>156209</xdr:rowOff>
    </xdr:from>
    <xdr:to>
      <xdr:col>6</xdr:col>
      <xdr:colOff>0</xdr:colOff>
      <xdr:row>30</xdr:row>
      <xdr:rowOff>95950</xdr:rowOff>
    </xdr:to>
    <xdr:sp macro="" textlink="">
      <xdr:nvSpPr>
        <xdr:cNvPr id="60" name="TextBox 59">
          <a:extLst>
            <a:ext uri="{FF2B5EF4-FFF2-40B4-BE49-F238E27FC236}">
              <a16:creationId xmlns:a16="http://schemas.microsoft.com/office/drawing/2014/main" id="{92A2B58C-19A0-4563-B2C7-89C8F389402D}"/>
            </a:ext>
          </a:extLst>
        </xdr:cNvPr>
        <xdr:cNvSpPr txBox="1"/>
      </xdr:nvSpPr>
      <xdr:spPr>
        <a:xfrm>
          <a:off x="2171700" y="4537709"/>
          <a:ext cx="17240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Effect Age</a:t>
          </a:r>
          <a:r>
            <a:rPr lang="en-GB" sz="1100" b="1" baseline="0">
              <a:solidFill>
                <a:schemeClr val="bg1"/>
              </a:solidFill>
            </a:rPr>
            <a:t> on ICIQ Post:</a:t>
          </a:r>
          <a:endParaRPr lang="en-GB" sz="1100" b="1">
            <a:solidFill>
              <a:schemeClr val="bg1"/>
            </a:solidFill>
          </a:endParaRPr>
        </a:p>
      </xdr:txBody>
    </xdr:sp>
    <xdr:clientData/>
  </xdr:twoCellAnchor>
  <xdr:twoCellAnchor>
    <xdr:from>
      <xdr:col>5</xdr:col>
      <xdr:colOff>485774</xdr:colOff>
      <xdr:row>22</xdr:row>
      <xdr:rowOff>18122</xdr:rowOff>
    </xdr:from>
    <xdr:to>
      <xdr:col>9</xdr:col>
      <xdr:colOff>523875</xdr:colOff>
      <xdr:row>23</xdr:row>
      <xdr:rowOff>148363</xdr:rowOff>
    </xdr:to>
    <xdr:sp macro="" textlink="Analysis!$J$3">
      <xdr:nvSpPr>
        <xdr:cNvPr id="62" name="TextBox 61">
          <a:extLst>
            <a:ext uri="{FF2B5EF4-FFF2-40B4-BE49-F238E27FC236}">
              <a16:creationId xmlns:a16="http://schemas.microsoft.com/office/drawing/2014/main" id="{99058C05-D1BF-4337-8805-1628C589997D}"/>
            </a:ext>
          </a:extLst>
        </xdr:cNvPr>
        <xdr:cNvSpPr txBox="1"/>
      </xdr:nvSpPr>
      <xdr:spPr>
        <a:xfrm>
          <a:off x="3763858" y="3914713"/>
          <a:ext cx="2462647" cy="3157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6CCE92B-D630-4FF7-A3F3-0531200D6262}" type="TxLink">
            <a:rPr lang="en-US" sz="1100" b="0" i="0" u="none" strike="noStrike">
              <a:solidFill>
                <a:schemeClr val="accent6">
                  <a:lumMod val="40000"/>
                  <a:lumOff val="60000"/>
                </a:schemeClr>
              </a:solidFill>
              <a:latin typeface="Calibri"/>
              <a:cs typeface="Calibri"/>
            </a:rPr>
            <a:pPr algn="l"/>
            <a:t>More Patients: Improved After Surgery</a:t>
          </a:fld>
          <a:endParaRPr lang="en-GB" sz="1050" b="1">
            <a:solidFill>
              <a:schemeClr val="accent6">
                <a:lumMod val="40000"/>
                <a:lumOff val="60000"/>
              </a:schemeClr>
            </a:solidFill>
          </a:endParaRPr>
        </a:p>
      </xdr:txBody>
    </xdr:sp>
    <xdr:clientData/>
  </xdr:twoCellAnchor>
  <xdr:twoCellAnchor>
    <xdr:from>
      <xdr:col>5</xdr:col>
      <xdr:colOff>485774</xdr:colOff>
      <xdr:row>24</xdr:row>
      <xdr:rowOff>167144</xdr:rowOff>
    </xdr:from>
    <xdr:to>
      <xdr:col>9</xdr:col>
      <xdr:colOff>523875</xdr:colOff>
      <xdr:row>26</xdr:row>
      <xdr:rowOff>106885</xdr:rowOff>
    </xdr:to>
    <xdr:sp macro="" textlink="Analysis!$H$10">
      <xdr:nvSpPr>
        <xdr:cNvPr id="63" name="TextBox 62">
          <a:extLst>
            <a:ext uri="{FF2B5EF4-FFF2-40B4-BE49-F238E27FC236}">
              <a16:creationId xmlns:a16="http://schemas.microsoft.com/office/drawing/2014/main" id="{74A65285-9D42-440A-BFA9-BC9D37714AF3}"/>
            </a:ext>
          </a:extLst>
        </xdr:cNvPr>
        <xdr:cNvSpPr txBox="1"/>
      </xdr:nvSpPr>
      <xdr:spPr>
        <a:xfrm>
          <a:off x="3782414" y="3810147"/>
          <a:ext cx="2487386" cy="3232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7CD7B65-F785-4A39-AE40-EF486DA946B7}" type="TxLink">
            <a:rPr lang="en-US" sz="1100" b="0" i="0" u="none" strike="noStrike">
              <a:solidFill>
                <a:schemeClr val="accent6">
                  <a:lumMod val="40000"/>
                  <a:lumOff val="60000"/>
                </a:schemeClr>
              </a:solidFill>
              <a:latin typeface="Calibri"/>
              <a:cs typeface="Calibri"/>
            </a:rPr>
            <a:pPr algn="l"/>
            <a:t>Weak Negative</a:t>
          </a:fld>
          <a:endParaRPr lang="en-GB" sz="1050" b="1">
            <a:solidFill>
              <a:schemeClr val="accent6">
                <a:lumMod val="40000"/>
                <a:lumOff val="60000"/>
              </a:schemeClr>
            </a:solidFill>
          </a:endParaRPr>
        </a:p>
      </xdr:txBody>
    </xdr:sp>
    <xdr:clientData/>
  </xdr:twoCellAnchor>
  <xdr:twoCellAnchor>
    <xdr:from>
      <xdr:col>5</xdr:col>
      <xdr:colOff>485774</xdr:colOff>
      <xdr:row>26</xdr:row>
      <xdr:rowOff>16192</xdr:rowOff>
    </xdr:from>
    <xdr:to>
      <xdr:col>9</xdr:col>
      <xdr:colOff>523875</xdr:colOff>
      <xdr:row>27</xdr:row>
      <xdr:rowOff>146433</xdr:rowOff>
    </xdr:to>
    <xdr:sp macro="" textlink="Analysis!$I$10">
      <xdr:nvSpPr>
        <xdr:cNvPr id="64" name="TextBox 63">
          <a:extLst>
            <a:ext uri="{FF2B5EF4-FFF2-40B4-BE49-F238E27FC236}">
              <a16:creationId xmlns:a16="http://schemas.microsoft.com/office/drawing/2014/main" id="{B2063E35-BD6B-4D31-9627-6270FDC06FC4}"/>
            </a:ext>
          </a:extLst>
        </xdr:cNvPr>
        <xdr:cNvSpPr txBox="1"/>
      </xdr:nvSpPr>
      <xdr:spPr>
        <a:xfrm>
          <a:off x="3771899" y="4016692"/>
          <a:ext cx="2476501"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AC354B3-92E9-4E19-8FA2-BF62A2E81049}" type="TxLink">
            <a:rPr lang="en-US" sz="1100" b="0" i="0" u="none" strike="noStrike">
              <a:solidFill>
                <a:schemeClr val="accent6">
                  <a:lumMod val="40000"/>
                  <a:lumOff val="60000"/>
                </a:schemeClr>
              </a:solidFill>
              <a:latin typeface="Calibri"/>
              <a:cs typeface="Calibri"/>
            </a:rPr>
            <a:pPr algn="l"/>
            <a:t>None</a:t>
          </a:fld>
          <a:endParaRPr lang="en-GB" sz="1050" b="1">
            <a:solidFill>
              <a:schemeClr val="accent6">
                <a:lumMod val="40000"/>
                <a:lumOff val="60000"/>
              </a:schemeClr>
            </a:solidFill>
          </a:endParaRPr>
        </a:p>
      </xdr:txBody>
    </xdr:sp>
    <xdr:clientData/>
  </xdr:twoCellAnchor>
  <xdr:twoCellAnchor>
    <xdr:from>
      <xdr:col>5</xdr:col>
      <xdr:colOff>485774</xdr:colOff>
      <xdr:row>27</xdr:row>
      <xdr:rowOff>93344</xdr:rowOff>
    </xdr:from>
    <xdr:to>
      <xdr:col>9</xdr:col>
      <xdr:colOff>523875</xdr:colOff>
      <xdr:row>29</xdr:row>
      <xdr:rowOff>33085</xdr:rowOff>
    </xdr:to>
    <xdr:sp macro="" textlink="Analysis!$J$10">
      <xdr:nvSpPr>
        <xdr:cNvPr id="65" name="TextBox 64">
          <a:extLst>
            <a:ext uri="{FF2B5EF4-FFF2-40B4-BE49-F238E27FC236}">
              <a16:creationId xmlns:a16="http://schemas.microsoft.com/office/drawing/2014/main" id="{87F1E485-0C40-426F-9057-68BA82BB861A}"/>
            </a:ext>
          </a:extLst>
        </xdr:cNvPr>
        <xdr:cNvSpPr txBox="1"/>
      </xdr:nvSpPr>
      <xdr:spPr>
        <a:xfrm>
          <a:off x="3771899" y="4284344"/>
          <a:ext cx="2476501"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F98213D-6EC9-43A4-AAA3-B7080EB20149}" type="TxLink">
            <a:rPr lang="en-US" sz="1100" b="0" i="0" u="none" strike="noStrike">
              <a:solidFill>
                <a:schemeClr val="accent6">
                  <a:lumMod val="40000"/>
                  <a:lumOff val="60000"/>
                </a:schemeClr>
              </a:solidFill>
              <a:latin typeface="Calibri"/>
              <a:cs typeface="Calibri"/>
            </a:rPr>
            <a:pPr algn="l"/>
            <a:t>None</a:t>
          </a:fld>
          <a:endParaRPr lang="en-GB" sz="1050" b="1">
            <a:solidFill>
              <a:schemeClr val="accent6">
                <a:lumMod val="40000"/>
                <a:lumOff val="60000"/>
              </a:schemeClr>
            </a:solidFill>
          </a:endParaRPr>
        </a:p>
      </xdr:txBody>
    </xdr:sp>
    <xdr:clientData/>
  </xdr:twoCellAnchor>
  <xdr:twoCellAnchor>
    <xdr:from>
      <xdr:col>5</xdr:col>
      <xdr:colOff>485774</xdr:colOff>
      <xdr:row>28</xdr:row>
      <xdr:rowOff>156209</xdr:rowOff>
    </xdr:from>
    <xdr:to>
      <xdr:col>9</xdr:col>
      <xdr:colOff>523875</xdr:colOff>
      <xdr:row>30</xdr:row>
      <xdr:rowOff>95950</xdr:rowOff>
    </xdr:to>
    <xdr:sp macro="" textlink="Analysis!$K$10">
      <xdr:nvSpPr>
        <xdr:cNvPr id="66" name="TextBox 65">
          <a:extLst>
            <a:ext uri="{FF2B5EF4-FFF2-40B4-BE49-F238E27FC236}">
              <a16:creationId xmlns:a16="http://schemas.microsoft.com/office/drawing/2014/main" id="{B7F1F756-4BAC-4FB4-BD1B-E39FAB0EC6F9}"/>
            </a:ext>
          </a:extLst>
        </xdr:cNvPr>
        <xdr:cNvSpPr txBox="1"/>
      </xdr:nvSpPr>
      <xdr:spPr>
        <a:xfrm>
          <a:off x="3771899" y="4537709"/>
          <a:ext cx="2476501"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0AFDD7E-516A-482A-88E3-0F19DCA5808A}" type="TxLink">
            <a:rPr lang="en-US" sz="1100" b="0" i="0" u="none" strike="noStrike">
              <a:solidFill>
                <a:schemeClr val="accent6">
                  <a:lumMod val="40000"/>
                  <a:lumOff val="60000"/>
                </a:schemeClr>
              </a:solidFill>
              <a:latin typeface="Calibri"/>
              <a:cs typeface="Calibri"/>
            </a:rPr>
            <a:pPr algn="l"/>
            <a:t>None</a:t>
          </a:fld>
          <a:endParaRPr lang="en-GB" sz="1050" b="1">
            <a:solidFill>
              <a:schemeClr val="accent6">
                <a:lumMod val="40000"/>
                <a:lumOff val="60000"/>
              </a:schemeClr>
            </a:solidFill>
          </a:endParaRPr>
        </a:p>
      </xdr:txBody>
    </xdr:sp>
    <xdr:clientData/>
  </xdr:twoCellAnchor>
  <xdr:twoCellAnchor>
    <xdr:from>
      <xdr:col>3</xdr:col>
      <xdr:colOff>342900</xdr:colOff>
      <xdr:row>23</xdr:row>
      <xdr:rowOff>100012</xdr:rowOff>
    </xdr:from>
    <xdr:to>
      <xdr:col>6</xdr:col>
      <xdr:colOff>0</xdr:colOff>
      <xdr:row>25</xdr:row>
      <xdr:rowOff>39753</xdr:rowOff>
    </xdr:to>
    <xdr:sp macro="" textlink="">
      <xdr:nvSpPr>
        <xdr:cNvPr id="68" name="TextBox 67">
          <a:extLst>
            <a:ext uri="{FF2B5EF4-FFF2-40B4-BE49-F238E27FC236}">
              <a16:creationId xmlns:a16="http://schemas.microsoft.com/office/drawing/2014/main" id="{BAF40027-CC6C-447A-894E-D2A263E9498A}"/>
            </a:ext>
          </a:extLst>
        </xdr:cNvPr>
        <xdr:cNvSpPr txBox="1"/>
      </xdr:nvSpPr>
      <xdr:spPr>
        <a:xfrm>
          <a:off x="2171700" y="3529012"/>
          <a:ext cx="17240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r>
            <a:rPr lang="en-GB" sz="1100" b="1">
              <a:solidFill>
                <a:schemeClr val="bg1"/>
              </a:solidFill>
            </a:rPr>
            <a:t>Overall BMI Analysis</a:t>
          </a:r>
          <a:r>
            <a:rPr lang="en-GB" sz="1100" b="1" baseline="0">
              <a:solidFill>
                <a:schemeClr val="bg1"/>
              </a:solidFill>
            </a:rPr>
            <a:t>:</a:t>
          </a:r>
          <a:endParaRPr lang="en-GB" sz="1100" b="1">
            <a:solidFill>
              <a:schemeClr val="bg1"/>
            </a:solidFill>
          </a:endParaRPr>
        </a:p>
      </xdr:txBody>
    </xdr:sp>
    <xdr:clientData/>
  </xdr:twoCellAnchor>
  <xdr:twoCellAnchor>
    <xdr:from>
      <xdr:col>6</xdr:col>
      <xdr:colOff>257174</xdr:colOff>
      <xdr:row>23</xdr:row>
      <xdr:rowOff>100012</xdr:rowOff>
    </xdr:from>
    <xdr:to>
      <xdr:col>9</xdr:col>
      <xdr:colOff>571499</xdr:colOff>
      <xdr:row>25</xdr:row>
      <xdr:rowOff>39753</xdr:rowOff>
    </xdr:to>
    <xdr:sp macro="" textlink="Analysis!$J$6">
      <xdr:nvSpPr>
        <xdr:cNvPr id="69" name="TextBox 68">
          <a:extLst>
            <a:ext uri="{FF2B5EF4-FFF2-40B4-BE49-F238E27FC236}">
              <a16:creationId xmlns:a16="http://schemas.microsoft.com/office/drawing/2014/main" id="{234732C2-983C-4587-AF5D-E73F380CE8B7}"/>
            </a:ext>
          </a:extLst>
        </xdr:cNvPr>
        <xdr:cNvSpPr txBox="1"/>
      </xdr:nvSpPr>
      <xdr:spPr>
        <a:xfrm>
          <a:off x="4152899" y="3529012"/>
          <a:ext cx="2143125"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966ABE7-E943-459A-A1B3-0655B6E3D059}" type="TxLink">
            <a:rPr lang="en-US" sz="1100" b="0" i="0" u="none" strike="noStrike">
              <a:solidFill>
                <a:schemeClr val="accent6">
                  <a:lumMod val="40000"/>
                  <a:lumOff val="60000"/>
                </a:schemeClr>
              </a:solidFill>
              <a:latin typeface="Calibri"/>
              <a:cs typeface="Calibri"/>
            </a:rPr>
            <a:pPr algn="l"/>
            <a:t>More Patients: Overweight</a:t>
          </a:fld>
          <a:endParaRPr lang="en-GB" sz="1050" b="1">
            <a:solidFill>
              <a:schemeClr val="accent6">
                <a:lumMod val="40000"/>
                <a:lumOff val="60000"/>
              </a:schemeClr>
            </a:solidFill>
          </a:endParaRPr>
        </a:p>
      </xdr:txBody>
    </xdr:sp>
    <xdr:clientData/>
  </xdr:twoCellAnchor>
  <xdr:twoCellAnchor>
    <xdr:from>
      <xdr:col>5</xdr:col>
      <xdr:colOff>542925</xdr:colOff>
      <xdr:row>23</xdr:row>
      <xdr:rowOff>95250</xdr:rowOff>
    </xdr:from>
    <xdr:to>
      <xdr:col>6</xdr:col>
      <xdr:colOff>330200</xdr:colOff>
      <xdr:row>25</xdr:row>
      <xdr:rowOff>34991</xdr:rowOff>
    </xdr:to>
    <xdr:sp macro="" textlink="Analysis!$H$6">
      <xdr:nvSpPr>
        <xdr:cNvPr id="70" name="TextBox 69">
          <a:extLst>
            <a:ext uri="{FF2B5EF4-FFF2-40B4-BE49-F238E27FC236}">
              <a16:creationId xmlns:a16="http://schemas.microsoft.com/office/drawing/2014/main" id="{47225088-A87F-43FB-BAA6-87959605384A}"/>
            </a:ext>
          </a:extLst>
        </xdr:cNvPr>
        <xdr:cNvSpPr txBox="1"/>
      </xdr:nvSpPr>
      <xdr:spPr>
        <a:xfrm>
          <a:off x="3832225" y="3524250"/>
          <a:ext cx="396875" cy="320741"/>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8132CB3-F05B-4861-B32C-DB74C50556AB}" type="TxLink">
            <a:rPr lang="en-US" sz="1600" b="1" i="0" u="none" strike="noStrike">
              <a:solidFill>
                <a:srgbClr val="000000"/>
              </a:solidFill>
              <a:latin typeface="Calibri"/>
              <a:cs typeface="Calibri"/>
            </a:rPr>
            <a:pPr algn="l"/>
            <a:t>25</a:t>
          </a:fld>
          <a:endParaRPr lang="en-GB" sz="1600" b="1">
            <a:solidFill>
              <a:schemeClr val="bg1"/>
            </a:solidFill>
          </a:endParaRPr>
        </a:p>
      </xdr:txBody>
    </xdr:sp>
    <xdr:clientData/>
  </xdr:twoCellAnchor>
  <xdr:twoCellAnchor>
    <xdr:from>
      <xdr:col>9</xdr:col>
      <xdr:colOff>600075</xdr:colOff>
      <xdr:row>20</xdr:row>
      <xdr:rowOff>123826</xdr:rowOff>
    </xdr:from>
    <xdr:to>
      <xdr:col>14</xdr:col>
      <xdr:colOff>590550</xdr:colOff>
      <xdr:row>30</xdr:row>
      <xdr:rowOff>117726</xdr:rowOff>
    </xdr:to>
    <xdr:sp macro="" textlink="">
      <xdr:nvSpPr>
        <xdr:cNvPr id="74" name="Rectangle: Rounded Corners 73">
          <a:extLst>
            <a:ext uri="{FF2B5EF4-FFF2-40B4-BE49-F238E27FC236}">
              <a16:creationId xmlns:a16="http://schemas.microsoft.com/office/drawing/2014/main" id="{E93173F3-D557-43F9-A30C-066E53E6E298}"/>
            </a:ext>
          </a:extLst>
        </xdr:cNvPr>
        <xdr:cNvSpPr/>
      </xdr:nvSpPr>
      <xdr:spPr>
        <a:xfrm>
          <a:off x="6325777" y="3013433"/>
          <a:ext cx="3040616" cy="1920304"/>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28575</xdr:colOff>
      <xdr:row>20</xdr:row>
      <xdr:rowOff>132172</xdr:rowOff>
    </xdr:from>
    <xdr:to>
      <xdr:col>20</xdr:col>
      <xdr:colOff>374579</xdr:colOff>
      <xdr:row>30</xdr:row>
      <xdr:rowOff>128427</xdr:rowOff>
    </xdr:to>
    <xdr:sp macro="" textlink="">
      <xdr:nvSpPr>
        <xdr:cNvPr id="75" name="Rectangle: Rounded Corners 74">
          <a:extLst>
            <a:ext uri="{FF2B5EF4-FFF2-40B4-BE49-F238E27FC236}">
              <a16:creationId xmlns:a16="http://schemas.microsoft.com/office/drawing/2014/main" id="{8E0B33DA-13FC-4426-AA32-3B5636F8895B}"/>
            </a:ext>
          </a:extLst>
        </xdr:cNvPr>
        <xdr:cNvSpPr/>
      </xdr:nvSpPr>
      <xdr:spPr>
        <a:xfrm>
          <a:off x="9414446" y="3021779"/>
          <a:ext cx="3396144" cy="1922659"/>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147206</xdr:colOff>
      <xdr:row>17</xdr:row>
      <xdr:rowOff>134214</xdr:rowOff>
    </xdr:from>
    <xdr:to>
      <xdr:col>6</xdr:col>
      <xdr:colOff>213880</xdr:colOff>
      <xdr:row>19</xdr:row>
      <xdr:rowOff>73955</xdr:rowOff>
    </xdr:to>
    <xdr:sp macro="" textlink="Analysis!$A$7">
      <xdr:nvSpPr>
        <xdr:cNvPr id="77" name="TextBox 76">
          <a:extLst>
            <a:ext uri="{FF2B5EF4-FFF2-40B4-BE49-F238E27FC236}">
              <a16:creationId xmlns:a16="http://schemas.microsoft.com/office/drawing/2014/main" id="{E78F5311-435B-4770-86E8-3EE580A75A4B}"/>
            </a:ext>
          </a:extLst>
        </xdr:cNvPr>
        <xdr:cNvSpPr txBox="1"/>
      </xdr:nvSpPr>
      <xdr:spPr>
        <a:xfrm>
          <a:off x="3437661" y="2420214"/>
          <a:ext cx="677139"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4478E4-292F-4338-BC5F-CFBA5EEEFA33}" type="TxLink">
            <a:rPr lang="en-US" sz="1800" b="1" i="0" u="none" strike="noStrike">
              <a:solidFill>
                <a:schemeClr val="bg1"/>
              </a:solidFill>
              <a:latin typeface="Calibri"/>
              <a:cs typeface="Calibri"/>
            </a:rPr>
            <a:pPr algn="ctr"/>
            <a:t>12</a:t>
          </a:fld>
          <a:endParaRPr lang="en-GB" sz="3200" b="1">
            <a:solidFill>
              <a:schemeClr val="bg1"/>
            </a:solidFill>
          </a:endParaRPr>
        </a:p>
      </xdr:txBody>
    </xdr:sp>
    <xdr:clientData/>
  </xdr:twoCellAnchor>
  <xdr:twoCellAnchor>
    <xdr:from>
      <xdr:col>6</xdr:col>
      <xdr:colOff>309131</xdr:colOff>
      <xdr:row>17</xdr:row>
      <xdr:rowOff>134214</xdr:rowOff>
    </xdr:from>
    <xdr:to>
      <xdr:col>7</xdr:col>
      <xdr:colOff>375805</xdr:colOff>
      <xdr:row>19</xdr:row>
      <xdr:rowOff>73955</xdr:rowOff>
    </xdr:to>
    <xdr:sp macro="" textlink="Analysis!$B$7">
      <xdr:nvSpPr>
        <xdr:cNvPr id="78" name="TextBox 77">
          <a:extLst>
            <a:ext uri="{FF2B5EF4-FFF2-40B4-BE49-F238E27FC236}">
              <a16:creationId xmlns:a16="http://schemas.microsoft.com/office/drawing/2014/main" id="{E5089901-5C70-4738-B2E4-BD26838EFC1C}"/>
            </a:ext>
          </a:extLst>
        </xdr:cNvPr>
        <xdr:cNvSpPr txBox="1"/>
      </xdr:nvSpPr>
      <xdr:spPr>
        <a:xfrm>
          <a:off x="4210051" y="2420214"/>
          <a:ext cx="677140"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98F64C-FECB-4F7C-A4B9-234FD6650721}" type="TxLink">
            <a:rPr lang="en-US" sz="1800" b="1" i="0" u="none" strike="noStrike">
              <a:solidFill>
                <a:schemeClr val="bg1"/>
              </a:solidFill>
              <a:latin typeface="Calibri"/>
              <a:cs typeface="Calibri"/>
            </a:rPr>
            <a:pPr algn="ctr"/>
            <a:t>6</a:t>
          </a:fld>
          <a:endParaRPr lang="en-GB" sz="3200" b="1">
            <a:solidFill>
              <a:schemeClr val="bg1"/>
            </a:solidFill>
          </a:endParaRPr>
        </a:p>
      </xdr:txBody>
    </xdr:sp>
    <xdr:clientData/>
  </xdr:twoCellAnchor>
  <xdr:twoCellAnchor>
    <xdr:from>
      <xdr:col>7</xdr:col>
      <xdr:colOff>480579</xdr:colOff>
      <xdr:row>17</xdr:row>
      <xdr:rowOff>134214</xdr:rowOff>
    </xdr:from>
    <xdr:to>
      <xdr:col>8</xdr:col>
      <xdr:colOff>547253</xdr:colOff>
      <xdr:row>19</xdr:row>
      <xdr:rowOff>73955</xdr:rowOff>
    </xdr:to>
    <xdr:sp macro="" textlink="Analysis!$C$7">
      <xdr:nvSpPr>
        <xdr:cNvPr id="79" name="TextBox 78">
          <a:extLst>
            <a:ext uri="{FF2B5EF4-FFF2-40B4-BE49-F238E27FC236}">
              <a16:creationId xmlns:a16="http://schemas.microsoft.com/office/drawing/2014/main" id="{6007EFE5-204E-48A9-82BB-9075C586B953}"/>
            </a:ext>
          </a:extLst>
        </xdr:cNvPr>
        <xdr:cNvSpPr txBox="1"/>
      </xdr:nvSpPr>
      <xdr:spPr>
        <a:xfrm>
          <a:off x="4991965" y="2420214"/>
          <a:ext cx="677140"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92BCC3-F5BB-4285-A84B-5D46BCEEA3DA}" type="TxLink">
            <a:rPr lang="en-US" sz="1800" b="1" i="0" u="none" strike="noStrike">
              <a:solidFill>
                <a:schemeClr val="bg1"/>
              </a:solidFill>
              <a:latin typeface="Calibri"/>
              <a:cs typeface="Calibri"/>
            </a:rPr>
            <a:pPr algn="ctr"/>
            <a:t>8</a:t>
          </a:fld>
          <a:endParaRPr lang="en-GB" sz="4800" b="1">
            <a:solidFill>
              <a:schemeClr val="bg1"/>
            </a:solidFill>
          </a:endParaRPr>
        </a:p>
      </xdr:txBody>
    </xdr:sp>
    <xdr:clientData/>
  </xdr:twoCellAnchor>
  <xdr:twoCellAnchor>
    <xdr:from>
      <xdr:col>9</xdr:col>
      <xdr:colOff>80529</xdr:colOff>
      <xdr:row>17</xdr:row>
      <xdr:rowOff>134214</xdr:rowOff>
    </xdr:from>
    <xdr:to>
      <xdr:col>10</xdr:col>
      <xdr:colOff>147203</xdr:colOff>
      <xdr:row>19</xdr:row>
      <xdr:rowOff>73955</xdr:rowOff>
    </xdr:to>
    <xdr:sp macro="" textlink="Analysis!$D$7">
      <xdr:nvSpPr>
        <xdr:cNvPr id="80" name="TextBox 79">
          <a:extLst>
            <a:ext uri="{FF2B5EF4-FFF2-40B4-BE49-F238E27FC236}">
              <a16:creationId xmlns:a16="http://schemas.microsoft.com/office/drawing/2014/main" id="{7FD759FF-00EF-4870-A2BF-13B55205B503}"/>
            </a:ext>
          </a:extLst>
        </xdr:cNvPr>
        <xdr:cNvSpPr txBox="1"/>
      </xdr:nvSpPr>
      <xdr:spPr>
        <a:xfrm>
          <a:off x="5812847" y="2420214"/>
          <a:ext cx="677140"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E2AE755-6E13-4E3F-962E-3BA9154AD1DE}" type="TxLink">
            <a:rPr lang="en-US" sz="1800" b="1" i="0" u="none" strike="noStrike">
              <a:solidFill>
                <a:schemeClr val="bg1"/>
              </a:solidFill>
              <a:latin typeface="Calibri"/>
              <a:cs typeface="Calibri"/>
            </a:rPr>
            <a:pPr algn="ctr"/>
            <a:t>6</a:t>
          </a:fld>
          <a:endParaRPr lang="en-GB" sz="3200" b="1">
            <a:solidFill>
              <a:schemeClr val="bg1"/>
            </a:solidFill>
          </a:endParaRPr>
        </a:p>
      </xdr:txBody>
    </xdr:sp>
    <xdr:clientData/>
  </xdr:twoCellAnchor>
  <xdr:twoCellAnchor>
    <xdr:from>
      <xdr:col>10</xdr:col>
      <xdr:colOff>299604</xdr:colOff>
      <xdr:row>17</xdr:row>
      <xdr:rowOff>134214</xdr:rowOff>
    </xdr:from>
    <xdr:to>
      <xdr:col>11</xdr:col>
      <xdr:colOff>366278</xdr:colOff>
      <xdr:row>19</xdr:row>
      <xdr:rowOff>73955</xdr:rowOff>
    </xdr:to>
    <xdr:sp macro="" textlink="Analysis!$E$7">
      <xdr:nvSpPr>
        <xdr:cNvPr id="81" name="TextBox 80">
          <a:extLst>
            <a:ext uri="{FF2B5EF4-FFF2-40B4-BE49-F238E27FC236}">
              <a16:creationId xmlns:a16="http://schemas.microsoft.com/office/drawing/2014/main" id="{FC75BD57-736C-4F30-9916-7C82C927D826}"/>
            </a:ext>
          </a:extLst>
        </xdr:cNvPr>
        <xdr:cNvSpPr txBox="1"/>
      </xdr:nvSpPr>
      <xdr:spPr>
        <a:xfrm>
          <a:off x="6642388" y="2420214"/>
          <a:ext cx="677140" cy="3207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F441B3-925A-463E-A5FD-D89287D49711}" type="TxLink">
            <a:rPr lang="en-US" sz="1800" b="1" i="0" u="none" strike="noStrike">
              <a:solidFill>
                <a:schemeClr val="bg1"/>
              </a:solidFill>
              <a:latin typeface="Calibri"/>
              <a:cs typeface="Calibri"/>
            </a:rPr>
            <a:pPr algn="ctr"/>
            <a:t>2</a:t>
          </a:fld>
          <a:endParaRPr lang="en-GB" sz="3200" b="1">
            <a:solidFill>
              <a:schemeClr val="bg1"/>
            </a:solidFill>
          </a:endParaRPr>
        </a:p>
      </xdr:txBody>
    </xdr:sp>
    <xdr:clientData/>
  </xdr:twoCellAnchor>
  <xdr:twoCellAnchor>
    <xdr:from>
      <xdr:col>3</xdr:col>
      <xdr:colOff>426293</xdr:colOff>
      <xdr:row>17</xdr:row>
      <xdr:rowOff>62035</xdr:rowOff>
    </xdr:from>
    <xdr:to>
      <xdr:col>12</xdr:col>
      <xdr:colOff>107109</xdr:colOff>
      <xdr:row>17</xdr:row>
      <xdr:rowOff>62035</xdr:rowOff>
    </xdr:to>
    <xdr:cxnSp macro="">
      <xdr:nvCxnSpPr>
        <xdr:cNvPr id="82" name="Straight Connector 81">
          <a:extLst>
            <a:ext uri="{FF2B5EF4-FFF2-40B4-BE49-F238E27FC236}">
              <a16:creationId xmlns:a16="http://schemas.microsoft.com/office/drawing/2014/main" id="{DFA8355F-9F48-4ECC-B490-9527A9BABB0C}"/>
            </a:ext>
          </a:extLst>
        </xdr:cNvPr>
        <xdr:cNvCxnSpPr/>
      </xdr:nvCxnSpPr>
      <xdr:spPr>
        <a:xfrm flipH="1">
          <a:off x="2255093" y="2348035"/>
          <a:ext cx="5405341" cy="0"/>
        </a:xfrm>
        <a:prstGeom prst="line">
          <a:avLst/>
        </a:prstGeom>
        <a:ln w="19050">
          <a:solidFill>
            <a:schemeClr val="bg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577922</xdr:colOff>
      <xdr:row>20</xdr:row>
      <xdr:rowOff>120316</xdr:rowOff>
    </xdr:from>
    <xdr:to>
      <xdr:col>14</xdr:col>
      <xdr:colOff>577922</xdr:colOff>
      <xdr:row>30</xdr:row>
      <xdr:rowOff>107023</xdr:rowOff>
    </xdr:to>
    <xdr:graphicFrame macro="">
      <xdr:nvGraphicFramePr>
        <xdr:cNvPr id="86" name="Chart 85">
          <a:extLst>
            <a:ext uri="{FF2B5EF4-FFF2-40B4-BE49-F238E27FC236}">
              <a16:creationId xmlns:a16="http://schemas.microsoft.com/office/drawing/2014/main" id="{15E0183F-2B06-459F-A663-613537FAC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502041</xdr:colOff>
      <xdr:row>13</xdr:row>
      <xdr:rowOff>145442</xdr:rowOff>
    </xdr:from>
    <xdr:to>
      <xdr:col>20</xdr:col>
      <xdr:colOff>374578</xdr:colOff>
      <xdr:row>20</xdr:row>
      <xdr:rowOff>21404</xdr:rowOff>
    </xdr:to>
    <xdr:sp macro="" textlink="">
      <xdr:nvSpPr>
        <xdr:cNvPr id="87" name="Rectangle: Rounded Corners 86">
          <a:extLst>
            <a:ext uri="{FF2B5EF4-FFF2-40B4-BE49-F238E27FC236}">
              <a16:creationId xmlns:a16="http://schemas.microsoft.com/office/drawing/2014/main" id="{BDDC21E7-84D9-4A7A-A68C-D723DFEFD9F6}"/>
            </a:ext>
          </a:extLst>
        </xdr:cNvPr>
        <xdr:cNvSpPr/>
      </xdr:nvSpPr>
      <xdr:spPr>
        <a:xfrm>
          <a:off x="8057828" y="1686566"/>
          <a:ext cx="4752761" cy="1224445"/>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535110</xdr:colOff>
      <xdr:row>13</xdr:row>
      <xdr:rowOff>107022</xdr:rowOff>
    </xdr:from>
    <xdr:to>
      <xdr:col>20</xdr:col>
      <xdr:colOff>333993</xdr:colOff>
      <xdr:row>20</xdr:row>
      <xdr:rowOff>64213</xdr:rowOff>
    </xdr:to>
    <xdr:graphicFrame macro="">
      <xdr:nvGraphicFramePr>
        <xdr:cNvPr id="89" name="Chart 88">
          <a:extLst>
            <a:ext uri="{FF2B5EF4-FFF2-40B4-BE49-F238E27FC236}">
              <a16:creationId xmlns:a16="http://schemas.microsoft.com/office/drawing/2014/main" id="{F7E3427F-0545-4DBD-A2E2-57F66A6582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32108</xdr:colOff>
      <xdr:row>20</xdr:row>
      <xdr:rowOff>117724</xdr:rowOff>
    </xdr:from>
    <xdr:to>
      <xdr:col>20</xdr:col>
      <xdr:colOff>353174</xdr:colOff>
      <xdr:row>29</xdr:row>
      <xdr:rowOff>178405</xdr:rowOff>
    </xdr:to>
    <xdr:graphicFrame macro="">
      <xdr:nvGraphicFramePr>
        <xdr:cNvPr id="90" name="Chart 89">
          <a:extLst>
            <a:ext uri="{FF2B5EF4-FFF2-40B4-BE49-F238E27FC236}">
              <a16:creationId xmlns:a16="http://schemas.microsoft.com/office/drawing/2014/main" id="{0F9A38C3-A28A-46E5-9933-3B0E1064ED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148655</xdr:colOff>
      <xdr:row>7</xdr:row>
      <xdr:rowOff>171236</xdr:rowOff>
    </xdr:from>
    <xdr:to>
      <xdr:col>20</xdr:col>
      <xdr:colOff>368158</xdr:colOff>
      <xdr:row>13</xdr:row>
      <xdr:rowOff>64321</xdr:rowOff>
    </xdr:to>
    <xdr:sp macro="" textlink="">
      <xdr:nvSpPr>
        <xdr:cNvPr id="94" name="Rectangle: Rounded Corners 93">
          <a:extLst>
            <a:ext uri="{FF2B5EF4-FFF2-40B4-BE49-F238E27FC236}">
              <a16:creationId xmlns:a16="http://schemas.microsoft.com/office/drawing/2014/main" id="{D16BD361-EE8A-465F-A44D-C428CBC9FF76}"/>
            </a:ext>
          </a:extLst>
        </xdr:cNvPr>
        <xdr:cNvSpPr/>
      </xdr:nvSpPr>
      <xdr:spPr>
        <a:xfrm>
          <a:off x="10754582" y="556517"/>
          <a:ext cx="2049587" cy="1048928"/>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139130</xdr:colOff>
      <xdr:row>8</xdr:row>
      <xdr:rowOff>190289</xdr:rowOff>
    </xdr:from>
    <xdr:to>
      <xdr:col>20</xdr:col>
      <xdr:colOff>377684</xdr:colOff>
      <xdr:row>10</xdr:row>
      <xdr:rowOff>130997</xdr:rowOff>
    </xdr:to>
    <xdr:sp macro="" textlink="">
      <xdr:nvSpPr>
        <xdr:cNvPr id="95" name="TextBox 94">
          <a:extLst>
            <a:ext uri="{FF2B5EF4-FFF2-40B4-BE49-F238E27FC236}">
              <a16:creationId xmlns:a16="http://schemas.microsoft.com/office/drawing/2014/main" id="{AD1CB732-CBCA-4311-A391-AEDAFB8E64CA}"/>
            </a:ext>
          </a:extLst>
        </xdr:cNvPr>
        <xdr:cNvSpPr txBox="1"/>
      </xdr:nvSpPr>
      <xdr:spPr>
        <a:xfrm>
          <a:off x="10745057" y="768210"/>
          <a:ext cx="2068638" cy="3259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solidFill>
                <a:schemeClr val="bg1"/>
              </a:solidFill>
            </a:rPr>
            <a:t>Patients without prolapse</a:t>
          </a:r>
        </a:p>
      </xdr:txBody>
    </xdr:sp>
    <xdr:clientData/>
  </xdr:twoCellAnchor>
  <xdr:twoCellAnchor>
    <xdr:from>
      <xdr:col>17</xdr:col>
      <xdr:colOff>148656</xdr:colOff>
      <xdr:row>10</xdr:row>
      <xdr:rowOff>35746</xdr:rowOff>
    </xdr:from>
    <xdr:to>
      <xdr:col>20</xdr:col>
      <xdr:colOff>358634</xdr:colOff>
      <xdr:row>12</xdr:row>
      <xdr:rowOff>190287</xdr:rowOff>
    </xdr:to>
    <xdr:sp macro="" textlink="Analysis!$B$41">
      <xdr:nvSpPr>
        <xdr:cNvPr id="96" name="TextBox 95">
          <a:extLst>
            <a:ext uri="{FF2B5EF4-FFF2-40B4-BE49-F238E27FC236}">
              <a16:creationId xmlns:a16="http://schemas.microsoft.com/office/drawing/2014/main" id="{1CAFCF1F-6A15-491E-87AE-21ED98EC2212}"/>
            </a:ext>
          </a:extLst>
        </xdr:cNvPr>
        <xdr:cNvSpPr txBox="1"/>
      </xdr:nvSpPr>
      <xdr:spPr>
        <a:xfrm>
          <a:off x="10754583" y="998948"/>
          <a:ext cx="2040062" cy="539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D1AA852-A948-4E07-ADFB-8B259107A73E}" type="TxLink">
            <a:rPr lang="en-US" sz="3200" b="1" i="0" u="none" strike="noStrike">
              <a:solidFill>
                <a:schemeClr val="bg1"/>
              </a:solidFill>
              <a:latin typeface="Bell Gothic Std Black" panose="020B0706020202040204" pitchFamily="34" charset="0"/>
              <a:cs typeface="Calibri"/>
            </a:rPr>
            <a:pPr algn="ctr"/>
            <a:t>15</a:t>
          </a:fld>
          <a:endParaRPr lang="en-GB" sz="23900" b="1">
            <a:solidFill>
              <a:schemeClr val="bg1"/>
            </a:solidFill>
            <a:latin typeface="Bell Gothic Std Black" panose="020B0706020202040204" pitchFamily="34" charset="0"/>
          </a:endParaRPr>
        </a:p>
      </xdr:txBody>
    </xdr:sp>
    <xdr:clientData/>
  </xdr:twoCellAnchor>
  <xdr:twoCellAnchor>
    <xdr:from>
      <xdr:col>1</xdr:col>
      <xdr:colOff>588533</xdr:colOff>
      <xdr:row>2</xdr:row>
      <xdr:rowOff>18488</xdr:rowOff>
    </xdr:from>
    <xdr:to>
      <xdr:col>7</xdr:col>
      <xdr:colOff>148442</xdr:colOff>
      <xdr:row>9</xdr:row>
      <xdr:rowOff>19477</xdr:rowOff>
    </xdr:to>
    <xdr:grpSp>
      <xdr:nvGrpSpPr>
        <xdr:cNvPr id="6" name="Group 5">
          <a:extLst>
            <a:ext uri="{FF2B5EF4-FFF2-40B4-BE49-F238E27FC236}">
              <a16:creationId xmlns:a16="http://schemas.microsoft.com/office/drawing/2014/main" id="{F1A080A3-6A95-4C3B-8CE8-2021B3505847}"/>
            </a:ext>
          </a:extLst>
        </xdr:cNvPr>
        <xdr:cNvGrpSpPr/>
      </xdr:nvGrpSpPr>
      <xdr:grpSpPr>
        <a:xfrm>
          <a:off x="1202008" y="260649"/>
          <a:ext cx="3482917" cy="1357091"/>
          <a:chOff x="1204857" y="214591"/>
          <a:chExt cx="3495975" cy="1373710"/>
        </a:xfrm>
      </xdr:grpSpPr>
      <xdr:sp macro="" textlink="">
        <xdr:nvSpPr>
          <xdr:cNvPr id="102" name="Arrow: Right 101">
            <a:extLst>
              <a:ext uri="{FF2B5EF4-FFF2-40B4-BE49-F238E27FC236}">
                <a16:creationId xmlns:a16="http://schemas.microsoft.com/office/drawing/2014/main" id="{1B3D08CD-2DE7-4761-B5B7-C6A12164D5D4}"/>
              </a:ext>
            </a:extLst>
          </xdr:cNvPr>
          <xdr:cNvSpPr/>
        </xdr:nvSpPr>
        <xdr:spPr>
          <a:xfrm>
            <a:off x="1204857" y="214591"/>
            <a:ext cx="3495975" cy="1373710"/>
          </a:xfrm>
          <a:prstGeom prst="rightArrow">
            <a:avLst/>
          </a:prstGeom>
          <a:solidFill>
            <a:schemeClr val="bg1">
              <a:lumMod val="85000"/>
            </a:schemeClr>
          </a:solidFill>
          <a:ln>
            <a:noFill/>
          </a:ln>
          <a:effectLst>
            <a:innerShdw blurRad="63500" dist="50800" dir="27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Analysis!Z2">
        <xdr:nvSpPr>
          <xdr:cNvPr id="104" name="TextBox 103">
            <a:extLst>
              <a:ext uri="{FF2B5EF4-FFF2-40B4-BE49-F238E27FC236}">
                <a16:creationId xmlns:a16="http://schemas.microsoft.com/office/drawing/2014/main" id="{F691FCA5-AF04-482F-BA9A-7201BF3BC0AA}"/>
              </a:ext>
            </a:extLst>
          </xdr:cNvPr>
          <xdr:cNvSpPr txBox="1"/>
        </xdr:nvSpPr>
        <xdr:spPr>
          <a:xfrm>
            <a:off x="1953959" y="677286"/>
            <a:ext cx="2365581" cy="4044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4B7AF3E-F4BF-4E61-9356-7C8C7BD7A6E7}" type="TxLink">
              <a:rPr lang="en-US" sz="2000" b="1" i="0" u="none" strike="noStrike">
                <a:solidFill>
                  <a:srgbClr val="000000"/>
                </a:solidFill>
                <a:latin typeface="Calibri"/>
                <a:cs typeface="Calibri"/>
              </a:rPr>
              <a:pPr algn="ctr"/>
              <a:t>January-December</a:t>
            </a:fld>
            <a:endParaRPr lang="en-GB" sz="4000" b="1"/>
          </a:p>
        </xdr:txBody>
      </xdr:sp>
    </xdr:grpSp>
    <xdr:clientData/>
  </xdr:twoCellAnchor>
  <xdr:twoCellAnchor>
    <xdr:from>
      <xdr:col>15</xdr:col>
      <xdr:colOff>37110</xdr:colOff>
      <xdr:row>30</xdr:row>
      <xdr:rowOff>159860</xdr:rowOff>
    </xdr:from>
    <xdr:to>
      <xdr:col>20</xdr:col>
      <xdr:colOff>346364</xdr:colOff>
      <xdr:row>45</xdr:row>
      <xdr:rowOff>49480</xdr:rowOff>
    </xdr:to>
    <xdr:grpSp>
      <xdr:nvGrpSpPr>
        <xdr:cNvPr id="107" name="Group 106">
          <a:extLst>
            <a:ext uri="{FF2B5EF4-FFF2-40B4-BE49-F238E27FC236}">
              <a16:creationId xmlns:a16="http://schemas.microsoft.com/office/drawing/2014/main" id="{2634C6EC-E37A-4D12-8447-5924AE01D7D1}"/>
            </a:ext>
          </a:extLst>
        </xdr:cNvPr>
        <xdr:cNvGrpSpPr/>
      </xdr:nvGrpSpPr>
      <xdr:grpSpPr>
        <a:xfrm>
          <a:off x="9481390" y="5826428"/>
          <a:ext cx="3376627" cy="2795552"/>
          <a:chOff x="4054292" y="5726418"/>
          <a:chExt cx="2138394" cy="1646180"/>
        </a:xfrm>
      </xdr:grpSpPr>
      <xdr:sp macro="" textlink="">
        <xdr:nvSpPr>
          <xdr:cNvPr id="97" name="Rectangle: Rounded Corners 96">
            <a:extLst>
              <a:ext uri="{FF2B5EF4-FFF2-40B4-BE49-F238E27FC236}">
                <a16:creationId xmlns:a16="http://schemas.microsoft.com/office/drawing/2014/main" id="{5FF04D4B-29DF-47DA-94C7-B6E91FA58BAC}"/>
              </a:ext>
            </a:extLst>
          </xdr:cNvPr>
          <xdr:cNvSpPr/>
        </xdr:nvSpPr>
        <xdr:spPr>
          <a:xfrm>
            <a:off x="4054292" y="5762136"/>
            <a:ext cx="2138394" cy="1573351"/>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aphicFrame macro="">
        <xdr:nvGraphicFramePr>
          <xdr:cNvPr id="106" name="Chart 105">
            <a:extLst>
              <a:ext uri="{FF2B5EF4-FFF2-40B4-BE49-F238E27FC236}">
                <a16:creationId xmlns:a16="http://schemas.microsoft.com/office/drawing/2014/main" id="{9984A6A5-01D5-4BDD-8456-60FD249214B0}"/>
              </a:ext>
            </a:extLst>
          </xdr:cNvPr>
          <xdr:cNvGraphicFramePr>
            <a:graphicFrameLocks/>
          </xdr:cNvGraphicFramePr>
        </xdr:nvGraphicFramePr>
        <xdr:xfrm>
          <a:off x="4077944" y="5726418"/>
          <a:ext cx="2067747" cy="1646180"/>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3</xdr:col>
      <xdr:colOff>321623</xdr:colOff>
      <xdr:row>31</xdr:row>
      <xdr:rowOff>37110</xdr:rowOff>
    </xdr:from>
    <xdr:to>
      <xdr:col>6</xdr:col>
      <xdr:colOff>284513</xdr:colOff>
      <xdr:row>44</xdr:row>
      <xdr:rowOff>173182</xdr:rowOff>
    </xdr:to>
    <xdr:sp macro="" textlink="">
      <xdr:nvSpPr>
        <xdr:cNvPr id="71" name="Rectangle: Rounded Corners 70">
          <a:extLst>
            <a:ext uri="{FF2B5EF4-FFF2-40B4-BE49-F238E27FC236}">
              <a16:creationId xmlns:a16="http://schemas.microsoft.com/office/drawing/2014/main" id="{A5D0ACC6-81C6-481C-8523-2CE95DF87047}"/>
            </a:ext>
          </a:extLst>
        </xdr:cNvPr>
        <xdr:cNvSpPr/>
      </xdr:nvSpPr>
      <xdr:spPr>
        <a:xfrm>
          <a:off x="2140032" y="5789220"/>
          <a:ext cx="2028702" cy="2548248"/>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xdr:col>
      <xdr:colOff>358734</xdr:colOff>
      <xdr:row>31</xdr:row>
      <xdr:rowOff>24741</xdr:rowOff>
    </xdr:from>
    <xdr:to>
      <xdr:col>9</xdr:col>
      <xdr:colOff>569026</xdr:colOff>
      <xdr:row>45</xdr:row>
      <xdr:rowOff>12370</xdr:rowOff>
    </xdr:to>
    <xdr:sp macro="" textlink="">
      <xdr:nvSpPr>
        <xdr:cNvPr id="72" name="Rectangle: Rounded Corners 71">
          <a:extLst>
            <a:ext uri="{FF2B5EF4-FFF2-40B4-BE49-F238E27FC236}">
              <a16:creationId xmlns:a16="http://schemas.microsoft.com/office/drawing/2014/main" id="{0DC7E049-33B5-4A9C-9D51-8CCA4ECAB267}"/>
            </a:ext>
          </a:extLst>
        </xdr:cNvPr>
        <xdr:cNvSpPr/>
      </xdr:nvSpPr>
      <xdr:spPr>
        <a:xfrm>
          <a:off x="4242955" y="5776851"/>
          <a:ext cx="2028701" cy="2585357"/>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470066</xdr:colOff>
      <xdr:row>31</xdr:row>
      <xdr:rowOff>12371</xdr:rowOff>
    </xdr:from>
    <xdr:to>
      <xdr:col>7</xdr:col>
      <xdr:colOff>123702</xdr:colOff>
      <xdr:row>44</xdr:row>
      <xdr:rowOff>173182</xdr:rowOff>
    </xdr:to>
    <xdr:graphicFrame macro="">
      <xdr:nvGraphicFramePr>
        <xdr:cNvPr id="84" name="Chart 83">
          <a:extLst>
            <a:ext uri="{FF2B5EF4-FFF2-40B4-BE49-F238E27FC236}">
              <a16:creationId xmlns:a16="http://schemas.microsoft.com/office/drawing/2014/main" id="{B5E4C498-E234-4EA5-88AB-D13D415F0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470065</xdr:colOff>
      <xdr:row>31</xdr:row>
      <xdr:rowOff>12371</xdr:rowOff>
    </xdr:from>
    <xdr:to>
      <xdr:col>10</xdr:col>
      <xdr:colOff>371103</xdr:colOff>
      <xdr:row>44</xdr:row>
      <xdr:rowOff>173182</xdr:rowOff>
    </xdr:to>
    <xdr:graphicFrame macro="">
      <xdr:nvGraphicFramePr>
        <xdr:cNvPr id="88" name="Chart 87">
          <a:extLst>
            <a:ext uri="{FF2B5EF4-FFF2-40B4-BE49-F238E27FC236}">
              <a16:creationId xmlns:a16="http://schemas.microsoft.com/office/drawing/2014/main" id="{1524C1C5-EB2E-4892-B532-6A90BC893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24740</xdr:colOff>
      <xdr:row>38</xdr:row>
      <xdr:rowOff>136071</xdr:rowOff>
    </xdr:from>
    <xdr:to>
      <xdr:col>5</xdr:col>
      <xdr:colOff>321624</xdr:colOff>
      <xdr:row>40</xdr:row>
      <xdr:rowOff>123700</xdr:rowOff>
    </xdr:to>
    <xdr:sp macro="" textlink="Analysis!$E53">
      <xdr:nvSpPr>
        <xdr:cNvPr id="91" name="TextBox 90">
          <a:extLst>
            <a:ext uri="{FF2B5EF4-FFF2-40B4-BE49-F238E27FC236}">
              <a16:creationId xmlns:a16="http://schemas.microsoft.com/office/drawing/2014/main" id="{33A77264-40E1-4395-BF00-3D28A5B1F099}"/>
            </a:ext>
          </a:extLst>
        </xdr:cNvPr>
        <xdr:cNvSpPr txBox="1"/>
      </xdr:nvSpPr>
      <xdr:spPr>
        <a:xfrm>
          <a:off x="2696688" y="7187045"/>
          <a:ext cx="903020" cy="358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A2C632-54CA-4098-9EDD-9647FA6EA4C8}" type="TxLink">
            <a:rPr lang="en-US" sz="2400" b="0" i="0" u="none" strike="noStrike">
              <a:solidFill>
                <a:schemeClr val="bg1"/>
              </a:solidFill>
              <a:latin typeface="Bell Gothic Std Black" panose="020B0706020202040204" pitchFamily="34" charset="0"/>
              <a:cs typeface="Calibri"/>
            </a:rPr>
            <a:pPr algn="ctr"/>
            <a:t>96%</a:t>
          </a:fld>
          <a:endParaRPr lang="en-GB" sz="6000" b="1">
            <a:solidFill>
              <a:schemeClr val="bg1"/>
            </a:solidFill>
            <a:latin typeface="Bell Gothic Std Black" panose="020B0706020202040204" pitchFamily="34" charset="0"/>
          </a:endParaRPr>
        </a:p>
      </xdr:txBody>
    </xdr:sp>
    <xdr:clientData/>
  </xdr:twoCellAnchor>
  <xdr:twoCellAnchor>
    <xdr:from>
      <xdr:col>7</xdr:col>
      <xdr:colOff>272143</xdr:colOff>
      <xdr:row>38</xdr:row>
      <xdr:rowOff>136071</xdr:rowOff>
    </xdr:from>
    <xdr:to>
      <xdr:col>8</xdr:col>
      <xdr:colOff>569026</xdr:colOff>
      <xdr:row>40</xdr:row>
      <xdr:rowOff>123700</xdr:rowOff>
    </xdr:to>
    <xdr:sp macro="" textlink="Analysis!$E54">
      <xdr:nvSpPr>
        <xdr:cNvPr id="92" name="TextBox 91">
          <a:extLst>
            <a:ext uri="{FF2B5EF4-FFF2-40B4-BE49-F238E27FC236}">
              <a16:creationId xmlns:a16="http://schemas.microsoft.com/office/drawing/2014/main" id="{FBC20F60-A1D9-4378-B62C-5826A1466556}"/>
            </a:ext>
          </a:extLst>
        </xdr:cNvPr>
        <xdr:cNvSpPr txBox="1"/>
      </xdr:nvSpPr>
      <xdr:spPr>
        <a:xfrm>
          <a:off x="4762500" y="7187045"/>
          <a:ext cx="903020" cy="3587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3EF7AD1-2C88-4D4E-8D64-11F06CBB4E9F}" type="TxLink">
            <a:rPr lang="en-US" sz="2400" b="0" i="0" u="none" strike="noStrike">
              <a:solidFill>
                <a:schemeClr val="bg1"/>
              </a:solidFill>
              <a:latin typeface="Bell Gothic Std Black" panose="020B0706020202040204" pitchFamily="34" charset="0"/>
              <a:cs typeface="Calibri"/>
            </a:rPr>
            <a:pPr algn="ctr"/>
            <a:t>4%</a:t>
          </a:fld>
          <a:endParaRPr lang="en-GB" sz="11500" b="1">
            <a:solidFill>
              <a:schemeClr val="bg1"/>
            </a:solidFill>
            <a:latin typeface="Bell Gothic Std Black" panose="020B0706020202040204" pitchFamily="34" charset="0"/>
          </a:endParaRPr>
        </a:p>
      </xdr:txBody>
    </xdr:sp>
    <xdr:clientData/>
  </xdr:twoCellAnchor>
  <xdr:twoCellAnchor editAs="oneCell">
    <xdr:from>
      <xdr:col>0</xdr:col>
      <xdr:colOff>136072</xdr:colOff>
      <xdr:row>15</xdr:row>
      <xdr:rowOff>173173</xdr:rowOff>
    </xdr:from>
    <xdr:to>
      <xdr:col>3</xdr:col>
      <xdr:colOff>136073</xdr:colOff>
      <xdr:row>22</xdr:row>
      <xdr:rowOff>173181</xdr:rowOff>
    </xdr:to>
    <mc:AlternateContent xmlns:mc="http://schemas.openxmlformats.org/markup-compatibility/2006" xmlns:a14="http://schemas.microsoft.com/office/drawing/2010/main">
      <mc:Choice Requires="a14">
        <xdr:graphicFrame macro="">
          <xdr:nvGraphicFramePr>
            <xdr:cNvPr id="108" name="Date Surgery (Year)">
              <a:extLst>
                <a:ext uri="{FF2B5EF4-FFF2-40B4-BE49-F238E27FC236}">
                  <a16:creationId xmlns:a16="http://schemas.microsoft.com/office/drawing/2014/main" id="{9EE10B89-7733-423B-950D-8D307FC7E79B}"/>
                </a:ext>
              </a:extLst>
            </xdr:cNvPr>
            <xdr:cNvGraphicFramePr/>
          </xdr:nvGraphicFramePr>
          <xdr:xfrm>
            <a:off x="0" y="0"/>
            <a:ext cx="0" cy="0"/>
          </xdr:xfrm>
          <a:graphic>
            <a:graphicData uri="http://schemas.microsoft.com/office/drawing/2010/slicer">
              <sle:slicer xmlns:sle="http://schemas.microsoft.com/office/drawing/2010/slicer" name="Date Surgery (Year)"/>
            </a:graphicData>
          </a:graphic>
        </xdr:graphicFrame>
      </mc:Choice>
      <mc:Fallback xmlns="">
        <xdr:sp macro="" textlink="">
          <xdr:nvSpPr>
            <xdr:cNvPr id="0" name=""/>
            <xdr:cNvSpPr>
              <a:spLocks noTextEdit="1"/>
            </xdr:cNvSpPr>
          </xdr:nvSpPr>
          <xdr:spPr>
            <a:xfrm>
              <a:off x="136072" y="2900787"/>
              <a:ext cx="1818410" cy="136381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136072</xdr:colOff>
      <xdr:row>24</xdr:row>
      <xdr:rowOff>31531</xdr:rowOff>
    </xdr:from>
    <xdr:to>
      <xdr:col>3</xdr:col>
      <xdr:colOff>146463</xdr:colOff>
      <xdr:row>27</xdr:row>
      <xdr:rowOff>173170</xdr:rowOff>
    </xdr:to>
    <mc:AlternateContent xmlns:mc="http://schemas.openxmlformats.org/markup-compatibility/2006" xmlns:a14="http://schemas.microsoft.com/office/drawing/2010/main">
      <mc:Choice Requires="a14">
        <xdr:graphicFrame macro="">
          <xdr:nvGraphicFramePr>
            <xdr:cNvPr id="110" name="Quarter">
              <a:extLst>
                <a:ext uri="{FF2B5EF4-FFF2-40B4-BE49-F238E27FC236}">
                  <a16:creationId xmlns:a16="http://schemas.microsoft.com/office/drawing/2014/main" id="{B0984700-E1FC-4BD1-8806-9237B6BEAC8E}"/>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136072" y="4512611"/>
              <a:ext cx="1828800" cy="72612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136072</xdr:colOff>
      <xdr:row>28</xdr:row>
      <xdr:rowOff>160802</xdr:rowOff>
    </xdr:from>
    <xdr:to>
      <xdr:col>3</xdr:col>
      <xdr:colOff>123701</xdr:colOff>
      <xdr:row>46</xdr:row>
      <xdr:rowOff>37109</xdr:rowOff>
    </xdr:to>
    <mc:AlternateContent xmlns:mc="http://schemas.openxmlformats.org/markup-compatibility/2006" xmlns:a14="http://schemas.microsoft.com/office/drawing/2010/main">
      <mc:Choice Requires="a14">
        <xdr:graphicFrame macro="">
          <xdr:nvGraphicFramePr>
            <xdr:cNvPr id="114" name="Date Surgery (Month) 1">
              <a:extLst>
                <a:ext uri="{FF2B5EF4-FFF2-40B4-BE49-F238E27FC236}">
                  <a16:creationId xmlns:a16="http://schemas.microsoft.com/office/drawing/2014/main" id="{8E2081C4-1BC1-4247-AE3E-37D1469C698C}"/>
                </a:ext>
              </a:extLst>
            </xdr:cNvPr>
            <xdr:cNvGraphicFramePr/>
          </xdr:nvGraphicFramePr>
          <xdr:xfrm>
            <a:off x="0" y="0"/>
            <a:ext cx="0" cy="0"/>
          </xdr:xfrm>
          <a:graphic>
            <a:graphicData uri="http://schemas.microsoft.com/office/drawing/2010/slicer">
              <sle:slicer xmlns:sle="http://schemas.microsoft.com/office/drawing/2010/slicer" name="Date Surgery (Month) 1"/>
            </a:graphicData>
          </a:graphic>
        </xdr:graphicFrame>
      </mc:Choice>
      <mc:Fallback xmlns="">
        <xdr:sp macro="" textlink="">
          <xdr:nvSpPr>
            <xdr:cNvPr id="0" name=""/>
            <xdr:cNvSpPr>
              <a:spLocks noTextEdit="1"/>
            </xdr:cNvSpPr>
          </xdr:nvSpPr>
          <xdr:spPr>
            <a:xfrm>
              <a:off x="136072" y="5421200"/>
              <a:ext cx="1806038" cy="338323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49481</xdr:colOff>
      <xdr:row>31</xdr:row>
      <xdr:rowOff>21669</xdr:rowOff>
    </xdr:from>
    <xdr:to>
      <xdr:col>14</xdr:col>
      <xdr:colOff>569025</xdr:colOff>
      <xdr:row>45</xdr:row>
      <xdr:rowOff>13149</xdr:rowOff>
    </xdr:to>
    <xdr:sp macro="" textlink="">
      <xdr:nvSpPr>
        <xdr:cNvPr id="116" name="Rectangle: Rounded Corners 115">
          <a:extLst>
            <a:ext uri="{FF2B5EF4-FFF2-40B4-BE49-F238E27FC236}">
              <a16:creationId xmlns:a16="http://schemas.microsoft.com/office/drawing/2014/main" id="{02DB1264-8179-44F6-9E33-1769C3950AC4}"/>
            </a:ext>
          </a:extLst>
        </xdr:cNvPr>
        <xdr:cNvSpPr/>
      </xdr:nvSpPr>
      <xdr:spPr>
        <a:xfrm>
          <a:off x="6358247" y="7035533"/>
          <a:ext cx="2944090" cy="2589207"/>
        </a:xfrm>
        <a:prstGeom prst="roundRect">
          <a:avLst>
            <a:gd name="adj" fmla="val 4003"/>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86591</xdr:colOff>
      <xdr:row>12</xdr:row>
      <xdr:rowOff>12370</xdr:rowOff>
    </xdr:from>
    <xdr:to>
      <xdr:col>3</xdr:col>
      <xdr:colOff>185552</xdr:colOff>
      <xdr:row>13</xdr:row>
      <xdr:rowOff>145719</xdr:rowOff>
    </xdr:to>
    <xdr:sp macro="" textlink="">
      <xdr:nvSpPr>
        <xdr:cNvPr id="119" name="TextBox 118">
          <a:extLst>
            <a:ext uri="{FF2B5EF4-FFF2-40B4-BE49-F238E27FC236}">
              <a16:creationId xmlns:a16="http://schemas.microsoft.com/office/drawing/2014/main" id="{10BEB145-3AE3-4F34-9C63-2515A71662D1}"/>
            </a:ext>
          </a:extLst>
        </xdr:cNvPr>
        <xdr:cNvSpPr txBox="1"/>
      </xdr:nvSpPr>
      <xdr:spPr>
        <a:xfrm>
          <a:off x="86591" y="3500747"/>
          <a:ext cx="1917370" cy="3189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800" b="1">
              <a:solidFill>
                <a:schemeClr val="bg1"/>
              </a:solidFill>
            </a:rPr>
            <a:t>FILTERS</a:t>
          </a:r>
        </a:p>
      </xdr:txBody>
    </xdr:sp>
    <xdr:clientData/>
  </xdr:twoCellAnchor>
  <xdr:twoCellAnchor>
    <xdr:from>
      <xdr:col>10</xdr:col>
      <xdr:colOff>123701</xdr:colOff>
      <xdr:row>31</xdr:row>
      <xdr:rowOff>74220</xdr:rowOff>
    </xdr:from>
    <xdr:to>
      <xdr:col>14</xdr:col>
      <xdr:colOff>494804</xdr:colOff>
      <xdr:row>44</xdr:row>
      <xdr:rowOff>111331</xdr:rowOff>
    </xdr:to>
    <xdr:graphicFrame macro="">
      <xdr:nvGraphicFramePr>
        <xdr:cNvPr id="120" name="Chart 119">
          <a:extLst>
            <a:ext uri="{FF2B5EF4-FFF2-40B4-BE49-F238E27FC236}">
              <a16:creationId xmlns:a16="http://schemas.microsoft.com/office/drawing/2014/main" id="{3EAC1E95-B9F5-483F-8DC6-2DB26809EA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518271</xdr:colOff>
      <xdr:row>46</xdr:row>
      <xdr:rowOff>39294</xdr:rowOff>
    </xdr:from>
    <xdr:to>
      <xdr:col>20</xdr:col>
      <xdr:colOff>354549</xdr:colOff>
      <xdr:row>49</xdr:row>
      <xdr:rowOff>175365</xdr:rowOff>
    </xdr:to>
    <xdr:sp macro="" textlink="">
      <xdr:nvSpPr>
        <xdr:cNvPr id="93" name="TextBox 92">
          <a:extLst>
            <a:ext uri="{FF2B5EF4-FFF2-40B4-BE49-F238E27FC236}">
              <a16:creationId xmlns:a16="http://schemas.microsoft.com/office/drawing/2014/main" id="{DE72FFD9-5779-4B86-8D45-421C0DA08CA0}"/>
            </a:ext>
          </a:extLst>
        </xdr:cNvPr>
        <xdr:cNvSpPr txBox="1"/>
      </xdr:nvSpPr>
      <xdr:spPr>
        <a:xfrm>
          <a:off x="8152278" y="8863926"/>
          <a:ext cx="4766867" cy="724380"/>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200" b="1" i="0" u="none" strike="noStrike">
              <a:solidFill>
                <a:schemeClr val="dk1"/>
              </a:solidFill>
              <a:effectLst/>
              <a:latin typeface="+mn-lt"/>
              <a:ea typeface="+mn-ea"/>
              <a:cs typeface="+mn-cs"/>
            </a:rPr>
            <a:t>PARAMOUNT HOSPITAL</a:t>
          </a:r>
          <a:endParaRPr lang="en-GB" sz="3200"/>
        </a:p>
      </xdr:txBody>
    </xdr:sp>
    <xdr:clientData/>
  </xdr:twoCellAnchor>
  <xdr:twoCellAnchor>
    <xdr:from>
      <xdr:col>7</xdr:col>
      <xdr:colOff>252132</xdr:colOff>
      <xdr:row>2</xdr:row>
      <xdr:rowOff>56030</xdr:rowOff>
    </xdr:from>
    <xdr:to>
      <xdr:col>20</xdr:col>
      <xdr:colOff>350184</xdr:colOff>
      <xdr:row>7</xdr:row>
      <xdr:rowOff>70036</xdr:rowOff>
    </xdr:to>
    <xdr:sp macro="" textlink="">
      <xdr:nvSpPr>
        <xdr:cNvPr id="5" name="Rectangle: Rounded Corners 4">
          <a:extLst>
            <a:ext uri="{FF2B5EF4-FFF2-40B4-BE49-F238E27FC236}">
              <a16:creationId xmlns:a16="http://schemas.microsoft.com/office/drawing/2014/main" id="{144B88CA-68DE-44D9-95E0-5E8A2DB4B63C}"/>
            </a:ext>
          </a:extLst>
        </xdr:cNvPr>
        <xdr:cNvSpPr/>
      </xdr:nvSpPr>
      <xdr:spPr>
        <a:xfrm>
          <a:off x="4804522" y="252133"/>
          <a:ext cx="8110258" cy="994521"/>
        </a:xfrm>
        <a:prstGeom prst="roundRect">
          <a:avLst>
            <a:gd name="adj" fmla="val 11905"/>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400" b="1" i="0">
              <a:solidFill>
                <a:schemeClr val="tx1"/>
              </a:solidFill>
              <a:effectLst/>
              <a:latin typeface="+mn-lt"/>
              <a:ea typeface="+mn-ea"/>
              <a:cs typeface="+mn-cs"/>
            </a:rPr>
            <a:t>PARAMOUNT HOSPITAL</a:t>
          </a:r>
          <a:r>
            <a:rPr lang="en-GB" sz="2400" b="1" i="0" baseline="0">
              <a:solidFill>
                <a:schemeClr val="tx1"/>
              </a:solidFill>
              <a:effectLst/>
              <a:latin typeface="+mn-lt"/>
              <a:ea typeface="+mn-ea"/>
              <a:cs typeface="+mn-cs"/>
            </a:rPr>
            <a:t> </a:t>
          </a:r>
          <a:endParaRPr lang="en-GB" sz="2400">
            <a:solidFill>
              <a:schemeClr val="tx1"/>
            </a:solidFill>
            <a:effectLst/>
          </a:endParaRPr>
        </a:p>
        <a:p>
          <a:pPr algn="ctr"/>
          <a:r>
            <a:rPr lang="en-GB" sz="2400" b="1" i="0">
              <a:solidFill>
                <a:schemeClr val="tx1"/>
              </a:solidFill>
              <a:effectLst/>
              <a:latin typeface="+mn-lt"/>
              <a:ea typeface="+mn-ea"/>
              <a:cs typeface="+mn-cs"/>
            </a:rPr>
            <a:t>Surgical Outcomes and Patient Recovery Analysis</a:t>
          </a:r>
          <a:endParaRPr lang="en-GB" sz="2400">
            <a:solidFill>
              <a:schemeClr val="tx1"/>
            </a:solidFill>
            <a:effectLst/>
          </a:endParaRPr>
        </a:p>
      </xdr:txBody>
    </xdr:sp>
    <xdr:clientData/>
  </xdr:twoCellAnchor>
  <xdr:twoCellAnchor>
    <xdr:from>
      <xdr:col>0</xdr:col>
      <xdr:colOff>320842</xdr:colOff>
      <xdr:row>2</xdr:row>
      <xdr:rowOff>123701</xdr:rowOff>
    </xdr:from>
    <xdr:to>
      <xdr:col>3</xdr:col>
      <xdr:colOff>111330</xdr:colOff>
      <xdr:row>11</xdr:row>
      <xdr:rowOff>40107</xdr:rowOff>
    </xdr:to>
    <xdr:grpSp>
      <xdr:nvGrpSpPr>
        <xdr:cNvPr id="8" name="Group 7">
          <a:extLst>
            <a:ext uri="{FF2B5EF4-FFF2-40B4-BE49-F238E27FC236}">
              <a16:creationId xmlns:a16="http://schemas.microsoft.com/office/drawing/2014/main" id="{5F9F787B-FFE6-4BD1-A913-2DB9B25A4A34}"/>
            </a:ext>
          </a:extLst>
        </xdr:cNvPr>
        <xdr:cNvGrpSpPr/>
      </xdr:nvGrpSpPr>
      <xdr:grpSpPr>
        <a:xfrm>
          <a:off x="320842" y="365862"/>
          <a:ext cx="1630912" cy="1659965"/>
          <a:chOff x="320842" y="319804"/>
          <a:chExt cx="1639459" cy="1681332"/>
        </a:xfrm>
      </xdr:grpSpPr>
      <xdr:sp macro="" textlink="">
        <xdr:nvSpPr>
          <xdr:cNvPr id="98" name="Oval 97">
            <a:extLst>
              <a:ext uri="{FF2B5EF4-FFF2-40B4-BE49-F238E27FC236}">
                <a16:creationId xmlns:a16="http://schemas.microsoft.com/office/drawing/2014/main" id="{C1F452ED-26F8-41A4-B9EC-A40A8BA86048}"/>
              </a:ext>
            </a:extLst>
          </xdr:cNvPr>
          <xdr:cNvSpPr/>
        </xdr:nvSpPr>
        <xdr:spPr>
          <a:xfrm>
            <a:off x="320842" y="319804"/>
            <a:ext cx="1639459" cy="1681332"/>
          </a:xfrm>
          <a:prstGeom prst="ellipse">
            <a:avLst/>
          </a:prstGeom>
          <a:solidFill>
            <a:srgbClr val="FFC000"/>
          </a:solidFill>
          <a:ln>
            <a:noFill/>
          </a:ln>
          <a:effectLst>
            <a:glow rad="101600">
              <a:schemeClr val="tx1">
                <a:lumMod val="95000"/>
                <a:lumOff val="5000"/>
                <a:alpha val="60000"/>
              </a:schemeClr>
            </a:glow>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99" name="TextBox 98">
            <a:extLst>
              <a:ext uri="{FF2B5EF4-FFF2-40B4-BE49-F238E27FC236}">
                <a16:creationId xmlns:a16="http://schemas.microsoft.com/office/drawing/2014/main" id="{DA64E331-D7FC-42E3-B636-1A72DD362D08}"/>
              </a:ext>
            </a:extLst>
          </xdr:cNvPr>
          <xdr:cNvSpPr txBox="1"/>
        </xdr:nvSpPr>
        <xdr:spPr>
          <a:xfrm>
            <a:off x="454570" y="841574"/>
            <a:ext cx="1332910" cy="3164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200" b="1"/>
              <a:t>Year</a:t>
            </a:r>
            <a:r>
              <a:rPr lang="en-GB" sz="1200" b="1" baseline="0"/>
              <a:t> in Focus</a:t>
            </a:r>
            <a:endParaRPr lang="en-GB" sz="1200" b="1"/>
          </a:p>
        </xdr:txBody>
      </xdr:sp>
      <xdr:sp macro="" textlink="Analysis!V2">
        <xdr:nvSpPr>
          <xdr:cNvPr id="101" name="TextBox 100">
            <a:extLst>
              <a:ext uri="{FF2B5EF4-FFF2-40B4-BE49-F238E27FC236}">
                <a16:creationId xmlns:a16="http://schemas.microsoft.com/office/drawing/2014/main" id="{566FD1BF-B477-4E54-96D2-994D57166386}"/>
              </a:ext>
            </a:extLst>
          </xdr:cNvPr>
          <xdr:cNvSpPr txBox="1"/>
        </xdr:nvSpPr>
        <xdr:spPr>
          <a:xfrm>
            <a:off x="346364" y="1077784"/>
            <a:ext cx="1576827" cy="326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68CBC25-6262-4359-AB58-D4ABBCAB0614}" type="TxLink">
              <a:rPr lang="en-US" sz="2200" b="1" i="0" u="none" strike="noStrike">
                <a:solidFill>
                  <a:srgbClr val="000000"/>
                </a:solidFill>
                <a:latin typeface="Calibri"/>
                <a:cs typeface="Calibri"/>
              </a:rPr>
              <a:pPr algn="ctr"/>
              <a:t>2018-2020</a:t>
            </a:fld>
            <a:endParaRPr lang="en-GB" sz="2200" b="1"/>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0069444" backgroundQuery="1" createdVersion="7" refreshedVersion="7" minRefreshableVersion="3" recordCount="0" supportSubquery="1" supportAdvancedDrill="1" xr:uid="{389DAA43-6925-4681-8DDF-42701CA65100}">
  <cacheSource type="external" connectionId="6"/>
  <cacheFields count="3">
    <cacheField name="[Bulkamid].[Date Surgery (Year)].[Date Surgery (Year)]" caption="Date Surgery (Year)" numFmtId="0" hierarchy="100" level="1">
      <sharedItems count="3">
        <s v="2018"/>
        <s v="2019"/>
        <s v="2020"/>
      </sharedItems>
    </cacheField>
    <cacheField name="[Measures].[Count of Date Surgery (Year)]" caption="Count of Date Surgery (Year)" numFmtId="0" hierarchy="184" level="32767"/>
    <cacheField name="[Bulkamid].[Date Surgery (Month)].[Date Surgery (Month)]" caption="Date Surgery (Month)" numFmtId="0" hierarchy="102" level="1">
      <sharedItems count="9">
        <s v="May"/>
        <s v="Jul"/>
        <s v="Aug"/>
        <s v="Sep"/>
        <s v="Oct"/>
        <s v="Nov"/>
        <s v="Dec"/>
        <s v="Apr"/>
        <s v="Jan"/>
      </sharedItems>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0"/>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fieldsUsage count="2">
        <fieldUsage x="-1"/>
        <fieldUsage x="2"/>
      </fieldsUsage>
    </cacheHierarchy>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1921299" backgroundQuery="1" createdVersion="7" refreshedVersion="7" minRefreshableVersion="3" recordCount="0" supportSubquery="1" supportAdvancedDrill="1" xr:uid="{E3AC05D0-F5A6-4EF5-8ADD-3A8F469C1DAC}">
  <cacheSource type="external" connectionId="6"/>
  <cacheFields count="3">
    <cacheField name="[Bulkamid].[Age Group].[Age Group]" caption="Age Group" numFmtId="0" hierarchy="66" level="1">
      <sharedItems count="10">
        <s v="30-35"/>
        <s v="35-40"/>
        <s v="40-45"/>
        <s v="45-50"/>
        <s v="50-55"/>
        <s v="55-60"/>
        <s v="60-65"/>
        <s v="65-70"/>
        <s v="70-75"/>
        <s v="80-85"/>
      </sharedItems>
    </cacheField>
    <cacheField name="[Measures].[Average of BMI]" caption="Average of BMI" numFmtId="0" hierarchy="174"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fieldsUsage count="2">
        <fieldUsage x="-1"/>
        <fieldUsage x="0"/>
      </fieldsUsage>
    </cacheHierarchy>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3541669" backgroundQuery="1" createdVersion="7" refreshedVersion="7" minRefreshableVersion="3" recordCount="0" supportSubquery="1" supportAdvancedDrill="1" xr:uid="{DA567A24-4C25-4176-BD39-8CD139CB9EE5}">
  <cacheSource type="external" connectionId="6"/>
  <cacheFields count="2">
    <cacheField name="[Bulkamid].[Date Surgery (Year)].[Date Surgery (Year)]" caption="Date Surgery (Year)" numFmtId="0" hierarchy="100" level="1">
      <sharedItems count="3">
        <s v="2018"/>
        <s v="2019"/>
        <s v="2020"/>
      </sharedItems>
    </cacheField>
    <cacheField name="[Measures].[Count of Date Surgery (Year)]" caption="Count of Date Surgery (Year)" numFmtId="0" hierarchy="184" level="32767"/>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0"/>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1"/>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5162039" backgroundQuery="1" createdVersion="7" refreshedVersion="7" minRefreshableVersion="3" recordCount="0" supportSubquery="1" supportAdvancedDrill="1" xr:uid="{4E6F7E56-A999-4E24-A493-4EE987D2D714}">
  <cacheSource type="external" connectionId="6"/>
  <cacheFields count="3">
    <cacheField name="[Measures].[Count of Date Surgery (Year)]" caption="Count of Date Surgery (Year)" numFmtId="0" hierarchy="184" level="32767"/>
    <cacheField name="[Bulkamid].[Quarter].[Quarter]" caption="Quarter" numFmtId="0" hierarchy="75" level="1">
      <sharedItems containsSemiMixedTypes="0" containsString="0" containsNumber="1" containsInteger="1" minValue="1" maxValue="4" count="4">
        <n v="1"/>
        <n v="2"/>
        <n v="3"/>
        <n v="4"/>
      </sharedItems>
      <extLst>
        <ext xmlns:x15="http://schemas.microsoft.com/office/spreadsheetml/2010/11/main" uri="{4F2E5C28-24EA-4eb8-9CBF-B6C8F9C3D259}">
          <x15:cachedUniqueNames>
            <x15:cachedUniqueName index="0" name="[Bulkamid].[Quarter].&amp;[1]"/>
            <x15:cachedUniqueName index="1" name="[Bulkamid].[Quarter].&amp;[2]"/>
            <x15:cachedUniqueName index="2" name="[Bulkamid].[Quarter].&amp;[3]"/>
            <x15:cachedUniqueName index="3" name="[Bulkamid].[Quarter].&amp;[4]"/>
          </x15:cachedUniqueNames>
        </ext>
      </extLst>
    </cacheField>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fieldsUsage count="2">
        <fieldUsage x="-1"/>
        <fieldUsage x="1"/>
      </fieldsUsage>
    </cacheHierarchy>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0"/>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7013887" backgroundQuery="1" createdVersion="7" refreshedVersion="7" minRefreshableVersion="3" recordCount="0" supportSubquery="1" supportAdvancedDrill="1" xr:uid="{0CD358EC-23B2-4E76-AEE3-44155B49B6B7}">
  <cacheSource type="external" connectionId="6"/>
  <cacheFields count="2">
    <cacheField name="[Bulkamid].[Month Name].[Month Name]" caption="Month Name" numFmtId="0" hierarchy="74" level="1">
      <sharedItems count="9">
        <s v="April"/>
        <s v="August"/>
        <s v="December"/>
        <s v="January"/>
        <s v="July"/>
        <s v="May"/>
        <s v="November"/>
        <s v="October"/>
        <s v="September"/>
      </sharedItems>
    </cacheField>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2" memberValueDatatype="130" unbalanced="0">
      <fieldsUsage count="2">
        <fieldUsage x="-1"/>
        <fieldUsage x="0"/>
      </fieldsUsage>
    </cacheHierarchy>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1"/>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68634257" backgroundQuery="1" createdVersion="7" refreshedVersion="7" minRefreshableVersion="3" recordCount="0" supportSubquery="1" supportAdvancedDrill="1" xr:uid="{E1B9E5DF-4EE5-4ED3-ACEB-F1FAC4658C2C}">
  <cacheSource type="external" connectionId="6"/>
  <cacheFields count="3">
    <cacheField name="[Bulkamid].[Prolapse?].[Prolapse?]" caption="Prolapse?" numFmtId="0" hierarchy="77" level="1">
      <sharedItems count="1">
        <s v="Y"/>
      </sharedItems>
    </cacheField>
    <cacheField name="[Measures].[Count of Prolapse?]" caption="Count of Prolapse?" numFmtId="0" hierarchy="187"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2" memberValueDatatype="130" unbalanced="0">
      <fieldsUsage count="2">
        <fieldUsage x="-1"/>
        <fieldUsage x="0"/>
      </fieldsUsage>
    </cacheHierarchy>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oneField="1" hidden="1">
      <fieldsUsage count="1">
        <fieldUsage x="1"/>
      </fieldsUsage>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0370373" backgroundQuery="1" createdVersion="7" refreshedVersion="7" minRefreshableVersion="3" recordCount="0" supportSubquery="1" supportAdvancedDrill="1" xr:uid="{3DFB9BBA-6104-4C5D-B33C-09AD34F2E198}">
  <cacheSource type="external" connectionId="6"/>
  <cacheFields count="3">
    <cacheField name="[Bulkamid].[Prolapse?].[Prolapse?]" caption="Prolapse?" numFmtId="0" hierarchy="77" level="1">
      <sharedItems count="1">
        <s v="N"/>
      </sharedItems>
    </cacheField>
    <cacheField name="[Measures].[Count of Prolapse?]" caption="Count of Prolapse?" numFmtId="0" hierarchy="187"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2" memberValueDatatype="130" unbalanced="0">
      <fieldsUsage count="2">
        <fieldUsage x="-1"/>
        <fieldUsage x="0"/>
      </fieldsUsage>
    </cacheHierarchy>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oneField="1" hidden="1">
      <fieldsUsage count="1">
        <fieldUsage x="1"/>
      </fieldsUsage>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1874998" backgroundQuery="1" createdVersion="7" refreshedVersion="7" minRefreshableVersion="3" recordCount="0" supportSubquery="1" supportAdvancedDrill="1" xr:uid="{75826C78-3C54-44F5-A97A-61998BF796F0}">
  <cacheSource type="external" connectionId="6"/>
  <cacheFields count="2">
    <cacheField name="[Measures].[Count of Date Surgery (Year)]" caption="Count of Date Surgery (Year)" numFmtId="0" hierarchy="184"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1"/>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0"/>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3842591" backgroundQuery="1" createdVersion="7" refreshedVersion="7" minRefreshableVersion="3" recordCount="0" supportSubquery="1" supportAdvancedDrill="1" xr:uid="{9F4CCB78-3E63-4D97-A395-5D93919D2793}">
  <cacheSource type="external" connectionId="6"/>
  <cacheFields count="4">
    <cacheField name="[Bulkamid].[Prolapse?].[Prolapse?]" caption="Prolapse?" numFmtId="0" hierarchy="77" level="1">
      <sharedItems count="1">
        <s v="Y"/>
      </sharedItems>
    </cacheField>
    <cacheField name="[Bulkamid].[Parity].[Parity]" caption="Parity" numFmtId="0" hierarchy="70" level="1">
      <sharedItems count="9">
        <s v="1CS"/>
        <s v="1NVD"/>
        <s v="1VD"/>
        <s v="2NVD"/>
        <s v="2VD"/>
        <s v="3NVD"/>
        <s v="3VD"/>
        <s v="4NVD"/>
        <s v="NVD"/>
      </sharedItems>
    </cacheField>
    <cacheField name="[Measures].[Count of Parity]" caption="Count of Parity" numFmtId="0" hierarchy="188"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2" memberValueDatatype="130" unbalanced="0">
      <fieldsUsage count="2">
        <fieldUsage x="-1"/>
        <fieldUsage x="1"/>
      </fieldsUsage>
    </cacheHierarchy>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2" memberValueDatatype="130" unbalanced="0">
      <fieldsUsage count="2">
        <fieldUsage x="-1"/>
        <fieldUsage x="0"/>
      </fieldsUsage>
    </cacheHierarchy>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3"/>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oneField="1" hidden="1">
      <fieldsUsage count="1">
        <fieldUsage x="2"/>
      </fieldsUsage>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5810185" backgroundQuery="1" createdVersion="7" refreshedVersion="7" minRefreshableVersion="3" recordCount="0" supportSubquery="1" supportAdvancedDrill="1" xr:uid="{F34FC2FA-F652-4287-A46B-FF70754BD766}">
  <cacheSource type="external" connectionId="6"/>
  <cacheFields count="4">
    <cacheField name="[Measures].[Count of Date Surgery (Year)]" caption="Count of Date Surgery (Year)" numFmtId="0" hierarchy="184" level="32767"/>
    <cacheField name="[Bulkamid].[Complications at FU].[Complications at FU]" caption="Complications at FU" numFmtId="0" hierarchy="98" level="1">
      <sharedItems count="2">
        <s v="N"/>
        <s v="Y"/>
      </sharedItems>
    </cacheField>
    <cacheField name="[Measures].[Count of Complications at FU]" caption="Count of Complications at FU" numFmtId="0" hierarchy="194"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2" memberValueDatatype="130" unbalanced="0">
      <fieldsUsage count="2">
        <fieldUsage x="-1"/>
        <fieldUsage x="1"/>
      </fieldsUsage>
    </cacheHierarchy>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3"/>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0"/>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oneField="1" hidden="1">
      <fieldsUsage count="1">
        <fieldUsage x="2"/>
      </fieldsUsage>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7430555" backgroundQuery="1" createdVersion="7" refreshedVersion="7" minRefreshableVersion="3" recordCount="0" supportSubquery="1" supportAdvancedDrill="1" xr:uid="{F6015181-D7E7-4949-8485-2661E48EC3E3}">
  <cacheSource type="external" connectionId="6"/>
  <cacheFields count="2">
    <cacheField name="[Measures].[Average of Post op FU duration-Months]" caption="Average of Post op FU duration-Months" numFmtId="0" hierarchy="192"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1"/>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oneField="1" hidden="1">
      <fieldsUsage count="1">
        <fieldUsage x="0"/>
      </fieldsUsage>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7928241" backgroundQuery="1" createdVersion="7" refreshedVersion="7" minRefreshableVersion="3" recordCount="0" supportSubquery="1" supportAdvancedDrill="1" xr:uid="{B79A7BE5-4E66-43F5-A325-7FE4BFFF0074}">
  <cacheSource type="external" connectionId="6"/>
  <cacheFields count="3">
    <cacheField name="[Measures].[Count of Successful?]" caption="Count of Successful?" numFmtId="0" hierarchy="185" level="32767"/>
    <cacheField name="[Bulkamid].[Successful?].[Successful?]" caption="Successful?" numFmtId="0" hierarchy="99" level="1">
      <sharedItems count="1">
        <s v="Y"/>
      </sharedItems>
    </cacheField>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2" memberValueDatatype="130" unbalanced="0">
      <fieldsUsage count="2">
        <fieldUsage x="-1"/>
        <fieldUsage x="1"/>
      </fieldsUsage>
    </cacheHierarchy>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oneField="1" hidden="1">
      <fieldsUsage count="1">
        <fieldUsage x="0"/>
      </fieldsUsage>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80902781" backgroundQuery="1" createdVersion="7" refreshedVersion="7" minRefreshableVersion="3" recordCount="0" supportSubquery="1" supportAdvancedDrill="1" xr:uid="{CD6EC6C9-1E5D-4604-A78A-49D8DA1F91E2}">
  <cacheSource type="external" connectionId="6"/>
  <cacheFields count="6">
    <cacheField name="[Measures].[Average of Age]" caption="Average of Age" numFmtId="0" hierarchy="172" level="32767"/>
    <cacheField name="[Measures].[Average of BMI]" caption="Average of BMI" numFmtId="0" hierarchy="174" level="32767"/>
    <cacheField name="[Measures].[Average of ICIQ pre]" caption="Average of ICIQ pre" numFmtId="0" hierarchy="177" level="32767"/>
    <cacheField name="[Measures].[Average of ICIQ post]" caption="Average of ICIQ post" numFmtId="0" hierarchy="178" level="32767"/>
    <cacheField name="[Measures].[Average of Post op FU duration-Months]" caption="Average of Post op FU duration-Months" numFmtId="0" hierarchy="192"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2"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5"/>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oneField="1" hidden="1">
      <fieldsUsage count="1">
        <fieldUsage x="0"/>
      </fieldsUsage>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oneField="1" hidden="1">
      <fieldsUsage count="1">
        <fieldUsage x="1"/>
      </fieldsUsage>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oneField="1" hidden="1">
      <fieldsUsage count="1">
        <fieldUsage x="2"/>
      </fieldsUsage>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oneField="1" hidden="1">
      <fieldsUsage count="1">
        <fieldUsage x="3"/>
      </fieldsUsage>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oneField="1" hidden="1">
      <fieldsUsage count="1">
        <fieldUsage x="4"/>
      </fieldsUsage>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82523151" backgroundQuery="1" createdVersion="7" refreshedVersion="7" minRefreshableVersion="3" recordCount="0" supportSubquery="1" supportAdvancedDrill="1" xr:uid="{B73B32F9-F3A2-45F3-A4F8-9AAD7C43E79C}">
  <cacheSource type="external" connectionId="6"/>
  <cacheFields count="4">
    <cacheField name="[Measures].[Count of Date Surgery (Year)]" caption="Count of Date Surgery (Year)" numFmtId="0" hierarchy="184" level="32767"/>
    <cacheField name="[Bulkamid].[Complications at FU].[Complications at FU]" caption="Complications at FU" numFmtId="0" hierarchy="98" level="1">
      <sharedItems count="2">
        <s v="N"/>
        <s v="Y"/>
      </sharedItems>
    </cacheField>
    <cacheField name="[Measures].[Count of Complications at FU]" caption="Count of Complications at FU" numFmtId="0" hierarchy="194"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2" memberValueDatatype="130" unbalanced="0">
      <fieldsUsage count="2">
        <fieldUsage x="-1"/>
        <fieldUsage x="1"/>
      </fieldsUsage>
    </cacheHierarchy>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3"/>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oneField="1" hidden="1">
      <fieldsUsage count="1">
        <fieldUsage x="0"/>
      </fieldsUsage>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oneField="1" hidden="1">
      <fieldsUsage count="1">
        <fieldUsage x="2"/>
      </fieldsUsage>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85069445" backgroundQuery="1" createdVersion="7" refreshedVersion="7" minRefreshableVersion="3" recordCount="0" supportSubquery="1" supportAdvancedDrill="1" xr:uid="{001DF66E-457C-43F0-81DE-9A67B449EFE5}">
  <cacheSource type="external" connectionId="6"/>
  <cacheFields count="3">
    <cacheField name="[Measures].[Count of Successful?]" caption="Count of Successful?" numFmtId="0" hierarchy="185" level="32767"/>
    <cacheField name="[Bulkamid].[Successful?].[Successful?]" caption="Successful?" numFmtId="0" hierarchy="99" level="1">
      <sharedItems count="1">
        <s v="N"/>
      </sharedItems>
    </cacheField>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2" memberValueDatatype="130" unbalanced="0">
      <fieldsUsage count="2">
        <fieldUsage x="-1"/>
        <fieldUsage x="1"/>
      </fieldsUsage>
    </cacheHierarchy>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2"/>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oneField="1" hidden="1">
      <fieldsUsage count="1">
        <fieldUsage x="0"/>
      </fieldsUsage>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696086458331" backgroundQuery="1" createdVersion="7" refreshedVersion="7" minRefreshableVersion="3" recordCount="0" supportSubquery="1" supportAdvancedDrill="1" xr:uid="{8D89AD11-E4EC-4918-87A1-C1B0676161E5}">
  <cacheSource type="external" connectionId="6"/>
  <cacheFields count="6">
    <cacheField name="[Measures].[StdDev of Age]" caption="StdDev of Age" numFmtId="0" hierarchy="179" level="32767"/>
    <cacheField name="[Measures].[StdDev of BMI]" caption="StdDev of BMI" numFmtId="0" hierarchy="180" level="32767"/>
    <cacheField name="[Measures].[StdDev of ICIQ pre]" caption="StdDev of ICIQ pre" numFmtId="0" hierarchy="181" level="32767"/>
    <cacheField name="[Measures].[StdDev of ICIQ post]" caption="StdDev of ICIQ post" numFmtId="0" hierarchy="182" level="32767"/>
    <cacheField name="[Measures].[StdDev of Post op FU duration-Months]" caption="StdDev of Post op FU duration-Months" numFmtId="0" hierarchy="193" level="32767"/>
    <cacheField name="[Bulkamid].[Date Surgery (Year)].[Date Surgery (Year)]" caption="Date Surgery (Year)" numFmtId="0" hierarchy="100" level="1">
      <sharedItems containsSemiMixedTypes="0" containsNonDate="0" containsString="0"/>
    </cacheField>
  </cacheFields>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0"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fieldsUsage count="2">
        <fieldUsage x="-1"/>
        <fieldUsage x="5"/>
      </fieldsUsage>
    </cacheHierarchy>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oneField="1" hidden="1">
      <fieldsUsage count="1">
        <fieldUsage x="0"/>
      </fieldsUsage>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oneField="1" hidden="1">
      <fieldsUsage count="1">
        <fieldUsage x="1"/>
      </fieldsUsage>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oneField="1" hidden="1">
      <fieldsUsage count="1">
        <fieldUsage x="2"/>
      </fieldsUsage>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oneField="1" hidden="1">
      <fieldsUsage count="1">
        <fieldUsage x="3"/>
      </fieldsUsage>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oneField="1" hidden="1">
      <fieldsUsage count="1">
        <fieldUsage x="4"/>
      </fieldsUsage>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dimensions count="4">
    <dimension name="AFS" uniqueName="[AFS]" caption="AFS"/>
    <dimension name="Bulkamid" uniqueName="[Bulkamid]" caption="Bulkamid"/>
    <dimension name="Laparoscopic Colposuspensi" uniqueName="[Laparoscopic Colposuspensi]" caption="Laparoscopic Colposuspensi"/>
    <dimension measure="1" name="Measures" uniqueName="[Measures]" caption="Measures"/>
  </dimensions>
  <measureGroups count="3">
    <measureGroup name="AFS" caption="AFS"/>
    <measureGroup name="Bulkamid" caption="Bulkamid"/>
    <measureGroup name="Laparoscopic Colposuspensi" caption="Laparoscopic Colposuspensi"/>
  </measureGroups>
  <maps count="6">
    <map measureGroup="0" dimension="0"/>
    <map measureGroup="0" dimension="2"/>
    <map measureGroup="1"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zekiel Benson" refreshedDate="45595.594721064816" backgroundQuery="1" createdVersion="3" refreshedVersion="7" minRefreshableVersion="3" recordCount="0" supportSubquery="1" supportAdvancedDrill="1" xr:uid="{C394ABBE-1D55-4040-92D8-7D3EDF490531}">
  <cacheSource type="external" connectionId="6">
    <extLst>
      <ext xmlns:x14="http://schemas.microsoft.com/office/spreadsheetml/2009/9/main" uri="{F057638F-6D5F-4e77-A914-E7F072B9BCA8}">
        <x14:sourceConnection name="ThisWorkbookDataModel"/>
      </ext>
    </extLst>
  </cacheSource>
  <cacheFields count="0"/>
  <cacheHierarchies count="197">
    <cacheHierarchy uniqueName="[AFS].[RecordID]" caption="RecordID" attribute="1" defaultMemberUniqueName="[AFS].[RecordID].[All]" allUniqueName="[AFS].[RecordID].[All]" dimensionUniqueName="[AFS]" displayFolder="" count="0" memberValueDatatype="20" unbalanced="0"/>
    <cacheHierarchy uniqueName="[AFS].[Date of surgery]" caption="Date of surgery" attribute="1" time="1" defaultMemberUniqueName="[AFS].[Date of surgery].[All]" allUniqueName="[AFS].[Date of surgery].[All]" dimensionUniqueName="[AFS]" displayFolder="" count="0" memberValueDatatype="7" unbalanced="0"/>
    <cacheHierarchy uniqueName="[AFS].[Month]" caption="Month" attribute="1" defaultMemberUniqueName="[AFS].[Month].[All]" allUniqueName="[AFS].[Month].[All]" dimensionUniqueName="[AFS]" displayFolder="" count="0" memberValueDatatype="20" unbalanced="0"/>
    <cacheHierarchy uniqueName="[AFS].[Month Name]" caption="Month Name" attribute="1" defaultMemberUniqueName="[AFS].[Month Name].[All]" allUniqueName="[AFS].[Month Name].[All]" dimensionUniqueName="[AFS]" displayFolder="" count="0" memberValueDatatype="130" unbalanced="0"/>
    <cacheHierarchy uniqueName="[AFS].[Year]" caption="Year" attribute="1" defaultMemberUniqueName="[AFS].[Year].[All]" allUniqueName="[AFS].[Year].[All]" dimensionUniqueName="[AFS]" displayFolder="" count="0" memberValueDatatype="20" unbalanced="0"/>
    <cacheHierarchy uniqueName="[AFS].[Quarter]" caption="Quarter" attribute="1" defaultMemberUniqueName="[AFS].[Quarter].[All]" allUniqueName="[AFS].[Quarter].[All]" dimensionUniqueName="[AFS]" displayFolder="" count="0" memberValueDatatype="20" unbalanced="0"/>
    <cacheHierarchy uniqueName="[AFS].[Predominant symptoms_Mixed urinary incontinence]" caption="Predominant symptoms_Mixed urinary incontinence" attribute="1" defaultMemberUniqueName="[AFS].[Predominant symptoms_Mixed urinary incontinence].[All]" allUniqueName="[AFS].[Predominant symptoms_Mixed urinary incontinence].[All]" dimensionUniqueName="[AFS]" displayFolder="" count="0" memberValueDatatype="20" unbalanced="0"/>
    <cacheHierarchy uniqueName="[AFS].[Predominant symptoms_Stress incontinence]" caption="Predominant symptoms_Stress incontinence" attribute="1" defaultMemberUniqueName="[AFS].[Predominant symptoms_Stress incontinence].[All]" allUniqueName="[AFS].[Predominant symptoms_Stress incontinence].[All]" dimensionUniqueName="[AFS]" displayFolder="" count="0" memberValueDatatype="20" unbalanced="0"/>
    <cacheHierarchy uniqueName="[AFS].[Predominant symptoms_Concurrent prolapse]" caption="Predominant symptoms_Concurrent prolapse" attribute="1" defaultMemberUniqueName="[AFS].[Predominant symptoms_Concurrent prolapse].[All]" allUniqueName="[AFS].[Predominant symptoms_Concurrent prolapse].[All]" dimensionUniqueName="[AFS]" displayFolder="" count="0" memberValueDatatype="20" unbalanced="0"/>
    <cacheHierarchy uniqueName="[AFS].[How often leak urine pre-op]" caption="How often leak urine pre-op" attribute="1" defaultMemberUniqueName="[AFS].[How often leak urine pre-op].[All]" allUniqueName="[AFS].[How often leak urine pre-op].[All]" dimensionUniqueName="[AFS]" displayFolder="" count="0" memberValueDatatype="20" unbalanced="0"/>
    <cacheHierarchy uniqueName="[AFS].[How much urine usually leak pre-op]" caption="How much urine usually leak pre-op" attribute="1" defaultMemberUniqueName="[AFS].[How much urine usually leak pre-op].[All]" allUniqueName="[AFS].[How much urine usually leak pre-op].[All]" dimensionUniqueName="[AFS]" displayFolder="" count="0" memberValueDatatype="20" unbalanced="0"/>
    <cacheHierarchy uniqueName="[AFS].[Does leaking urine interfere with everyday life  pre-op]" caption="Does leaking urine interfere with everyday life  pre-op" attribute="1" defaultMemberUniqueName="[AFS].[Does leaking urine interfere with everyday life  pre-op].[All]" allUniqueName="[AFS].[Does leaking urine interfere with everyday life  pre-op].[All]" dimensionUniqueName="[AFS]" displayFolder="" count="0" memberValueDatatype="20" unbalanced="0"/>
    <cacheHierarchy uniqueName="[AFS].[ICIQ score pre-op]" caption="ICIQ score pre-op" attribute="1" defaultMemberUniqueName="[AFS].[ICIQ score pre-op].[All]" allUniqueName="[AFS].[ICIQ score pre-op].[All]" dimensionUniqueName="[AFS]" displayFolder="" count="0" memberValueDatatype="20" unbalanced="0"/>
    <cacheHierarchy uniqueName="[AFS].[Were they taught selfcatheterisation pre-op]" caption="Were they taught selfcatheterisation pre-op" attribute="1" defaultMemberUniqueName="[AFS].[Were they taught selfcatheterisation pre-op].[All]" allUniqueName="[AFS].[Were they taught selfcatheterisation pre-op].[All]" dimensionUniqueName="[AFS]" displayFolder="" count="0" memberValueDatatype="130" unbalanced="0"/>
    <cacheHierarchy uniqueName="[AFS].[Urodynamic studiesvideo urodynamic studies findings  Bladder capacity]" caption="Urodynamic studiesvideo urodynamic studies findings  Bladder capacity" attribute="1" defaultMemberUniqueName="[AFS].[Urodynamic studiesvideo urodynamic studies findings  Bladder capacity].[All]" allUniqueName="[AFS].[Urodynamic studiesvideo urodynamic studies findings  Bladder capacity].[All]" dimensionUniqueName="[AFS]" displayFolder="" count="0" memberValueDatatype="130" unbalanced="0"/>
    <cacheHierarchy uniqueName="[AFS].[Any DO]" caption="Any DO" attribute="1" defaultMemberUniqueName="[AFS].[Any DO].[All]" allUniqueName="[AFS].[Any DO].[All]" dimensionUniqueName="[AFS]" displayFolder="" count="0" memberValueDatatype="130" unbalanced="0"/>
    <cacheHierarchy uniqueName="[AFS].[SUI]" caption="SUI" attribute="1" defaultMemberUniqueName="[AFS].[SUI].[All]" allUniqueName="[AFS].[SUI].[All]" dimensionUniqueName="[AFS]" displayFolder="" count="0" memberValueDatatype="130" unbalanced="0"/>
    <cacheHierarchy uniqueName="[AFS].[Qmax]" caption="Qmax" attribute="1" defaultMemberUniqueName="[AFS].[Qmax].[All]" allUniqueName="[AFS].[Qmax].[All]" dimensionUniqueName="[AFS]" displayFolder="" count="0" memberValueDatatype="20" unbalanced="0"/>
    <cacheHierarchy uniqueName="[AFS].[Post void residuals]" caption="Post void residuals" attribute="1" defaultMemberUniqueName="[AFS].[Post void residuals].[All]" allUniqueName="[AFS].[Post void residuals].[All]" dimensionUniqueName="[AFS]" displayFolder="" count="0" memberValueDatatype="20" unbalanced="0"/>
    <cacheHierarchy uniqueName="[AFS].[Supervised PFMT with continence team]" caption="Supervised PFMT with continence team" attribute="1" defaultMemberUniqueName="[AFS].[Supervised PFMT with continence team].[All]" allUniqueName="[AFS].[Supervised PFMT with continence team].[All]" dimensionUniqueName="[AFS]" displayFolder="" count="0" memberValueDatatype="130" unbalanced="0"/>
    <cacheHierarchy uniqueName="[AFS].[Electric stimulation with continence team]" caption="Electric stimulation with continence team" attribute="1" defaultMemberUniqueName="[AFS].[Electric stimulation with continence team].[All]" allUniqueName="[AFS].[Electric stimulation with continence team].[All]" dimensionUniqueName="[AFS]" displayFolder="" count="0" memberValueDatatype="130" unbalanced="0"/>
    <cacheHierarchy uniqueName="[AFS].[Life style modification]" caption="Life style modification" attribute="1" defaultMemberUniqueName="[AFS].[Life style modification].[All]" allUniqueName="[AFS].[Life style modification].[All]" dimensionUniqueName="[AFS]" displayFolder="" count="0" memberValueDatatype="130" unbalanced="0"/>
    <cacheHierarchy uniqueName="[AFS].[BMI]" caption="BMI" attribute="1" defaultMemberUniqueName="[AFS].[BMI].[All]" allUniqueName="[AFS].[BMI].[All]" dimensionUniqueName="[AFS]" displayFolder="" count="0" memberValueDatatype="5" unbalanced="0"/>
    <cacheHierarchy uniqueName="[AFS].[Type of surgery for SUI]" caption="Type of surgery for SUI" attribute="1" defaultMemberUniqueName="[AFS].[Type of surgery for SUI].[All]" allUniqueName="[AFS].[Type of surgery for SUI].[All]" dimensionUniqueName="[AFS]" displayFolder="" count="0" memberValueDatatype="130" unbalanced="0"/>
    <cacheHierarchy uniqueName="[AFS].[If secondary what previous surgery_TVT]" caption="If secondary what previous surgery_TVT" attribute="1" defaultMemberUniqueName="[AFS].[If secondary what previous surgery_TVT].[All]" allUniqueName="[AFS].[If secondary what previous surgery_TVT].[All]" dimensionUniqueName="[AFS]" displayFolder="" count="0" memberValueDatatype="20" unbalanced="0"/>
    <cacheHierarchy uniqueName="[AFS].[If secondary what previous surgery_Bulking]" caption="If secondary what previous surgery_Bulking" attribute="1" defaultMemberUniqueName="[AFS].[If secondary what previous surgery_Bulking].[All]" allUniqueName="[AFS].[If secondary what previous surgery_Bulking].[All]" dimensionUniqueName="[AFS]" displayFolder="" count="0" memberValueDatatype="20" unbalanced="0"/>
    <cacheHierarchy uniqueName="[AFS].[If secondary what previous surgery_Needle suspension]" caption="If secondary what previous surgery_Needle suspension" attribute="1" defaultMemberUniqueName="[AFS].[If secondary what previous surgery_Needle suspension].[All]" allUniqueName="[AFS].[If secondary what previous surgery_Needle suspension].[All]" dimensionUniqueName="[AFS]" displayFolder="" count="0" memberValueDatatype="20" unbalanced="0"/>
    <cacheHierarchy uniqueName="[AFS].[If secondary what previous surgery_TOT]" caption="If secondary what previous surgery_TOT" attribute="1" defaultMemberUniqueName="[AFS].[If secondary what previous surgery_TOT].[All]" allUniqueName="[AFS].[If secondary what previous surgery_TOT].[All]" dimensionUniqueName="[AFS]" displayFolder="" count="0" memberValueDatatype="20" unbalanced="0"/>
    <cacheHierarchy uniqueName="[AFS].[If secondary what previous surgery_Colposuspension]" caption="If secondary what previous surgery_Colposuspension" attribute="1" defaultMemberUniqueName="[AFS].[If secondary what previous surgery_Colposuspension].[All]" allUniqueName="[AFS].[If secondary what previous surgery_Colposuspension].[All]" dimensionUniqueName="[AFS]" displayFolder="" count="0" memberValueDatatype="20" unbalanced="0"/>
    <cacheHierarchy uniqueName="[AFS].[Anaesthesia_General]" caption="Anaesthesia_General" attribute="1" defaultMemberUniqueName="[AFS].[Anaesthesia_General].[All]" allUniqueName="[AFS].[Anaesthesia_General].[All]" dimensionUniqueName="[AFS]" displayFolder="" count="0" memberValueDatatype="20" unbalanced="0"/>
    <cacheHierarchy uniqueName="[AFS].[Anaesthesia_Spinal]" caption="Anaesthesia_Spinal" attribute="1" defaultMemberUniqueName="[AFS].[Anaesthesia_Spinal].[All]" allUniqueName="[AFS].[Anaesthesia_Spinal].[All]" dimensionUniqueName="[AFS]" displayFolder="" count="0" memberValueDatatype="20" unbalanced="0"/>
    <cacheHierarchy uniqueName="[AFS].[Comorbidities_Diabetes]" caption="Comorbidities_Diabetes" attribute="1" defaultMemberUniqueName="[AFS].[Comorbidities_Diabetes].[All]" allUniqueName="[AFS].[Comorbidities_Diabetes].[All]" dimensionUniqueName="[AFS]" displayFolder="" count="0" memberValueDatatype="20" unbalanced="0"/>
    <cacheHierarchy uniqueName="[AFS].[Comorbidities_Hypertension]" caption="Comorbidities_Hypertension" attribute="1" defaultMemberUniqueName="[AFS].[Comorbidities_Hypertension].[All]" allUniqueName="[AFS].[Comorbidities_Hypertension].[All]" dimensionUniqueName="[AFS]" displayFolder="" count="0" memberValueDatatype="20" unbalanced="0"/>
    <cacheHierarchy uniqueName="[AFS].[Comorbidities_COPD]" caption="Comorbidities_COPD" attribute="1" defaultMemberUniqueName="[AFS].[Comorbidities_COPD].[All]" allUniqueName="[AFS].[Comorbidities_COPD].[All]" dimensionUniqueName="[AFS]" displayFolder="" count="0" memberValueDatatype="20" unbalanced="0"/>
    <cacheHierarchy uniqueName="[AFS].[Comorbidities_Cardiac problems]" caption="Comorbidities_Cardiac problems" attribute="1" defaultMemberUniqueName="[AFS].[Comorbidities_Cardiac problems].[All]" allUniqueName="[AFS].[Comorbidities_Cardiac problems].[All]" dimensionUniqueName="[AFS]" displayFolder="" count="0" memberValueDatatype="20" unbalanced="0"/>
    <cacheHierarchy uniqueName="[AFS].[Other comorbidities]" caption="Other comorbidities" attribute="1" defaultMemberUniqueName="[AFS].[Other comorbidities].[All]" allUniqueName="[AFS].[Other comorbidities].[All]" dimensionUniqueName="[AFS]" displayFolder="" count="0" memberValueDatatype="130" unbalanced="0"/>
    <cacheHierarchy uniqueName="[AFS].[HRO1]" caption="HRO1" attribute="1" defaultMemberUniqueName="[AFS].[HRO1].[All]" allUniqueName="[AFS].[HRO1].[All]" dimensionUniqueName="[AFS]" displayFolder="" count="0" memberValueDatatype="20" unbalanced="0"/>
    <cacheHierarchy uniqueName="[AFS].[Cystoscopy performed]" caption="Cystoscopy performed" attribute="1" defaultMemberUniqueName="[AFS].[Cystoscopy performed].[All]" allUniqueName="[AFS].[Cystoscopy performed].[All]" dimensionUniqueName="[AFS]" displayFolder="" count="0" memberValueDatatype="130" unbalanced="0"/>
    <cacheHierarchy uniqueName="[AFS].[Duration of post op stay days]" caption="Duration of post op stay days" attribute="1" defaultMemberUniqueName="[AFS].[Duration of post op stay days].[All]" allUniqueName="[AFS].[Duration of post op stay days].[All]" dimensionUniqueName="[AFS]" displayFolder="" count="0" memberValueDatatype="20" unbalanced="0"/>
    <cacheHierarchy uniqueName="[AFS].[Intraop complications_Bleeding]" caption="Intraop complications_Bleeding" attribute="1" defaultMemberUniqueName="[AFS].[Intraop complications_Bleeding].[All]" allUniqueName="[AFS].[Intraop complications_Bleeding].[All]" dimensionUniqueName="[AFS]" displayFolder="" count="0" memberValueDatatype="20" unbalanced="0"/>
    <cacheHierarchy uniqueName="[AFS].[Intraop complications_Major organ injury]" caption="Intraop complications_Major organ injury" attribute="1" defaultMemberUniqueName="[AFS].[Intraop complications_Major organ injury].[All]" allUniqueName="[AFS].[Intraop complications_Major organ injury].[All]" dimensionUniqueName="[AFS]" displayFolder="" count="0" memberValueDatatype="20" unbalanced="0"/>
    <cacheHierarchy uniqueName="[AFS].[Intraop complications_Blood transfusion]" caption="Intraop complications_Blood transfusion" attribute="1" defaultMemberUniqueName="[AFS].[Intraop complications_Blood transfusion].[All]" allUniqueName="[AFS].[Intraop complications_Blood transfusion].[All]" dimensionUniqueName="[AFS]" displayFolder="" count="0" memberValueDatatype="20" unbalanced="0"/>
    <cacheHierarchy uniqueName="[AFS].[Intraop complications_Conversion to open surgery]" caption="Intraop complications_Conversion to open surgery" attribute="1" defaultMemberUniqueName="[AFS].[Intraop complications_Conversion to open surgery].[All]" allUniqueName="[AFS].[Intraop complications_Conversion to open surgery].[All]" dimensionUniqueName="[AFS]" displayFolder="" count="0" memberValueDatatype="20" unbalanced="0"/>
    <cacheHierarchy uniqueName="[AFS].[Intraop complications_Abandoned procedure]" caption="Intraop complications_Abandoned procedure" attribute="1" defaultMemberUniqueName="[AFS].[Intraop complications_Abandoned procedure].[All]" allUniqueName="[AFS].[Intraop complications_Abandoned procedure].[All]" dimensionUniqueName="[AFS]" displayFolder="" count="0" memberValueDatatype="20" unbalanced="0"/>
    <cacheHierarchy uniqueName="[AFS].[Intraop complications_None]" caption="Intraop complications_None" attribute="1" defaultMemberUniqueName="[AFS].[Intraop complications_None].[All]" allUniqueName="[AFS].[Intraop complications_None].[All]" dimensionUniqueName="[AFS]" displayFolder="" count="0" memberValueDatatype="20" unbalanced="0"/>
    <cacheHierarchy uniqueName="[AFS].[Immediate postop complications tick all that apply_Bleeding]" caption="Immediate postop complications tick all that apply_Bleeding" attribute="1" defaultMemberUniqueName="[AFS].[Immediate postop complications tick all that apply_Bleeding].[All]" allUniqueName="[AFS].[Immediate postop complications tick all that apply_Bleeding].[All]" dimensionUniqueName="[AFS]" displayFolder="" count="0" memberValueDatatype="20" unbalanced="0"/>
    <cacheHierarchy uniqueName="[AFS].[Immediate postop complications tick all that apply_Blood transfusion]" caption="Immediate postop complications tick all that apply_Blood transfusion" attribute="1" defaultMemberUniqueName="[AFS].[Immediate postop complications tick all that apply_Blood transfusion].[All]" allUniqueName="[AFS].[Immediate postop complications tick all that apply_Blood transfusion].[All]" dimensionUniqueName="[AFS]" displayFolder="" count="0" memberValueDatatype="20" unbalanced="0"/>
    <cacheHierarchy uniqueName="[AFS].[Immediate postop complications tick all that apply_Infection]" caption="Immediate postop complications tick all that apply_Infection" attribute="1" defaultMemberUniqueName="[AFS].[Immediate postop complications tick all that apply_Infection].[All]" allUniqueName="[AFS].[Immediate postop complications tick all that apply_Infection].[All]" dimensionUniqueName="[AFS]" displayFolder="" count="0" memberValueDatatype="20" unbalanced="0"/>
    <cacheHierarchy uniqueName="[AFS].[Immediate postop complications tick all that apply_Voiding dysfunction]" caption="Immediate postop complications tick all that apply_Voiding dysfunction" attribute="1" defaultMemberUniqueName="[AFS].[Immediate postop complications tick all that apply_Voiding dysfunction].[All]" allUniqueName="[AFS].[Immediate postop complications tick all that apply_Voiding dysfunction].[All]" dimensionUniqueName="[AFS]" displayFolder="" count="0" memberValueDatatype="20" unbalanced="0"/>
    <cacheHierarchy uniqueName="[AFS].[Immediate postop complications tick all that apply_UTI]" caption="Immediate postop complications tick all that apply_UTI" attribute="1" defaultMemberUniqueName="[AFS].[Immediate postop complications tick all that apply_UTI].[All]" allUniqueName="[AFS].[Immediate postop complications tick all that apply_UTI].[All]" dimensionUniqueName="[AFS]" displayFolder="" count="0" memberValueDatatype="20" unbalanced="0"/>
    <cacheHierarchy uniqueName="[AFS].[Immediate postop complications tick all that apply_Haematoma]" caption="Immediate postop complications tick all that apply_Haematoma" attribute="1" defaultMemberUniqueName="[AFS].[Immediate postop complications tick all that apply_Haematoma].[All]" allUniqueName="[AFS].[Immediate postop complications tick all that apply_Haematoma].[All]" dimensionUniqueName="[AFS]" displayFolder="" count="0" memberValueDatatype="20" unbalanced="0"/>
    <cacheHierarchy uniqueName="[AFS].[Immediate postop complications tick all that apply_Return to theatre]" caption="Immediate postop complications tick all that apply_Return to theatre" attribute="1" defaultMemberUniqueName="[AFS].[Immediate postop complications tick all that apply_Return to theatre].[All]" allUniqueName="[AFS].[Immediate postop complications tick all that apply_Return to theatre].[All]" dimensionUniqueName="[AFS]" displayFolder="" count="0" memberValueDatatype="20" unbalanced="0"/>
    <cacheHierarchy uniqueName="[AFS].[Immediate postop complications tick all that apply_None]" caption="Immediate postop complications tick all that apply_None" attribute="1" defaultMemberUniqueName="[AFS].[Immediate postop complications tick all that apply_None].[All]" allUniqueName="[AFS].[Immediate postop complications tick all that apply_None].[All]" dimensionUniqueName="[AFS]" displayFolder="" count="0" memberValueDatatype="20" unbalanced="0"/>
    <cacheHierarchy uniqueName="[AFS].[Post-op follow up duration months]" caption="Post-op follow up duration months" attribute="1" defaultMemberUniqueName="[AFS].[Post-op follow up duration months].[All]" allUniqueName="[AFS].[Post-op follow up duration months].[All]" dimensionUniqueName="[AFS]" displayFolder="" count="0" memberValueDatatype="20" unbalanced="0"/>
    <cacheHierarchy uniqueName="[AFS].[Complications at followup_Voiding dysfunction]" caption="Complications at followup_Voiding dysfunction" attribute="1" defaultMemberUniqueName="[AFS].[Complications at followup_Voiding dysfunction].[All]" allUniqueName="[AFS].[Complications at followup_Voiding dysfunction].[All]" dimensionUniqueName="[AFS]" displayFolder="" count="0" memberValueDatatype="20" unbalanced="0"/>
    <cacheHierarchy uniqueName="[AFS].[Complications at followup_OAB symptoms]" caption="Complications at followup_OAB symptoms" attribute="1" defaultMemberUniqueName="[AFS].[Complications at followup_OAB symptoms].[All]" allUniqueName="[AFS].[Complications at followup_OAB symptoms].[All]" dimensionUniqueName="[AFS]" displayFolder="" count="0" memberValueDatatype="20" unbalanced="0"/>
    <cacheHierarchy uniqueName="[AFS].[Complications at followup_Pain]" caption="Complications at followup_Pain" attribute="1" defaultMemberUniqueName="[AFS].[Complications at followup_Pain].[All]" allUniqueName="[AFS].[Complications at followup_Pain].[All]" dimensionUniqueName="[AFS]" displayFolder="" count="0" memberValueDatatype="20" unbalanced="0"/>
    <cacheHierarchy uniqueName="[AFS].[Complications at followup_Posterior POP]" caption="Complications at followup_Posterior POP" attribute="1" defaultMemberUniqueName="[AFS].[Complications at followup_Posterior POP].[All]" allUniqueName="[AFS].[Complications at followup_Posterior POP].[All]" dimensionUniqueName="[AFS]" displayFolder="" count="0" memberValueDatatype="20" unbalanced="0"/>
    <cacheHierarchy uniqueName="[AFS].[Complications at followup_Persistent SUI]" caption="Complications at followup_Persistent SUI" attribute="1" defaultMemberUniqueName="[AFS].[Complications at followup_Persistent SUI].[All]" allUniqueName="[AFS].[Complications at followup_Persistent SUI].[All]" dimensionUniqueName="[AFS]" displayFolder="" count="0" memberValueDatatype="20" unbalanced="0"/>
    <cacheHierarchy uniqueName="[AFS].[Complications at followup_None]" caption="Complications at followup_None" attribute="1" defaultMemberUniqueName="[AFS].[Complications at followup_None].[All]" allUniqueName="[AFS].[Complications at followup_None].[All]" dimensionUniqueName="[AFS]" displayFolder="" count="0" memberValueDatatype="20" unbalanced="0"/>
    <cacheHierarchy uniqueName="[AFS].[How often leak urine post op]" caption="How often leak urine post op" attribute="1" defaultMemberUniqueName="[AFS].[How often leak urine post op].[All]" allUniqueName="[AFS].[How often leak urine post op].[All]" dimensionUniqueName="[AFS]" displayFolder="" count="0" memberValueDatatype="20" unbalanced="0"/>
    <cacheHierarchy uniqueName="[AFS].[How much urine leaked post op]" caption="How much urine leaked post op" attribute="1" defaultMemberUniqueName="[AFS].[How much urine leaked post op].[All]" allUniqueName="[AFS].[How much urine leaked post op].[All]" dimensionUniqueName="[AFS]" displayFolder="" count="0" memberValueDatatype="20" unbalanced="0"/>
    <cacheHierarchy uniqueName="[AFS].[How much leaking urine interferes with everyday life post-op]" caption="How much leaking urine interferes with everyday life post-op" attribute="1" defaultMemberUniqueName="[AFS].[How much leaking urine interferes with everyday life post-op].[All]" allUniqueName="[AFS].[How much leaking urine interferes with everyday life post-op].[All]" dimensionUniqueName="[AFS]" displayFolder="" count="0" memberValueDatatype="20" unbalanced="0"/>
    <cacheHierarchy uniqueName="[AFS].[ICIQ score post-op]" caption="ICIQ score post-op" attribute="1" defaultMemberUniqueName="[AFS].[ICIQ score post-op].[All]" allUniqueName="[AFS].[ICIQ score post-op].[All]" dimensionUniqueName="[AFS]" displayFolder="" count="0" memberValueDatatype="20" unbalanced="0"/>
    <cacheHierarchy uniqueName="[Bulkamid].[RecordID]" caption="RecordID" attribute="1" defaultMemberUniqueName="[Bulkamid].[RecordID].[All]" allUniqueName="[Bulkamid].[RecordID].[All]" dimensionUniqueName="[Bulkamid]" displayFolder="" count="0" memberValueDatatype="20" unbalanced="0"/>
    <cacheHierarchy uniqueName="[Bulkamid].[Age]" caption="Age" attribute="1" defaultMemberUniqueName="[Bulkamid].[Age].[All]" allUniqueName="[Bulkamid].[Age].[All]" dimensionUniqueName="[Bulkamid]" displayFolder="" count="0" memberValueDatatype="20" unbalanced="0"/>
    <cacheHierarchy uniqueName="[Bulkamid].[Age Group]" caption="Age Group" attribute="1" defaultMemberUniqueName="[Bulkamid].[Age Group].[All]" allUniqueName="[Bulkamid].[Age Group].[All]" dimensionUniqueName="[Bulkamid]" displayFolder="" count="2" memberValueDatatype="130" unbalanced="0"/>
    <cacheHierarchy uniqueName="[Bulkamid].[BMI]" caption="BMI" attribute="1" defaultMemberUniqueName="[Bulkamid].[BMI].[All]" allUniqueName="[Bulkamid].[BMI].[All]" dimensionUniqueName="[Bulkamid]" displayFolder="" count="0" memberValueDatatype="20" unbalanced="0"/>
    <cacheHierarchy uniqueName="[Bulkamid].[ICIQ pre]" caption="ICIQ pre" attribute="1" defaultMemberUniqueName="[Bulkamid].[ICIQ pre].[All]" allUniqueName="[Bulkamid].[ICIQ pre].[All]" dimensionUniqueName="[Bulkamid]" displayFolder="" count="0" memberValueDatatype="20" unbalanced="0"/>
    <cacheHierarchy uniqueName="[Bulkamid].[ICIQ post]" caption="ICIQ post" attribute="1" defaultMemberUniqueName="[Bulkamid].[ICIQ post].[All]" allUniqueName="[Bulkamid].[ICIQ post].[All]" dimensionUniqueName="[Bulkamid]" displayFolder="" count="0" memberValueDatatype="20" unbalanced="0"/>
    <cacheHierarchy uniqueName="[Bulkamid].[Parity]" caption="Parity" attribute="1" defaultMemberUniqueName="[Bulkamid].[Parity].[All]" allUniqueName="[Bulkamid].[Parity].[All]" dimensionUniqueName="[Bulkamid]" displayFolder="" count="0" memberValueDatatype="130" unbalanced="0"/>
    <cacheHierarchy uniqueName="[Bulkamid].[Date Surgery]" caption="Date Surgery" attribute="1" time="1" defaultMemberUniqueName="[Bulkamid].[Date Surgery].[All]" allUniqueName="[Bulkamid].[Date Surgery].[All]" dimensionUniqueName="[Bulkamid]" displayFolder="" count="0" memberValueDatatype="7" unbalanced="0"/>
    <cacheHierarchy uniqueName="[Bulkamid].[Year]" caption="Year" attribute="1" defaultMemberUniqueName="[Bulkamid].[Year].[All]" allUniqueName="[Bulkamid].[Year].[All]" dimensionUniqueName="[Bulkamid]" displayFolder="" count="0" memberValueDatatype="20" unbalanced="0"/>
    <cacheHierarchy uniqueName="[Bulkamid].[Month]" caption="Month" attribute="1" defaultMemberUniqueName="[Bulkamid].[Month].[All]" allUniqueName="[Bulkamid].[Month].[All]" dimensionUniqueName="[Bulkamid]" displayFolder="" count="0" memberValueDatatype="20" unbalanced="0"/>
    <cacheHierarchy uniqueName="[Bulkamid].[Month Name]" caption="Month Name" attribute="1" defaultMemberUniqueName="[Bulkamid].[Month Name].[All]" allUniqueName="[Bulkamid].[Month Name].[All]" dimensionUniqueName="[Bulkamid]" displayFolder="" count="2" memberValueDatatype="130" unbalanced="0"/>
    <cacheHierarchy uniqueName="[Bulkamid].[Quarter]" caption="Quarter" attribute="1" defaultMemberUniqueName="[Bulkamid].[Quarter].[All]" allUniqueName="[Bulkamid].[Quarter].[All]" dimensionUniqueName="[Bulkamid]" displayFolder="" count="2" memberValueDatatype="20" unbalanced="0"/>
    <cacheHierarchy uniqueName="[Bulkamid].[Type of incontinence]" caption="Type of incontinence" attribute="1" defaultMemberUniqueName="[Bulkamid].[Type of incontinence].[All]" allUniqueName="[Bulkamid].[Type of incontinence].[All]" dimensionUniqueName="[Bulkamid]" displayFolder="" count="0" memberValueDatatype="130" unbalanced="0"/>
    <cacheHierarchy uniqueName="[Bulkamid].[Prolapse?]" caption="Prolapse?" attribute="1" defaultMemberUniqueName="[Bulkamid].[Prolapse?].[All]" allUniqueName="[Bulkamid].[Prolapse?].[All]" dimensionUniqueName="[Bulkamid]" displayFolder="" count="0" memberValueDatatype="130" unbalanced="0"/>
    <cacheHierarchy uniqueName="[Bulkamid].[ISC?]" caption="ISC?" attribute="1" defaultMemberUniqueName="[Bulkamid].[ISC?].[All]" allUniqueName="[Bulkamid].[ISC?].[All]" dimensionUniqueName="[Bulkamid]" displayFolder="" count="0" memberValueDatatype="130" unbalanced="0"/>
    <cacheHierarchy uniqueName="[Bulkamid].[UDS?]" caption="UDS?" attribute="1" defaultMemberUniqueName="[Bulkamid].[UDS?].[All]" allUniqueName="[Bulkamid].[UDS?].[All]" dimensionUniqueName="[Bulkamid]" displayFolder="" count="0" memberValueDatatype="130" unbalanced="0"/>
    <cacheHierarchy uniqueName="[Bulkamid].[Bladder capacity]" caption="Bladder capacity" attribute="1" defaultMemberUniqueName="[Bulkamid].[Bladder capacity].[All]" allUniqueName="[Bulkamid].[Bladder capacity].[All]" dimensionUniqueName="[Bulkamid]" displayFolder="" count="0" memberValueDatatype="130" unbalanced="0"/>
    <cacheHierarchy uniqueName="[Bulkamid].[DO?]" caption="DO?" attribute="1" defaultMemberUniqueName="[Bulkamid].[DO?].[All]" allUniqueName="[Bulkamid].[DO?].[All]" dimensionUniqueName="[Bulkamid]" displayFolder="" count="0" memberValueDatatype="130" unbalanced="0"/>
    <cacheHierarchy uniqueName="[Bulkamid].[Type SUI]" caption="Type SUI" attribute="1" defaultMemberUniqueName="[Bulkamid].[Type SUI].[All]" allUniqueName="[Bulkamid].[Type SUI].[All]" dimensionUniqueName="[Bulkamid]" displayFolder="" count="0" memberValueDatatype="130" unbalanced="0"/>
    <cacheHierarchy uniqueName="[Bulkamid].[Qmax]" caption="Qmax" attribute="1" defaultMemberUniqueName="[Bulkamid].[Qmax].[All]" allUniqueName="[Bulkamid].[Qmax].[All]" dimensionUniqueName="[Bulkamid]" displayFolder="" count="0" memberValueDatatype="20" unbalanced="0"/>
    <cacheHierarchy uniqueName="[Bulkamid].[Post void residual]" caption="Post void residual" attribute="1" defaultMemberUniqueName="[Bulkamid].[Post void residual].[All]" allUniqueName="[Bulkamid].[Post void residual].[All]" dimensionUniqueName="[Bulkamid]" displayFolder="" count="0" memberValueDatatype="20" unbalanced="0"/>
    <cacheHierarchy uniqueName="[Bulkamid].[SPFT?]" caption="SPFT?" attribute="1" defaultMemberUniqueName="[Bulkamid].[SPFT?].[All]" allUniqueName="[Bulkamid].[SPFT?].[All]" dimensionUniqueName="[Bulkamid]" displayFolder="" count="0" memberValueDatatype="130" unbalanced="0"/>
    <cacheHierarchy uniqueName="[Bulkamid].[Stim?]" caption="Stim?" attribute="1" defaultMemberUniqueName="[Bulkamid].[Stim?].[All]" allUniqueName="[Bulkamid].[Stim?].[All]" dimensionUniqueName="[Bulkamid]" displayFolder="" count="0" memberValueDatatype="130" unbalanced="0"/>
    <cacheHierarchy uniqueName="[Bulkamid].[Lifestyle mods?]" caption="Lifestyle mods?" attribute="1" defaultMemberUniqueName="[Bulkamid].[Lifestyle mods?].[All]" allUniqueName="[Bulkamid].[Lifestyle mods?].[All]" dimensionUniqueName="[Bulkamid]" displayFolder="" count="0" memberValueDatatype="130" unbalanced="0"/>
    <cacheHierarchy uniqueName="[Bulkamid].[MDT?]" caption="MDT?" attribute="1" defaultMemberUniqueName="[Bulkamid].[MDT?].[All]" allUniqueName="[Bulkamid].[MDT?].[All]" dimensionUniqueName="[Bulkamid]" displayFolder="" count="0" memberValueDatatype="130" unbalanced="0"/>
    <cacheHierarchy uniqueName="[Bulkamid].[Primary_Recurrent?]" caption="Primary_Recurrent?" attribute="1" defaultMemberUniqueName="[Bulkamid].[Primary_Recurrent?].[All]" allUniqueName="[Bulkamid].[Primary_Recurrent?].[All]" dimensionUniqueName="[Bulkamid]" displayFolder="" count="0" memberValueDatatype="130" unbalanced="0"/>
    <cacheHierarchy uniqueName="[Bulkamid].[What previous surgery]" caption="What previous surgery" attribute="1" defaultMemberUniqueName="[Bulkamid].[What previous surgery].[All]" allUniqueName="[Bulkamid].[What previous surgery].[All]" dimensionUniqueName="[Bulkamid]" displayFolder="" count="0" memberValueDatatype="130" unbalanced="0"/>
    <cacheHierarchy uniqueName="[Bulkamid].[Anesthetic]" caption="Anesthetic" attribute="1" defaultMemberUniqueName="[Bulkamid].[Anesthetic].[All]" allUniqueName="[Bulkamid].[Anesthetic].[All]" dimensionUniqueName="[Bulkamid]" displayFolder="" count="0" memberValueDatatype="130" unbalanced="0"/>
    <cacheHierarchy uniqueName="[Bulkamid].[No_of deposits BNI]" caption="No_of deposits BNI" attribute="1" defaultMemberUniqueName="[Bulkamid].[No_of deposits BNI].[All]" allUniqueName="[Bulkamid].[No_of deposits BNI].[All]" dimensionUniqueName="[Bulkamid]" displayFolder="" count="0" memberValueDatatype="20" unbalanced="0"/>
    <cacheHierarchy uniqueName="[Bulkamid].[Duration of post op stay]" caption="Duration of post op stay" attribute="1" defaultMemberUniqueName="[Bulkamid].[Duration of post op stay].[All]" allUniqueName="[Bulkamid].[Duration of post op stay].[All]" dimensionUniqueName="[Bulkamid]" displayFolder="" count="0" memberValueDatatype="130" unbalanced="0"/>
    <cacheHierarchy uniqueName="[Bulkamid].[Intra-op complications]" caption="Intra-op complications" attribute="1" defaultMemberUniqueName="[Bulkamid].[Intra-op complications].[All]" allUniqueName="[Bulkamid].[Intra-op complications].[All]" dimensionUniqueName="[Bulkamid]" displayFolder="" count="0" memberValueDatatype="130" unbalanced="0"/>
    <cacheHierarchy uniqueName="[Bulkamid].[Immediate Post op complications]" caption="Immediate Post op complications" attribute="1" defaultMemberUniqueName="[Bulkamid].[Immediate Post op complications].[All]" allUniqueName="[Bulkamid].[Immediate Post op complications].[All]" dimensionUniqueName="[Bulkamid]" displayFolder="" count="0" memberValueDatatype="130" unbalanced="0"/>
    <cacheHierarchy uniqueName="[Bulkamid].[Post op FU duration]" caption="Post op FU duration" attribute="1" defaultMemberUniqueName="[Bulkamid].[Post op FU duration].[All]" allUniqueName="[Bulkamid].[Post op FU duration].[All]" dimensionUniqueName="[Bulkamid]" displayFolder="" count="0" memberValueDatatype="130" unbalanced="0"/>
    <cacheHierarchy uniqueName="[Bulkamid].[Post op FU duration-Months]" caption="Post op FU duration-Months" attribute="1" defaultMemberUniqueName="[Bulkamid].[Post op FU duration-Months].[All]" allUniqueName="[Bulkamid].[Post op FU duration-Months].[All]" dimensionUniqueName="[Bulkamid]" displayFolder="" count="0" memberValueDatatype="20" unbalanced="0"/>
    <cacheHierarchy uniqueName="[Bulkamid].[Complications at FU]" caption="Complications at FU" attribute="1" defaultMemberUniqueName="[Bulkamid].[Complications at FU].[All]" allUniqueName="[Bulkamid].[Complications at FU].[All]" dimensionUniqueName="[Bulkamid]" displayFolder="" count="0" memberValueDatatype="130" unbalanced="0"/>
    <cacheHierarchy uniqueName="[Bulkamid].[Successful?]" caption="Successful?" attribute="1" defaultMemberUniqueName="[Bulkamid].[Successful?].[All]" allUniqueName="[Bulkamid].[Successful?].[All]" dimensionUniqueName="[Bulkamid]" displayFolder="" count="0" memberValueDatatype="130" unbalanced="0"/>
    <cacheHierarchy uniqueName="[Bulkamid].[Date Surgery (Year)]" caption="Date Surgery (Year)" attribute="1" defaultMemberUniqueName="[Bulkamid].[Date Surgery (Year)].[All]" allUniqueName="[Bulkamid].[Date Surgery (Year)].[All]" dimensionUniqueName="[Bulkamid]" displayFolder="" count="2" memberValueDatatype="130" unbalanced="0"/>
    <cacheHierarchy uniqueName="[Bulkamid].[Date Surgery (Quarter)]" caption="Date Surgery (Quarter)" attribute="1" defaultMemberUniqueName="[Bulkamid].[Date Surgery (Quarter)].[All]" allUniqueName="[Bulkamid].[Date Surgery (Quarter)].[All]" dimensionUniqueName="[Bulkamid]" displayFolder="" count="0" memberValueDatatype="130" unbalanced="0"/>
    <cacheHierarchy uniqueName="[Bulkamid].[Date Surgery (Month)]" caption="Date Surgery (Month)" attribute="1" defaultMemberUniqueName="[Bulkamid].[Date Surgery (Month)].[All]" allUniqueName="[Bulkamid].[Date Surgery (Month)].[All]" dimensionUniqueName="[Bulkamid]" displayFolder="" count="2" memberValueDatatype="130" unbalanced="0"/>
    <cacheHierarchy uniqueName="[Laparoscopic Colposuspensi].[RecordID]" caption="RecordID" attribute="1" defaultMemberUniqueName="[Laparoscopic Colposuspensi].[RecordID].[All]" allUniqueName="[Laparoscopic Colposuspensi].[RecordID].[All]" dimensionUniqueName="[Laparoscopic Colposuspensi]" displayFolder="" count="0" memberValueDatatype="20" unbalanced="0"/>
    <cacheHierarchy uniqueName="[Laparoscopic Colposuspensi].[Date of surgery]" caption="Date of surgery" attribute="1" time="1" defaultMemberUniqueName="[Laparoscopic Colposuspensi].[Date of surgery].[All]" allUniqueName="[Laparoscopic Colposuspensi].[Date of surgery].[All]" dimensionUniqueName="[Laparoscopic Colposuspensi]" displayFolder="" count="0" memberValueDatatype="7" unbalanced="0"/>
    <cacheHierarchy uniqueName="[Laparoscopic Colposuspensi].[Month]" caption="Month" attribute="1" defaultMemberUniqueName="[Laparoscopic Colposuspensi].[Month].[All]" allUniqueName="[Laparoscopic Colposuspensi].[Month].[All]" dimensionUniqueName="[Laparoscopic Colposuspensi]" displayFolder="" count="0" memberValueDatatype="20" unbalanced="0"/>
    <cacheHierarchy uniqueName="[Laparoscopic Colposuspensi].[Month Name]" caption="Month Name" attribute="1" defaultMemberUniqueName="[Laparoscopic Colposuspensi].[Month Name].[All]" allUniqueName="[Laparoscopic Colposuspensi].[Month Name].[All]" dimensionUniqueName="[Laparoscopic Colposuspensi]" displayFolder="" count="0" memberValueDatatype="130" unbalanced="0"/>
    <cacheHierarchy uniqueName="[Laparoscopic Colposuspensi].[Year]" caption="Year" attribute="1" defaultMemberUniqueName="[Laparoscopic Colposuspensi].[Year].[All]" allUniqueName="[Laparoscopic Colposuspensi].[Year].[All]" dimensionUniqueName="[Laparoscopic Colposuspensi]" displayFolder="" count="0" memberValueDatatype="20" unbalanced="0"/>
    <cacheHierarchy uniqueName="[Laparoscopic Colposuspensi].[Quarter]" caption="Quarter" attribute="1" defaultMemberUniqueName="[Laparoscopic Colposuspensi].[Quarter].[All]" allUniqueName="[Laparoscopic Colposuspensi].[Quarter].[All]" dimensionUniqueName="[Laparoscopic Colposuspensi]" displayFolder="" count="0" memberValueDatatype="20" unbalanced="0"/>
    <cacheHierarchy uniqueName="[Laparoscopic Colposuspensi].[Predominant symptoms.  Mixed urinary incontinence]" caption="Predominant symptoms.  Mixed urinary incontinence" attribute="1" defaultMemberUniqueName="[Laparoscopic Colposuspensi].[Predominant symptoms.  Mixed urinary incontinence].[All]" allUniqueName="[Laparoscopic Colposuspensi].[Predominant symptoms.  Mixed urinary incontinence].[All]" dimensionUniqueName="[Laparoscopic Colposuspensi]" displayFolder="" count="0" memberValueDatatype="20" unbalanced="0"/>
    <cacheHierarchy uniqueName="[Laparoscopic Colposuspensi].[Predominant symptoms.   Stress incontinence]" caption="Predominant symptoms.   Stress incontinence" attribute="1" defaultMemberUniqueName="[Laparoscopic Colposuspensi].[Predominant symptoms.   Stress incontinence].[All]" allUniqueName="[Laparoscopic Colposuspensi].[Predominant symptoms.   Stress incontinence].[All]" dimensionUniqueName="[Laparoscopic Colposuspensi]" displayFolder="" count="0" memberValueDatatype="20" unbalanced="0"/>
    <cacheHierarchy uniqueName="[Laparoscopic Colposuspensi].[Predominant symptoms.   Concurrent prolapse]" caption="Predominant symptoms.   Concurrent prolapse" attribute="1" defaultMemberUniqueName="[Laparoscopic Colposuspensi].[Predominant symptoms.   Concurrent prolapse].[All]" allUniqueName="[Laparoscopic Colposuspensi].[Predominant symptoms.   Concurrent prolapse].[All]" dimensionUniqueName="[Laparoscopic Colposuspensi]" displayFolder="" count="0" memberValueDatatype="20" unbalanced="0"/>
    <cacheHierarchy uniqueName="[Laparoscopic Colposuspensi].[How often leak urine - Pre-op]" caption="How often leak urine - Pre-op" attribute="1" defaultMemberUniqueName="[Laparoscopic Colposuspensi].[How often leak urine - Pre-op].[All]" allUniqueName="[Laparoscopic Colposuspensi].[How often leak urine - Pre-op].[All]" dimensionUniqueName="[Laparoscopic Colposuspensi]" displayFolder="" count="0" memberValueDatatype="20" unbalanced="0"/>
    <cacheHierarchy uniqueName="[Laparoscopic Colposuspensi].[How much urine usually leak - Pre-op]" caption="How much urine usually leak - Pre-op" attribute="1" defaultMemberUniqueName="[Laparoscopic Colposuspensi].[How much urine usually leak - Pre-op].[All]" allUniqueName="[Laparoscopic Colposuspensi].[How much urine usually leak - Pre-op].[All]" dimensionUniqueName="[Laparoscopic Colposuspensi]" displayFolder="" count="0" memberValueDatatype="20" unbalanced="0"/>
    <cacheHierarchy uniqueName="[Laparoscopic Colposuspensi].[Does leaking urine interfere with everyday life  - Pre-op]" caption="Does leaking urine interfere with everyday life  - Pre-op" attribute="1" defaultMemberUniqueName="[Laparoscopic Colposuspensi].[Does leaking urine interfere with everyday life  - Pre-op].[All]" allUniqueName="[Laparoscopic Colposuspensi].[Does leaking urine interfere with everyday life  - Pre-op].[All]" dimensionUniqueName="[Laparoscopic Colposuspensi]" displayFolder="" count="0" memberValueDatatype="20" unbalanced="0"/>
    <cacheHierarchy uniqueName="[Laparoscopic Colposuspensi].[ICIQ score - Pre-op]" caption="ICIQ score - Pre-op" attribute="1" defaultMemberUniqueName="[Laparoscopic Colposuspensi].[ICIQ score - Pre-op].[All]" allUniqueName="[Laparoscopic Colposuspensi].[ICIQ score - Pre-op].[All]" dimensionUniqueName="[Laparoscopic Colposuspensi]" displayFolder="" count="0" memberValueDatatype="20" unbalanced="0"/>
    <cacheHierarchy uniqueName="[Laparoscopic Colposuspensi].[Were they taught selfcatheterisation preop]" caption="Were they taught selfcatheterisation preop" attribute="1" defaultMemberUniqueName="[Laparoscopic Colposuspensi].[Were they taught selfcatheterisation preop].[All]" allUniqueName="[Laparoscopic Colposuspensi].[Were they taught selfcatheterisation preop].[All]" dimensionUniqueName="[Laparoscopic Colposuspensi]" displayFolder="" count="0" memberValueDatatype="130" unbalanced="0"/>
    <cacheHierarchy uniqueName="[Laparoscopic Colposuspensi].[Urodynamic studiesvideo urodynamic studies findings  Bladder capacity]" caption="Urodynamic studiesvideo urodynamic studies findings  Bladder capacity" attribute="1" defaultMemberUniqueName="[Laparoscopic Colposuspensi].[Urodynamic studiesvideo urodynamic studies findings  Bladder capacity].[All]" allUniqueName="[Laparoscopic Colposuspensi].[Urodynamic studiesvideo urodynamic studies findings  Bladder capacity].[All]" dimensionUniqueName="[Laparoscopic Colposuspensi]" displayFolder="" count="0" memberValueDatatype="130" unbalanced="0"/>
    <cacheHierarchy uniqueName="[Laparoscopic Colposuspensi].[Any DO]" caption="Any DO" attribute="1" defaultMemberUniqueName="[Laparoscopic Colposuspensi].[Any DO].[All]" allUniqueName="[Laparoscopic Colposuspensi].[Any DO].[All]" dimensionUniqueName="[Laparoscopic Colposuspensi]" displayFolder="" count="0" memberValueDatatype="130" unbalanced="0"/>
    <cacheHierarchy uniqueName="[Laparoscopic Colposuspensi].[SUI]" caption="SUI" attribute="1" defaultMemberUniqueName="[Laparoscopic Colposuspensi].[SUI].[All]" allUniqueName="[Laparoscopic Colposuspensi].[SUI].[All]" dimensionUniqueName="[Laparoscopic Colposuspensi]" displayFolder="" count="0" memberValueDatatype="130" unbalanced="0"/>
    <cacheHierarchy uniqueName="[Laparoscopic Colposuspensi].[Qmax]" caption="Qmax" attribute="1" defaultMemberUniqueName="[Laparoscopic Colposuspensi].[Qmax].[All]" allUniqueName="[Laparoscopic Colposuspensi].[Qmax].[All]" dimensionUniqueName="[Laparoscopic Colposuspensi]" displayFolder="" count="0" memberValueDatatype="20" unbalanced="0"/>
    <cacheHierarchy uniqueName="[Laparoscopic Colposuspensi].[Post void residuals]" caption="Post void residuals" attribute="1" defaultMemberUniqueName="[Laparoscopic Colposuspensi].[Post void residuals].[All]" allUniqueName="[Laparoscopic Colposuspensi].[Post void residuals].[All]" dimensionUniqueName="[Laparoscopic Colposuspensi]" displayFolder="" count="0" memberValueDatatype="20" unbalanced="0"/>
    <cacheHierarchy uniqueName="[Laparoscopic Colposuspensi].[Supervised PFMT with continence team]" caption="Supervised PFMT with continence team" attribute="1" defaultMemberUniqueName="[Laparoscopic Colposuspensi].[Supervised PFMT with continence team].[All]" allUniqueName="[Laparoscopic Colposuspensi].[Supervised PFMT with continence team].[All]" dimensionUniqueName="[Laparoscopic Colposuspensi]" displayFolder="" count="0" memberValueDatatype="130" unbalanced="0"/>
    <cacheHierarchy uniqueName="[Laparoscopic Colposuspensi].[Electric stimulation with continence team]" caption="Electric stimulation with continence team" attribute="1" defaultMemberUniqueName="[Laparoscopic Colposuspensi].[Electric stimulation with continence team].[All]" allUniqueName="[Laparoscopic Colposuspensi].[Electric stimulation with continence team].[All]" dimensionUniqueName="[Laparoscopic Colposuspensi]" displayFolder="" count="0" memberValueDatatype="130" unbalanced="0"/>
    <cacheHierarchy uniqueName="[Laparoscopic Colposuspensi].[Life style modification]" caption="Life style modification" attribute="1" defaultMemberUniqueName="[Laparoscopic Colposuspensi].[Life style modification].[All]" allUniqueName="[Laparoscopic Colposuspensi].[Life style modification].[All]" dimensionUniqueName="[Laparoscopic Colposuspensi]" displayFolder="" count="0" memberValueDatatype="130" unbalanced="0"/>
    <cacheHierarchy uniqueName="[Laparoscopic Colposuspensi].[BMI]" caption="BMI" attribute="1" defaultMemberUniqueName="[Laparoscopic Colposuspensi].[BMI].[All]" allUniqueName="[Laparoscopic Colposuspensi].[BMI].[All]" dimensionUniqueName="[Laparoscopic Colposuspensi]" displayFolder="" count="0" memberValueDatatype="5" unbalanced="0"/>
    <cacheHierarchy uniqueName="[Laparoscopic Colposuspensi].[Type of surgery for SUI]" caption="Type of surgery for SUI" attribute="1" defaultMemberUniqueName="[Laparoscopic Colposuspensi].[Type of surgery for SUI].[All]" allUniqueName="[Laparoscopic Colposuspensi].[Type of surgery for SUI].[All]" dimensionUniqueName="[Laparoscopic Colposuspensi]" displayFolder="" count="0" memberValueDatatype="130" unbalanced="0"/>
    <cacheHierarchy uniqueName="[Laparoscopic Colposuspensi].[If secondary what previous surgery.   TVT]" caption="If secondary what previous surgery.   TVT" attribute="1" defaultMemberUniqueName="[Laparoscopic Colposuspensi].[If secondary what previous surgery.   TVT].[All]" allUniqueName="[Laparoscopic Colposuspensi].[If secondary what previous surgery.   TVT].[All]" dimensionUniqueName="[Laparoscopic Colposuspensi]" displayFolder="" count="0" memberValueDatatype="20" unbalanced="0"/>
    <cacheHierarchy uniqueName="[Laparoscopic Colposuspensi].[If secondary what previous surgery.   Bulking]" caption="If secondary what previous surgery.   Bulking" attribute="1" defaultMemberUniqueName="[Laparoscopic Colposuspensi].[If secondary what previous surgery.   Bulking].[All]" allUniqueName="[Laparoscopic Colposuspensi].[If secondary what previous surgery.   Bulking].[All]" dimensionUniqueName="[Laparoscopic Colposuspensi]" displayFolder="" count="0" memberValueDatatype="20" unbalanced="0"/>
    <cacheHierarchy uniqueName="[Laparoscopic Colposuspensi].[If secondary what previous surgery.   Needle suspension]" caption="If secondary what previous surgery.   Needle suspension" attribute="1" defaultMemberUniqueName="[Laparoscopic Colposuspensi].[If secondary what previous surgery.   Needle suspension].[All]" allUniqueName="[Laparoscopic Colposuspensi].[If secondary what previous surgery.   Needle suspension].[All]" dimensionUniqueName="[Laparoscopic Colposuspensi]" displayFolder="" count="0" memberValueDatatype="20" unbalanced="0"/>
    <cacheHierarchy uniqueName="[Laparoscopic Colposuspensi].[If secondary what previous surgery.   TOT]" caption="If secondary what previous surgery.   TOT" attribute="1" defaultMemberUniqueName="[Laparoscopic Colposuspensi].[If secondary what previous surgery.   TOT].[All]" allUniqueName="[Laparoscopic Colposuspensi].[If secondary what previous surgery.   TOT].[All]" dimensionUniqueName="[Laparoscopic Colposuspensi]" displayFolder="" count="0" memberValueDatatype="20" unbalanced="0"/>
    <cacheHierarchy uniqueName="[Laparoscopic Colposuspensi].[If secondary what previous surgery.   Autologous facial sling]" caption="If secondary what previous surgery.   Autologous facial sling" attribute="1" defaultMemberUniqueName="[Laparoscopic Colposuspensi].[If secondary what previous surgery.   Autologous facial sling].[All]" allUniqueName="[Laparoscopic Colposuspensi].[If secondary what previous surgery.   Autologous facial sling].[All]" dimensionUniqueName="[Laparoscopic Colposuspensi]" displayFolder="" count="0" memberValueDatatype="20" unbalanced="0"/>
    <cacheHierarchy uniqueName="[Laparoscopic Colposuspensi].[Anaesthesia.   General]" caption="Anaesthesia.   General" attribute="1" defaultMemberUniqueName="[Laparoscopic Colposuspensi].[Anaesthesia.   General].[All]" allUniqueName="[Laparoscopic Colposuspensi].[Anaesthesia.   General].[All]" dimensionUniqueName="[Laparoscopic Colposuspensi]" displayFolder="" count="0" memberValueDatatype="20" unbalanced="0"/>
    <cacheHierarchy uniqueName="[Laparoscopic Colposuspensi].[Anaesthesia.     Spinal]" caption="Anaesthesia.     Spinal" attribute="1" defaultMemberUniqueName="[Laparoscopic Colposuspensi].[Anaesthesia.     Spinal].[All]" allUniqueName="[Laparoscopic Colposuspensi].[Anaesthesia.     Spinal].[All]" dimensionUniqueName="[Laparoscopic Colposuspensi]" displayFolder="" count="0" memberValueDatatype="20" unbalanced="0"/>
    <cacheHierarchy uniqueName="[Laparoscopic Colposuspensi].[Comorbidities.  Diabetes]" caption="Comorbidities.  Diabetes" attribute="1" defaultMemberUniqueName="[Laparoscopic Colposuspensi].[Comorbidities.  Diabetes].[All]" allUniqueName="[Laparoscopic Colposuspensi].[Comorbidities.  Diabetes].[All]" dimensionUniqueName="[Laparoscopic Colposuspensi]" displayFolder="" count="0" memberValueDatatype="20" unbalanced="0"/>
    <cacheHierarchy uniqueName="[Laparoscopic Colposuspensi].[Comorbidities.  Hypertension]" caption="Comorbidities.  Hypertension" attribute="1" defaultMemberUniqueName="[Laparoscopic Colposuspensi].[Comorbidities.  Hypertension].[All]" allUniqueName="[Laparoscopic Colposuspensi].[Comorbidities.  Hypertension].[All]" dimensionUniqueName="[Laparoscopic Colposuspensi]" displayFolder="" count="0" memberValueDatatype="20" unbalanced="0"/>
    <cacheHierarchy uniqueName="[Laparoscopic Colposuspensi].[Comorbidities.  COPD]" caption="Comorbidities.  COPD" attribute="1" defaultMemberUniqueName="[Laparoscopic Colposuspensi].[Comorbidities.  COPD].[All]" allUniqueName="[Laparoscopic Colposuspensi].[Comorbidities.  COPD].[All]" dimensionUniqueName="[Laparoscopic Colposuspensi]" displayFolder="" count="0" memberValueDatatype="20" unbalanced="0"/>
    <cacheHierarchy uniqueName="[Laparoscopic Colposuspensi].[Comorbidities.  Cardiac problems]" caption="Comorbidities.  Cardiac problems" attribute="1" defaultMemberUniqueName="[Laparoscopic Colposuspensi].[Comorbidities.  Cardiac problems].[All]" allUniqueName="[Laparoscopic Colposuspensi].[Comorbidities.  Cardiac problems].[All]" dimensionUniqueName="[Laparoscopic Colposuspensi]" displayFolder="" count="0" memberValueDatatype="20" unbalanced="0"/>
    <cacheHierarchy uniqueName="[Laparoscopic Colposuspensi].[HRO1]" caption="HRO1" attribute="1" defaultMemberUniqueName="[Laparoscopic Colposuspensi].[HRO1].[All]" allUniqueName="[Laparoscopic Colposuspensi].[HRO1].[All]" dimensionUniqueName="[Laparoscopic Colposuspensi]" displayFolder="" count="0" memberValueDatatype="20" unbalanced="0"/>
    <cacheHierarchy uniqueName="[Laparoscopic Colposuspensi].[Cystoscopy performed]" caption="Cystoscopy performed" attribute="1" defaultMemberUniqueName="[Laparoscopic Colposuspensi].[Cystoscopy performed].[All]" allUniqueName="[Laparoscopic Colposuspensi].[Cystoscopy performed].[All]" dimensionUniqueName="[Laparoscopic Colposuspensi]" displayFolder="" count="0" memberValueDatatype="130" unbalanced="0"/>
    <cacheHierarchy uniqueName="[Laparoscopic Colposuspensi].[Duration of post op stay days]" caption="Duration of post op stay days" attribute="1" defaultMemberUniqueName="[Laparoscopic Colposuspensi].[Duration of post op stay days].[All]" allUniqueName="[Laparoscopic Colposuspensi].[Duration of post op stay days].[All]" dimensionUniqueName="[Laparoscopic Colposuspensi]" displayFolder="" count="0" memberValueDatatype="20" unbalanced="0"/>
    <cacheHierarchy uniqueName="[Laparoscopic Colposuspensi].[Intraop complications.  Bleeding]" caption="Intraop complications.  Bleeding" attribute="1" defaultMemberUniqueName="[Laparoscopic Colposuspensi].[Intraop complications.  Bleeding].[All]" allUniqueName="[Laparoscopic Colposuspensi].[Intraop complications.  Bleeding].[All]" dimensionUniqueName="[Laparoscopic Colposuspensi]" displayFolder="" count="0" memberValueDatatype="20" unbalanced="0"/>
    <cacheHierarchy uniqueName="[Laparoscopic Colposuspensi].[Intraop complications.  Major organ injury]" caption="Intraop complications.  Major organ injury" attribute="1" defaultMemberUniqueName="[Laparoscopic Colposuspensi].[Intraop complications.  Major organ injury].[All]" allUniqueName="[Laparoscopic Colposuspensi].[Intraop complications.  Major organ injury].[All]" dimensionUniqueName="[Laparoscopic Colposuspensi]" displayFolder="" count="0" memberValueDatatype="20" unbalanced="0"/>
    <cacheHierarchy uniqueName="[Laparoscopic Colposuspensi].[Intraop complications.  Blood transfusion]" caption="Intraop complications.  Blood transfusion" attribute="1" defaultMemberUniqueName="[Laparoscopic Colposuspensi].[Intraop complications.  Blood transfusion].[All]" allUniqueName="[Laparoscopic Colposuspensi].[Intraop complications.  Blood transfusion].[All]" dimensionUniqueName="[Laparoscopic Colposuspensi]" displayFolder="" count="0" memberValueDatatype="20" unbalanced="0"/>
    <cacheHierarchy uniqueName="[Laparoscopic Colposuspensi].[Intraop complications.  Conversion to open surgery]" caption="Intraop complications.  Conversion to open surgery" attribute="1" defaultMemberUniqueName="[Laparoscopic Colposuspensi].[Intraop complications.  Conversion to open surgery].[All]" allUniqueName="[Laparoscopic Colposuspensi].[Intraop complications.  Conversion to open surgery].[All]" dimensionUniqueName="[Laparoscopic Colposuspensi]" displayFolder="" count="0" memberValueDatatype="20" unbalanced="0"/>
    <cacheHierarchy uniqueName="[Laparoscopic Colposuspensi].[Intraop complications.  Abandoned procedure]" caption="Intraop complications.  Abandoned procedure" attribute="1" defaultMemberUniqueName="[Laparoscopic Colposuspensi].[Intraop complications.  Abandoned procedure].[All]" allUniqueName="[Laparoscopic Colposuspensi].[Intraop complications.  Abandoned procedure].[All]" dimensionUniqueName="[Laparoscopic Colposuspensi]" displayFolder="" count="0" memberValueDatatype="20" unbalanced="0"/>
    <cacheHierarchy uniqueName="[Laparoscopic Colposuspensi].[Intraop complications.  None]" caption="Intraop complications.  None" attribute="1" defaultMemberUniqueName="[Laparoscopic Colposuspensi].[Intraop complications.  None].[All]" allUniqueName="[Laparoscopic Colposuspensi].[Intraop complications.  None].[All]" dimensionUniqueName="[Laparoscopic Colposuspensi]" displayFolder="" count="0" memberValueDatatype="20" unbalanced="0"/>
    <cacheHierarchy uniqueName="[Laparoscopic Colposuspensi].[Immediate postop complications tick all that apply.  Bleeding]" caption="Immediate postop complications tick all that apply.  Bleeding" attribute="1" defaultMemberUniqueName="[Laparoscopic Colposuspensi].[Immediate postop complications tick all that apply.  Bleeding].[All]" allUniqueName="[Laparoscopic Colposuspensi].[Immediate postop complications tick all that apply.  Bleeding].[All]" dimensionUniqueName="[Laparoscopic Colposuspensi]" displayFolder="" count="0" memberValueDatatype="20" unbalanced="0"/>
    <cacheHierarchy uniqueName="[Laparoscopic Colposuspensi].[Immediate postop complications tick all that apply.  Blood transfusion]" caption="Immediate postop complications tick all that apply.  Blood transfusion" attribute="1" defaultMemberUniqueName="[Laparoscopic Colposuspensi].[Immediate postop complications tick all that apply.  Blood transfusion].[All]" allUniqueName="[Laparoscopic Colposuspensi].[Immediate postop complications tick all that apply.  Blood transfusion].[All]" dimensionUniqueName="[Laparoscopic Colposuspensi]" displayFolder="" count="0" memberValueDatatype="20" unbalanced="0"/>
    <cacheHierarchy uniqueName="[Laparoscopic Colposuspensi].[Immediate postop complications tick all that apply.  Infection]" caption="Immediate postop complications tick all that apply.  Infection" attribute="1" defaultMemberUniqueName="[Laparoscopic Colposuspensi].[Immediate postop complications tick all that apply.  Infection].[All]" allUniqueName="[Laparoscopic Colposuspensi].[Immediate postop complications tick all that apply.  Infection].[All]" dimensionUniqueName="[Laparoscopic Colposuspensi]" displayFolder="" count="0" memberValueDatatype="20" unbalanced="0"/>
    <cacheHierarchy uniqueName="[Laparoscopic Colposuspensi].[Immediate postop complications tick all that apply.  Voiding dysfunction]" caption="Immediate postop complications tick all that apply.  Voiding dysfunction" attribute="1" defaultMemberUniqueName="[Laparoscopic Colposuspensi].[Immediate postop complications tick all that apply.  Voiding dysfunction].[All]" allUniqueName="[Laparoscopic Colposuspensi].[Immediate postop complications tick all that apply.  Voiding dysfunction].[All]" dimensionUniqueName="[Laparoscopic Colposuspensi]" displayFolder="" count="0" memberValueDatatype="20" unbalanced="0"/>
    <cacheHierarchy uniqueName="[Laparoscopic Colposuspensi].[Immediate postop complications tick all that apply.  UTI]" caption="Immediate postop complications tick all that apply.  UTI" attribute="1" defaultMemberUniqueName="[Laparoscopic Colposuspensi].[Immediate postop complications tick all that apply.  UTI].[All]" allUniqueName="[Laparoscopic Colposuspensi].[Immediate postop complications tick all that apply.  UTI].[All]" dimensionUniqueName="[Laparoscopic Colposuspensi]" displayFolder="" count="0" memberValueDatatype="20" unbalanced="0"/>
    <cacheHierarchy uniqueName="[Laparoscopic Colposuspensi].[Immediate postop complications tick all that apply.  Haematoma]" caption="Immediate postop complications tick all that apply.  Haematoma" attribute="1" defaultMemberUniqueName="[Laparoscopic Colposuspensi].[Immediate postop complications tick all that apply.  Haematoma].[All]" allUniqueName="[Laparoscopic Colposuspensi].[Immediate postop complications tick all that apply.  Haematoma].[All]" dimensionUniqueName="[Laparoscopic Colposuspensi]" displayFolder="" count="0" memberValueDatatype="20" unbalanced="0"/>
    <cacheHierarchy uniqueName="[Laparoscopic Colposuspensi].[Immediate postop complications tick all that apply.  Return to theatre]" caption="Immediate postop complications tick all that apply.  Return to theatre" attribute="1" defaultMemberUniqueName="[Laparoscopic Colposuspensi].[Immediate postop complications tick all that apply.  Return to theatre].[All]" allUniqueName="[Laparoscopic Colposuspensi].[Immediate postop complications tick all that apply.  Return to theatre].[All]" dimensionUniqueName="[Laparoscopic Colposuspensi]" displayFolder="" count="0" memberValueDatatype="20" unbalanced="0"/>
    <cacheHierarchy uniqueName="[Laparoscopic Colposuspensi].[Immediate postop complications tick all that apply.  None]" caption="Immediate postop complications tick all that apply.  None" attribute="1" defaultMemberUniqueName="[Laparoscopic Colposuspensi].[Immediate postop complications tick all that apply.  None].[All]" allUniqueName="[Laparoscopic Colposuspensi].[Immediate postop complications tick all that apply.  None].[All]" dimensionUniqueName="[Laparoscopic Colposuspensi]" displayFolder="" count="0" memberValueDatatype="20" unbalanced="0"/>
    <cacheHierarchy uniqueName="[Laparoscopic Colposuspensi].[Post op follow up duration months]" caption="Post op follow up duration months" attribute="1" defaultMemberUniqueName="[Laparoscopic Colposuspensi].[Post op follow up duration months].[All]" allUniqueName="[Laparoscopic Colposuspensi].[Post op follow up duration months].[All]" dimensionUniqueName="[Laparoscopic Colposuspensi]" displayFolder="" count="0" memberValueDatatype="20" unbalanced="0"/>
    <cacheHierarchy uniqueName="[Laparoscopic Colposuspensi].[Complications at followup.  Voiding dysfunction]" caption="Complications at followup.  Voiding dysfunction" attribute="1" defaultMemberUniqueName="[Laparoscopic Colposuspensi].[Complications at followup.  Voiding dysfunction].[All]" allUniqueName="[Laparoscopic Colposuspensi].[Complications at followup.  Voiding dysfunction].[All]" dimensionUniqueName="[Laparoscopic Colposuspensi]" displayFolder="" count="0" memberValueDatatype="20" unbalanced="0"/>
    <cacheHierarchy uniqueName="[Laparoscopic Colposuspensi].[Complications at followup.  OAB symptoms]" caption="Complications at followup.  OAB symptoms" attribute="1" defaultMemberUniqueName="[Laparoscopic Colposuspensi].[Complications at followup.  OAB symptoms].[All]" allUniqueName="[Laparoscopic Colposuspensi].[Complications at followup.  OAB symptoms].[All]" dimensionUniqueName="[Laparoscopic Colposuspensi]" displayFolder="" count="0" memberValueDatatype="20" unbalanced="0"/>
    <cacheHierarchy uniqueName="[Laparoscopic Colposuspensi].[Complications at followup.  Pain]" caption="Complications at followup.  Pain" attribute="1" defaultMemberUniqueName="[Laparoscopic Colposuspensi].[Complications at followup.  Pain].[All]" allUniqueName="[Laparoscopic Colposuspensi].[Complications at followup.  Pain].[All]" dimensionUniqueName="[Laparoscopic Colposuspensi]" displayFolder="" count="0" memberValueDatatype="20" unbalanced="0"/>
    <cacheHierarchy uniqueName="[Laparoscopic Colposuspensi].[Complications at followup.  Posterior POP]" caption="Complications at followup.  Posterior POP" attribute="1" defaultMemberUniqueName="[Laparoscopic Colposuspensi].[Complications at followup.  Posterior POP].[All]" allUniqueName="[Laparoscopic Colposuspensi].[Complications at followup.  Posterior POP].[All]" dimensionUniqueName="[Laparoscopic Colposuspensi]" displayFolder="" count="0" memberValueDatatype="20" unbalanced="0"/>
    <cacheHierarchy uniqueName="[Laparoscopic Colposuspensi].[Complications at followup.  Persistent SUI]" caption="Complications at followup.  Persistent SUI" attribute="1" defaultMemberUniqueName="[Laparoscopic Colposuspensi].[Complications at followup.  Persistent SUI].[All]" allUniqueName="[Laparoscopic Colposuspensi].[Complications at followup.  Persistent SUI].[All]" dimensionUniqueName="[Laparoscopic Colposuspensi]" displayFolder="" count="0" memberValueDatatype="20" unbalanced="0"/>
    <cacheHierarchy uniqueName="[Laparoscopic Colposuspensi].[Complications at followup.  None]" caption="Complications at followup.  None" attribute="1" defaultMemberUniqueName="[Laparoscopic Colposuspensi].[Complications at followup.  None].[All]" allUniqueName="[Laparoscopic Colposuspensi].[Complications at followup.  None].[All]" dimensionUniqueName="[Laparoscopic Colposuspensi]" displayFolder="" count="0" memberValueDatatype="20" unbalanced="0"/>
    <cacheHierarchy uniqueName="[Laparoscopic Colposuspensi].[How often leak urine post op]" caption="How often leak urine post op" attribute="1" defaultMemberUniqueName="[Laparoscopic Colposuspensi].[How often leak urine post op].[All]" allUniqueName="[Laparoscopic Colposuspensi].[How often leak urine post op].[All]" dimensionUniqueName="[Laparoscopic Colposuspensi]" displayFolder="" count="0" memberValueDatatype="20" unbalanced="0"/>
    <cacheHierarchy uniqueName="[Laparoscopic Colposuspensi].[How much urine leaked post op]" caption="How much urine leaked post op" attribute="1" defaultMemberUniqueName="[Laparoscopic Colposuspensi].[How much urine leaked post op].[All]" allUniqueName="[Laparoscopic Colposuspensi].[How much urine leaked post op].[All]" dimensionUniqueName="[Laparoscopic Colposuspensi]" displayFolder="" count="0" memberValueDatatype="20" unbalanced="0"/>
    <cacheHierarchy uniqueName="[Laparoscopic Colposuspensi].[How much leaking urine interferes with everyday life post op]" caption="How much leaking urine interferes with everyday life post op" attribute="1" defaultMemberUniqueName="[Laparoscopic Colposuspensi].[How much leaking urine interferes with everyday life post op].[All]" allUniqueName="[Laparoscopic Colposuspensi].[How much leaking urine interferes with everyday life post op].[All]" dimensionUniqueName="[Laparoscopic Colposuspensi]" displayFolder="" count="0" memberValueDatatype="20" unbalanced="0"/>
    <cacheHierarchy uniqueName="[Laparoscopic Colposuspensi].[ICIQ score post op]" caption="ICIQ score post op" attribute="1" defaultMemberUniqueName="[Laparoscopic Colposuspensi].[ICIQ score post op].[All]" allUniqueName="[Laparoscopic Colposuspensi].[ICIQ score post op].[All]" dimensionUniqueName="[Laparoscopic Colposuspensi]" displayFolder="" count="0" memberValueDatatype="20" unbalanced="0"/>
    <cacheHierarchy uniqueName="[Bulkamid].[Date Surgery (Month Index)]" caption="Date Surgery (Month Index)" attribute="1" defaultMemberUniqueName="[Bulkamid].[Date Surgery (Month Index)].[All]" allUniqueName="[Bulkamid].[Date Surgery (Month Index)].[All]" dimensionUniqueName="[Bulkamid]" displayFolder="" count="0" memberValueDatatype="20" unbalanced="0" hidden="1"/>
    <cacheHierarchy uniqueName="[Measures].[__XL_Count Laparoscopic Colposuspensi]" caption="__XL_Count Laparoscopic Colposuspensi" measure="1" displayFolder="" measureGroup="Laparoscopic Colposuspensi" count="0" hidden="1"/>
    <cacheHierarchy uniqueName="[Measures].[__XL_Count AFS]" caption="__XL_Count AFS" measure="1" displayFolder="" measureGroup="AFS" count="0" hidden="1"/>
    <cacheHierarchy uniqueName="[Measures].[__XL_Count Bulkamid]" caption="__XL_Count Bulkamid" measure="1" displayFolder="" measureGroup="Bulkamid" count="0" hidden="1"/>
    <cacheHierarchy uniqueName="[Measures].[__No measures defined]" caption="__No measures defined" measure="1" displayFolder="" count="0" hidden="1"/>
    <cacheHierarchy uniqueName="[Measures].[Sum of Age]" caption="Sum of Age" measure="1" displayFolder="" measureGroup="Bulkamid" count="0" hidden="1">
      <extLst>
        <ext xmlns:x15="http://schemas.microsoft.com/office/spreadsheetml/2010/11/main" uri="{B97F6D7D-B522-45F9-BDA1-12C45D357490}">
          <x15:cacheHierarchy aggregatedColumn="65"/>
        </ext>
      </extLst>
    </cacheHierarchy>
    <cacheHierarchy uniqueName="[Measures].[Average of Age]" caption="Average of Age" measure="1" displayFolder="" measureGroup="Bulkamid" count="0" hidden="1">
      <extLst>
        <ext xmlns:x15="http://schemas.microsoft.com/office/spreadsheetml/2010/11/main" uri="{B97F6D7D-B522-45F9-BDA1-12C45D357490}">
          <x15:cacheHierarchy aggregatedColumn="65"/>
        </ext>
      </extLst>
    </cacheHierarchy>
    <cacheHierarchy uniqueName="[Measures].[Sum of BMI]" caption="Sum of BMI" measure="1" displayFolder="" measureGroup="Bulkamid" count="0" hidden="1">
      <extLst>
        <ext xmlns:x15="http://schemas.microsoft.com/office/spreadsheetml/2010/11/main" uri="{B97F6D7D-B522-45F9-BDA1-12C45D357490}">
          <x15:cacheHierarchy aggregatedColumn="67"/>
        </ext>
      </extLst>
    </cacheHierarchy>
    <cacheHierarchy uniqueName="[Measures].[Average of BMI]" caption="Average of BMI" measure="1" displayFolder="" measureGroup="Bulkamid" count="0" hidden="1">
      <extLst>
        <ext xmlns:x15="http://schemas.microsoft.com/office/spreadsheetml/2010/11/main" uri="{B97F6D7D-B522-45F9-BDA1-12C45D357490}">
          <x15:cacheHierarchy aggregatedColumn="67"/>
        </ext>
      </extLst>
    </cacheHierarchy>
    <cacheHierarchy uniqueName="[Measures].[Sum of ICIQ pre]" caption="Sum of ICIQ pre" measure="1" displayFolder="" measureGroup="Bulkamid" count="0" hidden="1">
      <extLst>
        <ext xmlns:x15="http://schemas.microsoft.com/office/spreadsheetml/2010/11/main" uri="{B97F6D7D-B522-45F9-BDA1-12C45D357490}">
          <x15:cacheHierarchy aggregatedColumn="68"/>
        </ext>
      </extLst>
    </cacheHierarchy>
    <cacheHierarchy uniqueName="[Measures].[Sum of ICIQ post]" caption="Sum of ICIQ post" measure="1" displayFolder="" measureGroup="Bulkamid" count="0" hidden="1">
      <extLst>
        <ext xmlns:x15="http://schemas.microsoft.com/office/spreadsheetml/2010/11/main" uri="{B97F6D7D-B522-45F9-BDA1-12C45D357490}">
          <x15:cacheHierarchy aggregatedColumn="69"/>
        </ext>
      </extLst>
    </cacheHierarchy>
    <cacheHierarchy uniqueName="[Measures].[Average of ICIQ pre]" caption="Average of ICIQ pre" measure="1" displayFolder="" measureGroup="Bulkamid" count="0" hidden="1">
      <extLst>
        <ext xmlns:x15="http://schemas.microsoft.com/office/spreadsheetml/2010/11/main" uri="{B97F6D7D-B522-45F9-BDA1-12C45D357490}">
          <x15:cacheHierarchy aggregatedColumn="68"/>
        </ext>
      </extLst>
    </cacheHierarchy>
    <cacheHierarchy uniqueName="[Measures].[Average of ICIQ post]" caption="Average of ICIQ post" measure="1" displayFolder="" measureGroup="Bulkamid" count="0" hidden="1">
      <extLst>
        <ext xmlns:x15="http://schemas.microsoft.com/office/spreadsheetml/2010/11/main" uri="{B97F6D7D-B522-45F9-BDA1-12C45D357490}">
          <x15:cacheHierarchy aggregatedColumn="69"/>
        </ext>
      </extLst>
    </cacheHierarchy>
    <cacheHierarchy uniqueName="[Measures].[StdDev of Age]" caption="StdDev of Age" measure="1" displayFolder="" measureGroup="Bulkamid" count="0" hidden="1">
      <extLst>
        <ext xmlns:x15="http://schemas.microsoft.com/office/spreadsheetml/2010/11/main" uri="{B97F6D7D-B522-45F9-BDA1-12C45D357490}">
          <x15:cacheHierarchy aggregatedColumn="65"/>
        </ext>
      </extLst>
    </cacheHierarchy>
    <cacheHierarchy uniqueName="[Measures].[StdDev of BMI]" caption="StdDev of BMI" measure="1" displayFolder="" measureGroup="Bulkamid" count="0" hidden="1">
      <extLst>
        <ext xmlns:x15="http://schemas.microsoft.com/office/spreadsheetml/2010/11/main" uri="{B97F6D7D-B522-45F9-BDA1-12C45D357490}">
          <x15:cacheHierarchy aggregatedColumn="67"/>
        </ext>
      </extLst>
    </cacheHierarchy>
    <cacheHierarchy uniqueName="[Measures].[StdDev of ICIQ pre]" caption="StdDev of ICIQ pre" measure="1" displayFolder="" measureGroup="Bulkamid" count="0" hidden="1">
      <extLst>
        <ext xmlns:x15="http://schemas.microsoft.com/office/spreadsheetml/2010/11/main" uri="{B97F6D7D-B522-45F9-BDA1-12C45D357490}">
          <x15:cacheHierarchy aggregatedColumn="68"/>
        </ext>
      </extLst>
    </cacheHierarchy>
    <cacheHierarchy uniqueName="[Measures].[StdDev of ICIQ post]" caption="StdDev of ICIQ post" measure="1" displayFolder="" measureGroup="Bulkamid" count="0" hidden="1">
      <extLst>
        <ext xmlns:x15="http://schemas.microsoft.com/office/spreadsheetml/2010/11/main" uri="{B97F6D7D-B522-45F9-BDA1-12C45D357490}">
          <x15:cacheHierarchy aggregatedColumn="69"/>
        </ext>
      </extLst>
    </cacheHierarchy>
    <cacheHierarchy uniqueName="[Measures].[Count of Age]" caption="Count of Age" measure="1" displayFolder="" measureGroup="Bulkamid" count="0" hidden="1">
      <extLst>
        <ext xmlns:x15="http://schemas.microsoft.com/office/spreadsheetml/2010/11/main" uri="{B97F6D7D-B522-45F9-BDA1-12C45D357490}">
          <x15:cacheHierarchy aggregatedColumn="65"/>
        </ext>
      </extLst>
    </cacheHierarchy>
    <cacheHierarchy uniqueName="[Measures].[Count of Date Surgery (Year)]" caption="Count of Date Surgery (Year)" measure="1" displayFolder="" measureGroup="Bulkamid" count="0" hidden="1">
      <extLst>
        <ext xmlns:x15="http://schemas.microsoft.com/office/spreadsheetml/2010/11/main" uri="{B97F6D7D-B522-45F9-BDA1-12C45D357490}">
          <x15:cacheHierarchy aggregatedColumn="100"/>
        </ext>
      </extLst>
    </cacheHierarchy>
    <cacheHierarchy uniqueName="[Measures].[Count of Successful?]" caption="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Distinct Count of Successful?]" caption="Distinct Count of Successful?" measure="1" displayFolder="" measureGroup="Bulkamid" count="0" hidden="1">
      <extLst>
        <ext xmlns:x15="http://schemas.microsoft.com/office/spreadsheetml/2010/11/main" uri="{B97F6D7D-B522-45F9-BDA1-12C45D357490}">
          <x15:cacheHierarchy aggregatedColumn="99"/>
        </ext>
      </extLst>
    </cacheHierarchy>
    <cacheHierarchy uniqueName="[Measures].[Count of Prolapse?]" caption="Count of Prolapse?" measure="1" displayFolder="" measureGroup="Bulkamid" count="0" hidden="1">
      <extLst>
        <ext xmlns:x15="http://schemas.microsoft.com/office/spreadsheetml/2010/11/main" uri="{B97F6D7D-B522-45F9-BDA1-12C45D357490}">
          <x15:cacheHierarchy aggregatedColumn="77"/>
        </ext>
      </extLst>
    </cacheHierarchy>
    <cacheHierarchy uniqueName="[Measures].[Count of Parity]" caption="Count of Parity" measure="1" displayFolder="" measureGroup="Bulkamid" count="0" hidden="1">
      <extLst>
        <ext xmlns:x15="http://schemas.microsoft.com/office/spreadsheetml/2010/11/main" uri="{B97F6D7D-B522-45F9-BDA1-12C45D357490}">
          <x15:cacheHierarchy aggregatedColumn="70"/>
        </ext>
      </extLst>
    </cacheHierarchy>
    <cacheHierarchy uniqueName="[Measures].[Distinct Count of Parity]" caption="Distinct Count of Parity" measure="1" displayFolder="" measureGroup="Bulkamid" count="0" hidden="1">
      <extLst>
        <ext xmlns:x15="http://schemas.microsoft.com/office/spreadsheetml/2010/11/main" uri="{B97F6D7D-B522-45F9-BDA1-12C45D357490}">
          <x15:cacheHierarchy aggregatedColumn="70"/>
        </ext>
      </extLst>
    </cacheHierarchy>
    <cacheHierarchy uniqueName="[Measures].[Count of Post op FU duration]" caption="Count of Post op FU duration" measure="1" displayFolder="" measureGroup="Bulkamid" count="0" hidden="1">
      <extLst>
        <ext xmlns:x15="http://schemas.microsoft.com/office/spreadsheetml/2010/11/main" uri="{B97F6D7D-B522-45F9-BDA1-12C45D357490}">
          <x15:cacheHierarchy aggregatedColumn="96"/>
        </ext>
      </extLst>
    </cacheHierarchy>
    <cacheHierarchy uniqueName="[Measures].[Sum of Post op FU duration-Months]" caption="Sum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Average of Post op FU duration-Months]" caption="Average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StdDev of Post op FU duration-Months]" caption="StdDev of Post op FU duration-Months" measure="1" displayFolder="" measureGroup="Bulkamid" count="0" hidden="1">
      <extLst>
        <ext xmlns:x15="http://schemas.microsoft.com/office/spreadsheetml/2010/11/main" uri="{B97F6D7D-B522-45F9-BDA1-12C45D357490}">
          <x15:cacheHierarchy aggregatedColumn="97"/>
        </ext>
      </extLst>
    </cacheHierarchy>
    <cacheHierarchy uniqueName="[Measures].[Count of Complications at FU]" caption="Count of Complications at FU" measure="1" displayFolder="" measureGroup="Bulkamid" count="0" hidden="1">
      <extLst>
        <ext xmlns:x15="http://schemas.microsoft.com/office/spreadsheetml/2010/11/main" uri="{B97F6D7D-B522-45F9-BDA1-12C45D357490}">
          <x15:cacheHierarchy aggregatedColumn="98"/>
        </ext>
      </extLst>
    </cacheHierarchy>
    <cacheHierarchy uniqueName="[Measures].[Sum of Month]" caption="Sum of Month" measure="1" displayFolder="" measureGroup="Bulkamid" count="0" hidden="1">
      <extLst>
        <ext xmlns:x15="http://schemas.microsoft.com/office/spreadsheetml/2010/11/main" uri="{B97F6D7D-B522-45F9-BDA1-12C45D357490}">
          <x15:cacheHierarchy aggregatedColumn="73"/>
        </ext>
      </extLst>
    </cacheHierarchy>
    <cacheHierarchy uniqueName="[Measures].[Count of Month Name]" caption="Count of Month Name" measure="1" displayFolder="" measureGroup="Bulkamid" count="0" hidden="1">
      <extLst>
        <ext xmlns:x15="http://schemas.microsoft.com/office/spreadsheetml/2010/11/main" uri="{B97F6D7D-B522-45F9-BDA1-12C45D357490}">
          <x15:cacheHierarchy aggregatedColumn="74"/>
        </ext>
      </extLst>
    </cacheHierarchy>
  </cacheHierarchies>
  <kpis count="0"/>
  <extLst>
    <ext xmlns:x14="http://schemas.microsoft.com/office/spreadsheetml/2009/9/main" uri="{725AE2AE-9491-48be-B2B4-4EB974FC3084}">
      <x14:pivotCacheDefinition slicerData="1" pivotCacheId="74991030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B5359F-CD3E-4D56-BCEB-986360453A68}" name="PivotTable19" cacheId="6" applyNumberFormats="0" applyBorderFormats="0" applyFontFormats="0" applyPatternFormats="0" applyAlignmentFormats="0" applyWidthHeightFormats="1" dataCaption="Values" tag="4425860b-9444-45a9-a887-25da9da23792" updatedVersion="7" minRefreshableVersion="3" useAutoFormatting="1" subtotalHiddenItems="1" rowGrandTotals="0" colGrandTotals="0" itemPrintTitles="1" createdVersion="7" indent="0" outline="1" outlineData="1" multipleFieldFilters="0" chartFormat="1" rowHeaderCaption="Status">
  <location ref="A40:B41"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Prolapse?" fld="1" subtotal="count" baseField="0" baseItem="0"/>
  </dataFields>
  <formats count="1">
    <format dxfId="50">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By Year"/>
    <pivotHierarchy dragToData="1"/>
    <pivotHierarchy dragToData="1"/>
    <pivotHierarchy dragToData="1" caption="Prolaps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5ACDDA-CB5A-4B84-A741-83CD954F05C9}" name="PivotTable6" cacheId="13" applyNumberFormats="0" applyBorderFormats="0" applyFontFormats="0" applyPatternFormats="0" applyAlignmentFormats="0" applyWidthHeightFormats="1" dataCaption="Values" tag="48aad984-04fa-4484-898e-5dae77125c57" updatedVersion="7" minRefreshableVersion="3" useAutoFormatting="1" rowGrandTotals="0" colGrandTotals="0" itemPrintTitles="1" createdVersion="7" indent="0" outline="1" outlineData="1" multipleFieldFilters="0" chartFormat="4" rowHeaderCaption="Status">
  <location ref="C52:E54"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Fields count="1">
    <field x="-2"/>
  </colFields>
  <colItems count="2">
    <i>
      <x/>
    </i>
    <i i="1">
      <x v="1"/>
    </i>
  </colItems>
  <dataFields count="2">
    <dataField name="NO. Complications at FU" fld="2" subtotal="count" baseField="1" baseItem="0"/>
    <dataField name="No of Complications at FU" fld="0" subtotal="count" showDataAs="percentOfTotal" baseField="1" baseItem="0" numFmtId="10"/>
  </dataFields>
  <formats count="4">
    <format dxfId="54">
      <pivotArea outline="0" collapsedLevelsAreSubtotals="1" fieldPosition="0"/>
    </format>
    <format dxfId="53">
      <pivotArea outline="0" fieldPosition="0">
        <references count="1">
          <reference field="4294967294" count="1">
            <x v="1"/>
          </reference>
        </references>
      </pivotArea>
    </format>
    <format dxfId="52">
      <pivotArea collapsedLevelsAreSubtotals="1" fieldPosition="0">
        <references count="2">
          <reference field="4294967294" count="1" selected="0">
            <x v="1"/>
          </reference>
          <reference field="1" count="1">
            <x v="0"/>
          </reference>
        </references>
      </pivotArea>
    </format>
    <format dxfId="51">
      <pivotArea collapsedLevelsAreSubtotals="1" fieldPosition="0">
        <references count="2">
          <reference field="4294967294" count="1" selected="0">
            <x v="1"/>
          </reference>
          <reference field="1" count="1">
            <x v="1"/>
          </reference>
        </references>
      </pivotArea>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Complications at FU"/>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Complications at FU"/>
    <pivotHierarchy dragToData="1"/>
    <pivotHierarchy dragToData="1"/>
  </pivotHierarchies>
  <pivotTableStyleInfo name="PivotStyleLight16" showRowHeaders="1" showColHeaders="1" showRowStripes="0" showColStripes="0" showLastColumn="1"/>
  <rowHierarchiesUsage count="1">
    <rowHierarchyUsage hierarchyUsage="9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87B6F16-6732-4329-AEBA-5547DD211CDC}" name="PivotTable13" cacheId="3" applyNumberFormats="0" applyBorderFormats="0" applyFontFormats="0" applyPatternFormats="0" applyAlignmentFormats="0" applyWidthHeightFormats="1" dataCaption="Values" tag="9c720058-22dc-4230-bc02-b5f4b66e4931" updatedVersion="7" minRefreshableVersion="3" useAutoFormatting="1" rowGrandTotals="0" colGrandTotals="0" itemPrintTitles="1" createdVersion="7" indent="0" outline="1" outlineData="1" multipleFieldFilters="0" chartFormat="12" rowHeaderCaption="Quarter">
  <location ref="N27:O31"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No of Suggery" fld="0" subtotal="count" baseField="1" baseItem="0"/>
  </dataFields>
  <formats count="1">
    <format dxfId="55">
      <pivotArea outline="0" collapsedLevelsAreSubtotals="1" fieldPosition="0"/>
    </format>
  </formats>
  <chartFormats count="3">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3D18C04-C9A5-48B7-93F0-4AED914D6243}" name="PivotTable26" cacheId="10" applyNumberFormats="0" applyBorderFormats="0" applyFontFormats="0" applyPatternFormats="0" applyAlignmentFormats="0" applyWidthHeightFormats="1" dataCaption="Values" tag="d974b8f9-9539-4394-bf41-cc924d884674" updatedVersion="7" minRefreshableVersion="3" useAutoFormatting="1" subtotalHiddenItems="1" itemPrintTitles="1" createdVersion="7" indent="0" outline="1" outlineData="1" multipleFieldFilters="0" chartFormat="1" rowHeaderCaption="Status">
  <location ref="H26:H2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ost op FU duration-Months" fld="0" subtotal="average" baseField="0" baseItem="0"/>
  </dataFields>
  <formats count="1">
    <format dxfId="56">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Complications at FU"/>
    <pivotHierarchy dragToData="1"/>
    <pivotHierarchy dragToData="1"/>
    <pivotHierarchy dragToData="1"/>
    <pivotHierarchy dragToData="1"/>
    <pivotHierarchy dragToData="1"/>
    <pivotHierarchy dragToData="1"/>
    <pivotHierarchy dragToData="1"/>
    <pivotHierarchy dragToData="1" caption="Average of Post op FU duration-Months"/>
    <pivotHierarchy dragToData="1"/>
    <pivotHierarchy dragToData="1" caption="NO. Complications at FU"/>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252CA45-5F8F-4F6A-A63B-F674E69FC26D}" name="PivotTable8" cacheId="14" applyNumberFormats="0" applyBorderFormats="0" applyFontFormats="0" applyPatternFormats="0" applyAlignmentFormats="0" applyWidthHeightFormats="1" dataCaption="Values" tag="8be4b4b2-0e1c-4a43-93b0-5f9e1912adba" updatedVersion="7" minRefreshableVersion="3" useAutoFormatting="1" rowGrandTotals="0" colGrandTotals="0" itemPrintTitles="1" createdVersion="7" indent="0" outline="1" outlineData="1" multipleFieldFilters="0" chartFormat="1" rowHeaderCaption="Status">
  <location ref="K22:L2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1">
    <i>
      <x/>
    </i>
  </rowItems>
  <colItems count="1">
    <i/>
  </colItems>
  <dataFields count="1">
    <dataField name="NO. of UnSuccessful Suggeries" fld="0" subtotal="count" baseField="1" baseItem="0"/>
  </dataFields>
  <formats count="1">
    <format dxfId="57">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umber Of Surgery"/>
    <pivotHierarchy dragToData="1" caption="NO. of UnSuccessful Suggeries"/>
    <pivotHierarchy dragToData="1" caption="Distinct Count of Successfu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7B0880-1C35-4FC8-990C-ED05BAC9B58D}" name="PivotTable12" cacheId="0" applyNumberFormats="0" applyBorderFormats="0" applyFontFormats="0" applyPatternFormats="0" applyAlignmentFormats="0" applyWidthHeightFormats="1" dataCaption="Values" tag="31eb877d-d6df-471b-941e-0a51ed984e73" updatedVersion="7" minRefreshableVersion="3" useAutoFormatting="1" subtotalHiddenItems="1" rowGrandTotals="0" colGrandTotals="0" itemPrintTitles="1" createdVersion="7" indent="0" outline="1" outlineData="1" multipleFieldFilters="0" chartFormat="6" rowHeaderCaption="Year">
  <location ref="K27:L46"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Row" allDrilled="1" subtotalTop="0" showAll="0" dataSourceSort="1" defaultSubtotal="0" defaultAttributeDrillState="1">
      <items count="9">
        <item x="0"/>
        <item x="1"/>
        <item x="2"/>
        <item x="3"/>
        <item x="4"/>
        <item x="5"/>
        <item x="6"/>
        <item x="7"/>
        <item x="8"/>
      </items>
    </pivotField>
  </pivotFields>
  <rowFields count="2">
    <field x="0"/>
    <field x="2"/>
  </rowFields>
  <rowItems count="19">
    <i>
      <x/>
    </i>
    <i r="1">
      <x/>
    </i>
    <i r="1">
      <x v="1"/>
    </i>
    <i r="1">
      <x v="2"/>
    </i>
    <i r="1">
      <x v="3"/>
    </i>
    <i r="1">
      <x v="4"/>
    </i>
    <i r="1">
      <x v="5"/>
    </i>
    <i r="1">
      <x v="6"/>
    </i>
    <i>
      <x v="1"/>
    </i>
    <i r="1">
      <x v="7"/>
    </i>
    <i r="1">
      <x/>
    </i>
    <i r="1">
      <x v="1"/>
    </i>
    <i r="1">
      <x v="2"/>
    </i>
    <i r="1">
      <x v="3"/>
    </i>
    <i r="1">
      <x v="4"/>
    </i>
    <i r="1">
      <x v="6"/>
    </i>
    <i>
      <x v="2"/>
    </i>
    <i r="1">
      <x v="8"/>
    </i>
    <i r="1">
      <x v="3"/>
    </i>
  </rowItems>
  <colItems count="1">
    <i/>
  </colItems>
  <dataFields count="1">
    <dataField name="No of Suggery By Month" fld="1" subtotal="count" baseField="0" baseItem="0"/>
  </dataFields>
  <formats count="1">
    <format dxfId="58">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By Month"/>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00"/>
    <rowHierarchyUsage hierarchyUsage="10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6F6B6FB-4F5A-487A-B244-107D693D8DCC}" name="PivotTable25" cacheId="9" applyNumberFormats="0" applyBorderFormats="0" applyFontFormats="0" applyPatternFormats="0" applyAlignmentFormats="0" applyWidthHeightFormats="1" dataCaption="Values" tag="37bfb39a-bee8-4053-8f5e-d741394fff3f" updatedVersion="7" minRefreshableVersion="3" useAutoFormatting="1" rowGrandTotals="0" colGrandTotals="0" itemPrintTitles="1" createdVersion="7" indent="0" outline="1" outlineData="1" multipleFieldFilters="0" chartFormat="1" rowHeaderCaption="Status">
  <location ref="H53:J55" firstHeaderRow="0"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1"/>
  </rowFields>
  <rowItems count="2">
    <i>
      <x/>
    </i>
    <i>
      <x v="1"/>
    </i>
  </rowItems>
  <colFields count="1">
    <field x="-2"/>
  </colFields>
  <colItems count="2">
    <i>
      <x/>
    </i>
    <i i="1">
      <x v="1"/>
    </i>
  </colItems>
  <dataFields count="2">
    <dataField name="NO. Complications at FU" fld="2" subtotal="count" baseField="1" baseItem="0"/>
    <dataField name="No of Complications at FU" fld="0" subtotal="count" showDataAs="percentOfTotal" baseField="1" baseItem="0" numFmtId="10"/>
  </dataFields>
  <formats count="4">
    <format dxfId="62">
      <pivotArea outline="0" collapsedLevelsAreSubtotals="1" fieldPosition="0"/>
    </format>
    <format dxfId="61">
      <pivotArea outline="0" fieldPosition="0">
        <references count="1">
          <reference field="4294967294" count="1">
            <x v="1"/>
          </reference>
        </references>
      </pivotArea>
    </format>
    <format dxfId="60">
      <pivotArea collapsedLevelsAreSubtotals="1" fieldPosition="0">
        <references count="2">
          <reference field="4294967294" count="1" selected="0">
            <x v="1"/>
          </reference>
          <reference field="1" count="1">
            <x v="0"/>
          </reference>
        </references>
      </pivotArea>
    </format>
    <format dxfId="59">
      <pivotArea collapsedLevelsAreSubtotals="1" fieldPosition="0">
        <references count="2">
          <reference field="4294967294" count="1" selected="0">
            <x v="1"/>
          </reference>
          <reference field="1" count="1">
            <x v="1"/>
          </reference>
        </references>
      </pivotArea>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Complications at FU"/>
    <pivotHierarchy dragToData="1"/>
    <pivotHierarchy dragToData="1"/>
    <pivotHierarchy dragToData="1"/>
    <pivotHierarchy dragToData="1"/>
    <pivotHierarchy dragToData="1"/>
    <pivotHierarchy dragToData="1"/>
    <pivotHierarchy dragToData="1"/>
    <pivotHierarchy dragToData="1"/>
    <pivotHierarchy dragToData="1"/>
    <pivotHierarchy dragToData="1" caption="NO. Complications at FU"/>
    <pivotHierarchy dragToData="1"/>
    <pivotHierarchy dragToData="1"/>
  </pivotHierarchies>
  <pivotTableStyleInfo name="PivotStyleLight16" showRowHeaders="1" showColHeaders="1" showRowStripes="0" showColStripes="0" showLastColumn="1"/>
  <rowHierarchiesUsage count="1">
    <rowHierarchyUsage hierarchyUsage="9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679B9B0-1A50-41AE-8029-8A4302E138B1}" name="PivotTable11" cacheId="2" applyNumberFormats="0" applyBorderFormats="0" applyFontFormats="0" applyPatternFormats="0" applyAlignmentFormats="0" applyWidthHeightFormats="1" dataCaption="Values" tag="9214d981-8b88-47e9-8932-d77417975aa7" updatedVersion="7" minRefreshableVersion="3" useAutoFormatting="1" subtotalHiddenItems="1" rowGrandTotals="0" colGrandTotals="0" itemPrintTitles="1" createdVersion="7" indent="0" outline="1" outlineData="1" multipleFieldFilters="0" chartFormat="9" rowHeaderCaption="Year">
  <location ref="Q2:R5"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Items count="1">
    <i/>
  </colItems>
  <dataFields count="1">
    <dataField name="No of Suggery By Year" fld="1" subtotal="count" baseField="0" baseItem="0"/>
  </dataFields>
  <formats count="1">
    <format dxfId="63">
      <pivotArea outline="0" collapsedLevelsAreSubtotals="1" fieldPosition="0"/>
    </format>
  </formats>
  <chartFormats count="1">
    <chartFormat chart="8" format="2" series="1">
      <pivotArea type="data" outline="0" fieldPosition="0">
        <references count="1">
          <reference field="4294967294" count="1" selected="0">
            <x v="0"/>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By Year"/>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79B53D3-50AE-437C-AE05-3835F254F97F}" name="PivotTable23" cacheId="8" applyNumberFormats="0" applyBorderFormats="0" applyFontFormats="0" applyPatternFormats="0" applyAlignmentFormats="0" applyWidthHeightFormats="1" dataCaption="Values" tag="1c6767c5-8228-48c0-b011-93c43ee6158a" updatedVersion="7" minRefreshableVersion="3" useAutoFormatting="1" subtotalHiddenItems="1" rowGrandTotals="0" colGrandTotals="0" itemPrintTitles="1" createdVersion="7" indent="0" outline="1" outlineData="1" multipleFieldFilters="0" chartFormat="5" rowHeaderCaption="Parity">
  <location ref="D35:E44" firstHeaderRow="1" firstDataRow="1" firstDataCol="1"/>
  <pivotFields count="4">
    <pivotField allDrilled="1" subtotalTop="0" showAll="0" dataSourceSort="1" defaultSubtotal="0" defaultAttributeDrillState="1">
      <items count="1">
        <item s="1" x="0"/>
      </items>
    </pivotField>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allDrilled="1" subtotalTop="0" showAll="0" dataSourceSort="1" defaultSubtotal="0" defaultAttributeDrillState="1"/>
  </pivotFields>
  <rowFields count="1">
    <field x="1"/>
  </rowFields>
  <rowItems count="9">
    <i>
      <x/>
    </i>
    <i>
      <x v="1"/>
    </i>
    <i>
      <x v="2"/>
    </i>
    <i>
      <x v="3"/>
    </i>
    <i>
      <x v="4"/>
    </i>
    <i>
      <x v="5"/>
    </i>
    <i>
      <x v="6"/>
    </i>
    <i>
      <x v="7"/>
    </i>
    <i>
      <x v="8"/>
    </i>
  </rowItems>
  <colItems count="1">
    <i/>
  </colItems>
  <dataFields count="1">
    <dataField name="Count of Parity" fld="2" subtotal="count" baseField="1" baseItem="0"/>
  </dataFields>
  <formats count="1">
    <format dxfId="64">
      <pivotArea outline="0" collapsedLevelsAreSubtotals="1" fieldPosition="0"/>
    </format>
  </format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By Year"/>
    <pivotHierarchy dragToData="1"/>
    <pivotHierarchy dragToData="1"/>
    <pivotHierarchy dragToData="1" caption="Prolapse?"/>
    <pivotHierarchy dragToData="1" caption="Count of Parity"/>
    <pivotHierarchy dragToData="1" caption="Distinct Count of Parity"/>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3194E1-E350-43FE-BE43-06434B0180CA}" name="PivotTable10" cacheId="1" applyNumberFormats="0" applyBorderFormats="0" applyFontFormats="0" applyPatternFormats="0" applyAlignmentFormats="0" applyWidthHeightFormats="1" dataCaption="Values" tag="685ea436-8b94-4159-8c1d-fb9cb1512b1f" updatedVersion="7" minRefreshableVersion="3" useAutoFormatting="1" subtotalHiddenItems="1" rowGrandTotals="0" colGrandTotals="0" itemPrintTitles="1" createdVersion="7" indent="0" outline="1" outlineData="1" multipleFieldFilters="0" chartFormat="9" rowHeaderCaption="Age Group">
  <location ref="A20:B30" firstHeaderRow="1" firstDataRow="1" firstDataCol="1"/>
  <pivotFields count="3">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s>
  <rowFields count="1">
    <field x="0"/>
  </rowFields>
  <rowItems count="10">
    <i>
      <x/>
    </i>
    <i>
      <x v="1"/>
    </i>
    <i>
      <x v="2"/>
    </i>
    <i>
      <x v="3"/>
    </i>
    <i>
      <x v="4"/>
    </i>
    <i>
      <x v="5"/>
    </i>
    <i>
      <x v="6"/>
    </i>
    <i>
      <x v="7"/>
    </i>
    <i>
      <x v="8"/>
    </i>
    <i>
      <x v="9"/>
    </i>
  </rowItems>
  <colItems count="1">
    <i/>
  </colItems>
  <dataFields count="1">
    <dataField name="Average of BMI" fld="1" subtotal="average" baseField="0" baseItem="0"/>
  </dataFields>
  <formats count="1">
    <format dxfId="65">
      <pivotArea collapsedLevelsAreSubtotals="1" fieldPosition="0">
        <references count="1">
          <reference field="0" count="0"/>
        </references>
      </pivotArea>
    </format>
  </formats>
  <chartFormats count="1">
    <chartFormat chart="2" format="2" series="1">
      <pivotArea type="data" outline="0" fieldPosition="0">
        <references count="1">
          <reference field="4294967294" count="1" selected="0">
            <x v="0"/>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Average of BMI"/>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B42DC95-DF19-4D41-B77F-F542C73FF3F3}" name="PivotTable9" cacheId="15" applyNumberFormats="0" applyBorderFormats="0" applyFontFormats="0" applyPatternFormats="0" applyAlignmentFormats="0" applyWidthHeightFormats="1" dataCaption="Values" tag="1d37c8d7-88aa-4dd1-81ec-63f53b6e6167" updatedVersion="7" minRefreshableVersion="3" useAutoFormatting="1" itemPrintTitles="1" createdVersion="7" indent="0" outline="1" outlineData="1" multipleFieldFilters="0" chartFormat="1">
  <location ref="A6:E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StdDev of Age" fld="0" subtotal="stdDev" baseField="0" baseItem="0"/>
    <dataField name="StdDev of BMI" fld="1" subtotal="stdDev" baseField="0" baseItem="0"/>
    <dataField name="StdDev of ICIQ pre" fld="2" subtotal="stdDev" baseField="0" baseItem="0"/>
    <dataField name="StdDev of ICIQ post" fld="3" subtotal="stdDev" baseField="0" baseItem="0"/>
    <dataField name="StdDev of Post op FU duration-Months" fld="4" subtotal="stdDev" baseField="0" baseItem="3"/>
  </dataFields>
  <formats count="1">
    <format dxfId="6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caption="StdDev of Age"/>
    <pivotHierarchy dragToData="1" caption="StdDev of BMI"/>
    <pivotHierarchy dragToData="1" caption="StdDev of ICIQ pre"/>
    <pivotHierarchy dragToData="1" caption="StdDev of ICIQ p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tdDev of Post op FU duration-Months"/>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6F4E19-FD84-4B09-B535-A2FF200B947C}" name="PivotTable2" cacheId="7" applyNumberFormats="0" applyBorderFormats="0" applyFontFormats="0" applyPatternFormats="0" applyAlignmentFormats="0" applyWidthHeightFormats="1" dataCaption="Values" tag="41c05c6e-5461-4745-a998-b37b8f450a75" updatedVersion="7" minRefreshableVersion="3" useAutoFormatting="1" itemPrintTitles="1" createdVersion="7" indent="0" outline="1" outlineData="1" multipleFieldFilters="0" chartFormat="1">
  <location ref="H22:H2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Number Of Surgery" fld="0" subtotal="count" baseField="0" baseItem="1753767304"/>
  </dataFields>
  <formats count="1">
    <format dxfId="67">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umber Of Surge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CE000C-634C-47D9-90E5-208241F0C92C}" name="PivotTable17" cacheId="4" applyNumberFormats="0" applyBorderFormats="0" applyFontFormats="0" applyPatternFormats="0" applyAlignmentFormats="0" applyWidthHeightFormats="1" dataCaption="Values" tag="f90ae4a2-d1d2-45e6-bb08-c391fef4e3ef" updatedVersion="7" minRefreshableVersion="3" useAutoFormatting="1" subtotalHiddenItems="1" rowGrandTotals="0" colGrandTotals="0" itemPrintTitles="1" createdVersion="7" indent="0" outline="1" outlineData="1" multipleFieldFilters="0" chartFormat="1" rowHeaderCaption="Month">
  <location ref="W2:W11" firstHeaderRow="1" firstDataRow="1" firstDataCol="1"/>
  <pivotFields count="2">
    <pivotField axis="axisRow" allDrilled="1" subtotalTop="0" showAll="0" sortType="ascending" defaultSubtotal="0" defaultAttributeDrillState="1">
      <items count="9">
        <item x="3"/>
        <item x="0"/>
        <item x="5"/>
        <item x="4"/>
        <item x="1"/>
        <item x="8"/>
        <item x="7"/>
        <item x="6"/>
        <item x="2"/>
      </items>
    </pivotField>
    <pivotField allDrilled="1" subtotalTop="0" showAll="0" dataSourceSort="1" defaultSubtotal="0" defaultAttributeDrillState="1"/>
  </pivotFields>
  <rowFields count="1">
    <field x="0"/>
  </rowFields>
  <rowItems count="9">
    <i>
      <x/>
    </i>
    <i>
      <x v="1"/>
    </i>
    <i>
      <x v="2"/>
    </i>
    <i>
      <x v="3"/>
    </i>
    <i>
      <x v="4"/>
    </i>
    <i>
      <x v="5"/>
    </i>
    <i>
      <x v="6"/>
    </i>
    <i>
      <x v="7"/>
    </i>
    <i>
      <x v="8"/>
    </i>
  </rowItems>
  <formats count="1">
    <format dxfId="68">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40137BF-6075-4B3A-81D1-64732EEBE5BB}" name="PivotTable3" cacheId="11" applyNumberFormats="0" applyBorderFormats="0" applyFontFormats="0" applyPatternFormats="0" applyAlignmentFormats="0" applyWidthHeightFormats="1" dataCaption="Values" tag="df366501-fbad-448b-9f9a-caf821448d4f" updatedVersion="7" minRefreshableVersion="3" useAutoFormatting="1" rowGrandTotals="0" colGrandTotals="0" itemPrintTitles="1" createdVersion="7" indent="0" outline="1" outlineData="1" multipleFieldFilters="0" chartFormat="1" rowHeaderCaption="Status">
  <location ref="I22:J23" firstHeaderRow="1" firstDataRow="1" firstDataCol="1"/>
  <pivotFields count="3">
    <pivotField dataField="1" subtotalTop="0" showAll="0" defaultSubtotal="0"/>
    <pivotField axis="axisRow" allDrilled="1" subtotalTop="0" showAll="0" dataSourceSort="1" defaultSubtotal="0" defaultAttributeDrillState="1">
      <items count="1">
        <item s="1" x="0"/>
      </items>
    </pivotField>
    <pivotField allDrilled="1" subtotalTop="0" showAll="0" dataSourceSort="1" defaultSubtotal="0" defaultAttributeDrillState="1"/>
  </pivotFields>
  <rowFields count="1">
    <field x="1"/>
  </rowFields>
  <rowItems count="1">
    <i>
      <x/>
    </i>
  </rowItems>
  <colItems count="1">
    <i/>
  </colItems>
  <dataFields count="1">
    <dataField name="NO. of Successful Suggeries" fld="0" subtotal="count" baseField="1" baseItem="0"/>
  </dataFields>
  <formats count="1">
    <format dxfId="69">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umber Of Surgery"/>
    <pivotHierarchy dragToData="1" caption="NO. of Successful Suggeries"/>
    <pivotHierarchy dragToData="1" caption="Distinct Count of Successful?"/>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DCE6FE4-03E5-4D40-B90E-4AB50586DBC4}" name="PivotTable5" cacheId="12" applyNumberFormats="0" applyBorderFormats="0" applyFontFormats="0" applyPatternFormats="0" applyAlignmentFormats="0" applyWidthHeightFormats="1" dataCaption="Values" tag="32c9e445-6c62-47cf-acad-75e5a90191d5" updatedVersion="7" minRefreshableVersion="3" useAutoFormatting="1" subtotalHiddenItems="1" itemPrintTitles="1" createdVersion="7" indent="0" outline="1" outlineData="1" multipleFieldFilters="0" chartFormat="1">
  <location ref="A2:E3"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Average Age" fld="0" subtotal="average" baseField="0" baseItem="1"/>
    <dataField name="Average BMI" fld="1" subtotal="average" baseField="0" baseItem="1"/>
    <dataField name="Average ICIQ pre" fld="2" subtotal="average" baseField="0" baseItem="2"/>
    <dataField name="Average ICIQ post" fld="3" subtotal="average" baseField="0" baseItem="3"/>
    <dataField name="Average of Post op FU duration-Months" fld="4" subtotal="average" baseField="0" baseItem="3"/>
  </dataFields>
  <formats count="1">
    <format dxfId="70">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ost op FU duration-Months"/>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43048B4F-C8ED-4B91-AC40-10F7066CF6FA}" name="PivotTable18" cacheId="5" applyNumberFormats="0" applyBorderFormats="0" applyFontFormats="0" applyPatternFormats="0" applyAlignmentFormats="0" applyWidthHeightFormats="1" dataCaption="Values" tag="7c53f502-4730-425f-aa87-6afef72ae2ef" updatedVersion="7" minRefreshableVersion="3" useAutoFormatting="1" subtotalHiddenItems="1" rowGrandTotals="0" colGrandTotals="0" itemPrintTitles="1" createdVersion="7" indent="0" outline="1" outlineData="1" multipleFieldFilters="0" chartFormat="1" rowHeaderCaption="Status">
  <location ref="A35:B36" firstHeaderRow="1" firstDataRow="1" firstDataCol="1"/>
  <pivotFields count="3">
    <pivotField axis="axisRow" allDrilled="1" subtotalTop="0" showAll="0" dataSourceSort="1" defaultSubtotal="0" defaultAttributeDrillState="1">
      <items count="1">
        <item s="1" x="0"/>
      </items>
    </pivotField>
    <pivotField dataField="1" subtotalTop="0" showAll="0" defaultSubtotal="0"/>
    <pivotField allDrilled="1" subtotalTop="0" showAll="0" dataSourceSort="1" defaultSubtotal="0" defaultAttributeDrillState="1"/>
  </pivotFields>
  <rowFields count="1">
    <field x="0"/>
  </rowFields>
  <rowItems count="1">
    <i>
      <x/>
    </i>
  </rowItems>
  <colItems count="1">
    <i/>
  </colItems>
  <dataFields count="1">
    <dataField name="Prolapse?" fld="1" subtotal="count" baseField="0" baseItem="0"/>
  </dataFields>
  <formats count="1">
    <format dxfId="71">
      <pivotArea outline="0" collapsedLevelsAreSubtotals="1" fieldPosition="0"/>
    </format>
  </formats>
  <pivotHierarchies count="1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Average Age"/>
    <pivotHierarchy dragToData="1"/>
    <pivotHierarchy dragToData="1" caption="Average BMI"/>
    <pivotHierarchy dragToData="1"/>
    <pivotHierarchy dragToData="1"/>
    <pivotHierarchy dragToData="1" caption="Average ICIQ pre"/>
    <pivotHierarchy dragToData="1" caption="Average ICIQ post"/>
    <pivotHierarchy dragToData="1"/>
    <pivotHierarchy dragToData="1"/>
    <pivotHierarchy dragToData="1"/>
    <pivotHierarchy dragToData="1"/>
    <pivotHierarchy dragToData="1" caption="Count of Age"/>
    <pivotHierarchy dragToData="1" caption="No of Suggery By Year"/>
    <pivotHierarchy dragToData="1"/>
    <pivotHierarchy dragToData="1"/>
    <pivotHierarchy dragToData="1" caption="Prolaps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Bulkamid">
        <x15:activeTabTopLevelEntity name="[Bulkami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BC64D3F6-7745-4AA7-905D-CB556C2ACA7F}" autoFormatId="16" applyNumberFormats="0" applyBorderFormats="0" applyFontFormats="0" applyPatternFormats="0" applyAlignmentFormats="0" applyWidthHeightFormats="0">
  <queryTableRefresh nextId="46">
    <queryTableFields count="36">
      <queryTableField id="44" name="RecordID" tableColumnId="36"/>
      <queryTableField id="1" name="Age" tableColumnId="1"/>
      <queryTableField id="32" name="Age Group" tableColumnId="30"/>
      <queryTableField id="2" name="BMI" tableColumnId="2"/>
      <queryTableField id="4" name="ICIQ pre" tableColumnId="4"/>
      <queryTableField id="5" name="ICIQ post" tableColumnId="5"/>
      <queryTableField id="3" name="Parity " tableColumnId="3"/>
      <queryTableField id="6" name="Date Surgery" tableColumnId="6"/>
      <queryTableField id="34" name="Year" tableColumnId="31"/>
      <queryTableField id="35" name="Month" tableColumnId="32"/>
      <queryTableField id="36" name="Month Name" tableColumnId="33"/>
      <queryTableField id="37" name="Quarter" tableColumnId="34"/>
      <queryTableField id="7" name="Type of incontinence" tableColumnId="7"/>
      <queryTableField id="8" name="Prolapse?" tableColumnId="8"/>
      <queryTableField id="9" name="ISC?" tableColumnId="9"/>
      <queryTableField id="10" name="UDS?" tableColumnId="10"/>
      <queryTableField id="11" name="Bladder capacity" tableColumnId="11"/>
      <queryTableField id="12" name="DO?" tableColumnId="12"/>
      <queryTableField id="13" name="Type SUI" tableColumnId="13"/>
      <queryTableField id="14" name="Qmax" tableColumnId="14"/>
      <queryTableField id="15" name="Post void residual" tableColumnId="15"/>
      <queryTableField id="16" name="SPFT?" tableColumnId="16"/>
      <queryTableField id="17" name="Stim?" tableColumnId="17"/>
      <queryTableField id="18" name="Lifestyle mods?" tableColumnId="18"/>
      <queryTableField id="19" name="MDT?" tableColumnId="19"/>
      <queryTableField id="20" name="Primary_Recurrent?" tableColumnId="20"/>
      <queryTableField id="21" name="What previous surgery" tableColumnId="21"/>
      <queryTableField id="22" name="Anesthetic" tableColumnId="22"/>
      <queryTableField id="23" name="No_of deposits BNI" tableColumnId="23"/>
      <queryTableField id="24" name="Duration of post op stay" tableColumnId="24"/>
      <queryTableField id="25" name="Intra-op complications" tableColumnId="25"/>
      <queryTableField id="26" name="Immediate Post op complications" tableColumnId="26"/>
      <queryTableField id="27" name="Post op FU duration" tableColumnId="27"/>
      <queryTableField id="42" name="Post op FU duration-Months" tableColumnId="35"/>
      <queryTableField id="28" name="Complications at FU" tableColumnId="28"/>
      <queryTableField id="29" name="Successful?" tableColumnId="2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93B93261-7E8C-49E6-B100-EC56364F96F1}" autoFormatId="16" applyNumberFormats="0" applyBorderFormats="0" applyFontFormats="0" applyPatternFormats="0" applyAlignmentFormats="0" applyWidthHeightFormats="0">
  <queryTableRefresh nextId="68">
    <queryTableFields count="63">
      <queryTableField id="1" name="RecordID" tableColumnId="1"/>
      <queryTableField id="2" name="Date of surgery" tableColumnId="2"/>
      <queryTableField id="60" name="Month" tableColumnId="60"/>
      <queryTableField id="61" name="Month Name" tableColumnId="61"/>
      <queryTableField id="62" name="Year" tableColumnId="62"/>
      <queryTableField id="63" name="Quarter" tableColumnId="63"/>
      <queryTableField id="3" name="Predominant symptoms.  Mixed urinary incontinence" tableColumnId="3"/>
      <queryTableField id="4" name="Predominant symptoms.   Stress incontinence" tableColumnId="4"/>
      <queryTableField id="5" name="Predominant symptoms.   Concurrent prolapse" tableColumnId="5"/>
      <queryTableField id="6" name="How often leak urine - Pre-op" tableColumnId="6"/>
      <queryTableField id="7" name="How much urine usually leak - Pre-op" tableColumnId="7"/>
      <queryTableField id="8" name="Does leaking urine interfere with everyday life  - Pre-op" tableColumnId="8"/>
      <queryTableField id="9" name="ICIQ score - Pre-op" tableColumnId="9"/>
      <queryTableField id="10" name="Were they taught selfcatheterisation preop" tableColumnId="10"/>
      <queryTableField id="11" name="Urodynamic studiesvideo urodynamic studies findings  Bladder capacity" tableColumnId="11"/>
      <queryTableField id="12" name="Any DO" tableColumnId="12"/>
      <queryTableField id="13" name="SUI" tableColumnId="13"/>
      <queryTableField id="14" name="Qmax" tableColumnId="14"/>
      <queryTableField id="15" name="Post void residuals" tableColumnId="15"/>
      <queryTableField id="16" name="Supervised PFMT with continence team" tableColumnId="16"/>
      <queryTableField id="17" name="Electric stimulation with continence team" tableColumnId="17"/>
      <queryTableField id="18" name="Life style modification" tableColumnId="18"/>
      <queryTableField id="19" name="BMI" tableColumnId="19"/>
      <queryTableField id="20" name="Type of surgery for SUI" tableColumnId="20"/>
      <queryTableField id="21" name="If secondary what previous surgery.   TVT" tableColumnId="21"/>
      <queryTableField id="22" name="If secondary what previous surgery.   Bulking" tableColumnId="22"/>
      <queryTableField id="23" name="If secondary what previous surgery.   Needle suspension" tableColumnId="23"/>
      <queryTableField id="24" name="If secondary what previous surgery.   TOT" tableColumnId="24"/>
      <queryTableField id="25" name="If secondary what previous surgery.   Autologous facial sling" tableColumnId="25"/>
      <queryTableField id="26" name="Anaesthesia.   General" tableColumnId="26"/>
      <queryTableField id="27" name="Anaesthesia.     Spinal" tableColumnId="27"/>
      <queryTableField id="28" name="Comorbidities.  Diabetes" tableColumnId="28"/>
      <queryTableField id="29" name="Comorbidities.  Hypertension" tableColumnId="29"/>
      <queryTableField id="30" name="Comorbidities.  COPD" tableColumnId="30"/>
      <queryTableField id="31" name="Comorbidities.  Cardiac problems" tableColumnId="31"/>
      <queryTableField id="32" name="HRO1" tableColumnId="32"/>
      <queryTableField id="33" name="Cystoscopy performed" tableColumnId="33"/>
      <queryTableField id="34" name="Duration of post op stay days" tableColumnId="34"/>
      <queryTableField id="35" name="Intraop complications.  Bleeding" tableColumnId="35"/>
      <queryTableField id="36" name="Intraop complications.  Major organ injury" tableColumnId="36"/>
      <queryTableField id="37" name="Intraop complications.  Blood transfusion" tableColumnId="37"/>
      <queryTableField id="38" name="Intraop complications.  Conversion to open surgery" tableColumnId="38"/>
      <queryTableField id="39" name="Intraop complications.  Abandoned procedure" tableColumnId="39"/>
      <queryTableField id="40" name="Intraop complications.  None" tableColumnId="40"/>
      <queryTableField id="41" name="Immediate postop complications tick all that apply.  Bleeding" tableColumnId="41"/>
      <queryTableField id="42" name="Immediate postop complications tick all that apply.  Blood transfusion" tableColumnId="42"/>
      <queryTableField id="43" name="Immediate postop complications tick all that apply.  Infection" tableColumnId="43"/>
      <queryTableField id="44" name="Immediate postop complications tick all that apply.  Voiding dysfunction" tableColumnId="44"/>
      <queryTableField id="45" name="Immediate postop complications tick all that apply.  UTI" tableColumnId="45"/>
      <queryTableField id="46" name="Immediate postop complications tick all that apply.  Haematoma" tableColumnId="46"/>
      <queryTableField id="47" name="Immediate postop complications tick all that apply.  Return to theatre" tableColumnId="47"/>
      <queryTableField id="48" name="Immediate postop complications tick all that apply.  None" tableColumnId="48"/>
      <queryTableField id="49" name="Post op follow up duration months" tableColumnId="49"/>
      <queryTableField id="50" name="Complications at followup.  Voiding dysfunction" tableColumnId="50"/>
      <queryTableField id="51" name="Complications at followup.  OAB symptoms" tableColumnId="51"/>
      <queryTableField id="52" name="Complications at followup.  Pain" tableColumnId="52"/>
      <queryTableField id="53" name="Complications at followup.  Posterior POP" tableColumnId="53"/>
      <queryTableField id="54" name="Complications at followup.  Persistent SUI" tableColumnId="54"/>
      <queryTableField id="55" name="Complications at followup.  None" tableColumnId="55"/>
      <queryTableField id="56" name="How often leak urine post op" tableColumnId="56"/>
      <queryTableField id="57" name="How much urine leaked post op" tableColumnId="57"/>
      <queryTableField id="58" name="How much leaking urine interferes with everyday life post op" tableColumnId="58"/>
      <queryTableField id="59" name="ICIQ score post op" tableColumnId="59"/>
    </queryTableFields>
  </queryTableRefresh>
  <extLst>
    <ext xmlns:x15="http://schemas.microsoft.com/office/spreadsheetml/2010/11/main" uri="{883FBD77-0823-4a55-B5E3-86C4891E6966}">
      <x15:queryTable sourceDataName="Query - Laparoscopic Colposuspensi"/>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77D0E8E8-1CE6-4910-A477-65D9E09CEBA0}" autoFormatId="16" applyNumberFormats="0" applyBorderFormats="0" applyFontFormats="0" applyPatternFormats="0" applyAlignmentFormats="0" applyWidthHeightFormats="0">
  <queryTableRefresh nextId="69">
    <queryTableFields count="64">
      <queryTableField id="1" name="RecordID" tableColumnId="1"/>
      <queryTableField id="2" name="Date of surgery" tableColumnId="2"/>
      <queryTableField id="61" name="Month" tableColumnId="61"/>
      <queryTableField id="62" name="Month Name" tableColumnId="62"/>
      <queryTableField id="63" name="Year" tableColumnId="63"/>
      <queryTableField id="64" name="Quarter" tableColumnId="64"/>
      <queryTableField id="3" name="Predominant symptoms_Mixed urinary incontinence" tableColumnId="3"/>
      <queryTableField id="4" name="Predominant symptoms_Stress incontinence" tableColumnId="4"/>
      <queryTableField id="5" name="Predominant symptoms_Concurrent prolapse" tableColumnId="5"/>
      <queryTableField id="6" name="How often leak urine pre-op" tableColumnId="6"/>
      <queryTableField id="7" name="How much urine usually leak pre-op" tableColumnId="7"/>
      <queryTableField id="8" name="Does leaking urine interfere with everyday life  pre-op" tableColumnId="8"/>
      <queryTableField id="9" name="ICIQ score pre-op" tableColumnId="9"/>
      <queryTableField id="10" name="Were they taught selfcatheterisation pre-op" tableColumnId="10"/>
      <queryTableField id="11" name="Urodynamic studiesvideo urodynamic studies findings  Bladder capacity" tableColumnId="11"/>
      <queryTableField id="12" name="Any DO" tableColumnId="12"/>
      <queryTableField id="13" name="SUI" tableColumnId="13"/>
      <queryTableField id="14" name="Qmax" tableColumnId="14"/>
      <queryTableField id="15" name="Post void residuals" tableColumnId="15"/>
      <queryTableField id="16" name="Supervised PFMT with continence team" tableColumnId="16"/>
      <queryTableField id="17" name="Electric stimulation with continence team" tableColumnId="17"/>
      <queryTableField id="18" name="Life style modification" tableColumnId="18"/>
      <queryTableField id="19" name="BMI" tableColumnId="19"/>
      <queryTableField id="20" name="Type of surgery for SUI" tableColumnId="20"/>
      <queryTableField id="21" name="If secondary what previous surgery_TVT" tableColumnId="21"/>
      <queryTableField id="22" name="If secondary what previous surgery_Bulking" tableColumnId="22"/>
      <queryTableField id="23" name="If secondary what previous surgery_Needle suspension" tableColumnId="23"/>
      <queryTableField id="24" name="If secondary what previous surgery_TOT" tableColumnId="24"/>
      <queryTableField id="25" name="If secondary what previous surgery_Colposuspension" tableColumnId="25"/>
      <queryTableField id="26" name="Anaesthesia_General" tableColumnId="26"/>
      <queryTableField id="27" name="Anaesthesia_Spinal" tableColumnId="27"/>
      <queryTableField id="28" name="Comorbidities_Diabetes" tableColumnId="28"/>
      <queryTableField id="29" name="Comorbidities_Hypertension" tableColumnId="29"/>
      <queryTableField id="30" name="Comorbidities_COPD" tableColumnId="30"/>
      <queryTableField id="31" name="Comorbidities_Cardiac problems" tableColumnId="31"/>
      <queryTableField id="32" name="Other comorbidities" tableColumnId="32"/>
      <queryTableField id="33" name="HRO1" tableColumnId="33"/>
      <queryTableField id="34" name="Cystoscopy performed" tableColumnId="34"/>
      <queryTableField id="35" name="Duration of post op stay days" tableColumnId="35"/>
      <queryTableField id="36" name="Intraop complications_Bleeding" tableColumnId="36"/>
      <queryTableField id="37" name="Intraop complications_Major organ injury" tableColumnId="37"/>
      <queryTableField id="38" name="Intraop complications_Blood transfusion" tableColumnId="38"/>
      <queryTableField id="39" name="Intraop complications_Conversion to open surgery" tableColumnId="39"/>
      <queryTableField id="40" name="Intraop complications_Abandoned procedure" tableColumnId="40"/>
      <queryTableField id="41" name="Intraop complications_None" tableColumnId="41"/>
      <queryTableField id="42" name="Immediate postop complications tick all that apply_Bleeding" tableColumnId="42"/>
      <queryTableField id="43" name="Immediate postop complications tick all that apply_Blood transfusion" tableColumnId="43"/>
      <queryTableField id="44" name="Immediate postop complications tick all that apply_Infection" tableColumnId="44"/>
      <queryTableField id="45" name="Immediate postop complications tick all that apply_Voiding dysfunction" tableColumnId="45"/>
      <queryTableField id="46" name="Immediate postop complications tick all that apply_UTI" tableColumnId="46"/>
      <queryTableField id="47" name="Immediate postop complications tick all that apply_Haematoma" tableColumnId="47"/>
      <queryTableField id="48" name="Immediate postop complications tick all that apply_Return to theatre" tableColumnId="48"/>
      <queryTableField id="49" name="Immediate postop complications tick all that apply_None" tableColumnId="49"/>
      <queryTableField id="50" name="Post-op follow up duration months" tableColumnId="50"/>
      <queryTableField id="51" name="Complications at followup_Voiding dysfunction" tableColumnId="51"/>
      <queryTableField id="52" name="Complications at followup_OAB symptoms" tableColumnId="52"/>
      <queryTableField id="53" name="Complications at followup_Pain" tableColumnId="53"/>
      <queryTableField id="54" name="Complications at followup_Posterior POP" tableColumnId="54"/>
      <queryTableField id="55" name="Complications at followup_Persistent SUI" tableColumnId="55"/>
      <queryTableField id="56" name="Complications at followup_None" tableColumnId="56"/>
      <queryTableField id="57" name="How often leak urine post op" tableColumnId="57"/>
      <queryTableField id="58" name="How much urine leaked post op" tableColumnId="58"/>
      <queryTableField id="59" name="How much leaking urine interferes with everyday life post-op" tableColumnId="59"/>
      <queryTableField id="60" name="ICIQ score post-op" tableColumnId="60"/>
    </queryTableFields>
  </queryTableRefresh>
  <extLst>
    <ext xmlns:x15="http://schemas.microsoft.com/office/spreadsheetml/2010/11/main" uri="{883FBD77-0823-4a55-B5E3-86C4891E6966}">
      <x15:queryTable sourceDataName="Query - AF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Surgery__Year" xr10:uid="{B8EACD6D-3020-4651-B692-F8DF3C88D7A6}" sourceName="[Bulkamid].[Date Surgery (Year)]">
  <pivotTables>
    <pivotTable tabId="6" name="PivotTable12"/>
    <pivotTable tabId="6" name="PivotTable10"/>
    <pivotTable tabId="6" name="PivotTable11"/>
    <pivotTable tabId="6" name="PivotTable13"/>
    <pivotTable tabId="6" name="PivotTable17"/>
    <pivotTable tabId="6" name="PivotTable18"/>
    <pivotTable tabId="6" name="PivotTable19"/>
    <pivotTable tabId="6" name="PivotTable2"/>
    <pivotTable tabId="6" name="PivotTable23"/>
    <pivotTable tabId="6" name="PivotTable25"/>
    <pivotTable tabId="6" name="PivotTable26"/>
    <pivotTable tabId="6" name="PivotTable3"/>
    <pivotTable tabId="6" name="PivotTable5"/>
    <pivotTable tabId="6" name="PivotTable6"/>
    <pivotTable tabId="6" name="PivotTable8"/>
    <pivotTable tabId="6" name="PivotTable9"/>
  </pivotTables>
  <data>
    <olap pivotCacheId="749910304">
      <levels count="2">
        <level uniqueName="[Bulkamid].[Date Surgery (Year)].[(All)]" sourceCaption="(All)" count="0"/>
        <level uniqueName="[Bulkamid].[Date Surgery (Year)].[Date Surgery (Year)]" sourceCaption="Date Surgery (Year)" count="3">
          <ranges>
            <range startItem="0">
              <i n="[Bulkamid].[Date Surgery (Year)].&amp;[2018]" c="2018"/>
              <i n="[Bulkamid].[Date Surgery (Year)].&amp;[2019]" c="2019"/>
              <i n="[Bulkamid].[Date Surgery (Year)].&amp;[2020]" c="2020"/>
            </range>
          </ranges>
        </level>
      </levels>
      <selections count="1">
        <selection n="[Bulkamid].[Date Surgery (Year)].[All]"/>
      </selections>
    </olap>
  </data>
  <extLst>
    <x:ext xmlns:x15="http://schemas.microsoft.com/office/spreadsheetml/2010/11/main" uri="{470722E0-AACD-4C17-9CDC-17EF765DBC7E}">
      <x15:slicerCacheHideItemsWithNoData count="1">
        <x15:slicerCacheOlapLevelName uniqueName="[Bulkamid].[Date Surgery (Year)].[Date Surgery (Year)]" count="0"/>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7FCD89C5-707B-4FB4-9E38-1006F42F3061}" sourceName="[Bulkamid].[Quarter]">
  <pivotTables>
    <pivotTable tabId="6" name="PivotTable13"/>
    <pivotTable tabId="6" name="PivotTable10"/>
    <pivotTable tabId="6" name="PivotTable11"/>
    <pivotTable tabId="6" name="PivotTable12"/>
    <pivotTable tabId="6" name="PivotTable17"/>
    <pivotTable tabId="6" name="PivotTable18"/>
    <pivotTable tabId="6" name="PivotTable19"/>
    <pivotTable tabId="6" name="PivotTable2"/>
    <pivotTable tabId="6" name="PivotTable23"/>
    <pivotTable tabId="6" name="PivotTable25"/>
    <pivotTable tabId="6" name="PivotTable26"/>
    <pivotTable tabId="6" name="PivotTable3"/>
    <pivotTable tabId="6" name="PivotTable5"/>
    <pivotTable tabId="6" name="PivotTable6"/>
    <pivotTable tabId="6" name="PivotTable8"/>
    <pivotTable tabId="6" name="PivotTable9"/>
  </pivotTables>
  <data>
    <olap pivotCacheId="749910304">
      <levels count="2">
        <level uniqueName="[Bulkamid].[Quarter].[(All)]" sourceCaption="(All)" count="0"/>
        <level uniqueName="[Bulkamid].[Quarter].[Quarter]" sourceCaption="Quarter" count="4">
          <ranges>
            <range startItem="0">
              <i n="[Bulkamid].[Quarter].&amp;[1]" c="1"/>
              <i n="[Bulkamid].[Quarter].&amp;[2]" c="2"/>
              <i n="[Bulkamid].[Quarter].&amp;[3]" c="3"/>
              <i n="[Bulkamid].[Quarter].&amp;[4]" c="4"/>
            </range>
          </ranges>
        </level>
      </levels>
      <selections count="1">
        <selection n="[Bulkamid].[Quarter].[All]"/>
      </selections>
    </olap>
  </data>
  <extLst>
    <x:ext xmlns:x15="http://schemas.microsoft.com/office/spreadsheetml/2010/11/main" uri="{470722E0-AACD-4C17-9CDC-17EF765DBC7E}">
      <x15:slicerCacheHideItemsWithNoData count="1">
        <x15:slicerCacheOlapLevelName uniqueName="[Bulkamid].[Quarter].[Quarter]" count="0"/>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Surgery__Month1" xr10:uid="{3ECBAA1E-6354-4EB9-BF41-A6BDD55C65B3}" sourceName="[Bulkamid].[Date Surgery (Month)]">
  <pivotTables>
    <pivotTable tabId="6" name="PivotTable12"/>
    <pivotTable tabId="6" name="PivotTable10"/>
    <pivotTable tabId="6" name="PivotTable11"/>
    <pivotTable tabId="6" name="PivotTable13"/>
    <pivotTable tabId="6" name="PivotTable17"/>
    <pivotTable tabId="6" name="PivotTable18"/>
    <pivotTable tabId="6" name="PivotTable19"/>
    <pivotTable tabId="6" name="PivotTable2"/>
    <pivotTable tabId="6" name="PivotTable23"/>
    <pivotTable tabId="6" name="PivotTable25"/>
    <pivotTable tabId="6" name="PivotTable26"/>
    <pivotTable tabId="6" name="PivotTable3"/>
    <pivotTable tabId="6" name="PivotTable5"/>
    <pivotTable tabId="6" name="PivotTable6"/>
    <pivotTable tabId="6" name="PivotTable8"/>
    <pivotTable tabId="6" name="PivotTable9"/>
  </pivotTables>
  <data>
    <olap pivotCacheId="749910304">
      <levels count="2">
        <level uniqueName="[Bulkamid].[Date Surgery (Month)].[(All)]" sourceCaption="(All)" count="0"/>
        <level uniqueName="[Bulkamid].[Date Surgery (Month)].[Date Surgery (Month)]" sourceCaption="Date Surgery (Month)" count="9">
          <ranges>
            <range startItem="0">
              <i n="[Bulkamid].[Date Surgery (Month)].&amp;[Jan]" c="Jan"/>
              <i n="[Bulkamid].[Date Surgery (Month)].&amp;[Apr]" c="Apr"/>
              <i n="[Bulkamid].[Date Surgery (Month)].&amp;[May]" c="May"/>
              <i n="[Bulkamid].[Date Surgery (Month)].&amp;[Jul]" c="Jul"/>
              <i n="[Bulkamid].[Date Surgery (Month)].&amp;[Aug]" c="Aug"/>
              <i n="[Bulkamid].[Date Surgery (Month)].&amp;[Sep]" c="Sep"/>
              <i n="[Bulkamid].[Date Surgery (Month)].&amp;[Oct]" c="Oct"/>
              <i n="[Bulkamid].[Date Surgery (Month)].&amp;[Nov]" c="Nov"/>
              <i n="[Bulkamid].[Date Surgery (Month)].&amp;[Dec]" c="Dec"/>
            </range>
          </ranges>
        </level>
      </levels>
      <selections count="1">
        <selection n="[Bulkamid].[Date Surgery (Month)].[All]"/>
      </selections>
    </olap>
  </data>
  <extLst>
    <x:ext xmlns:x15="http://schemas.microsoft.com/office/spreadsheetml/2010/11/main" uri="{470722E0-AACD-4C17-9CDC-17EF765DBC7E}">
      <x15:slicerCacheHideItemsWithNoData count="1">
        <x15:slicerCacheOlapLevelName uniqueName="[Bulkamid].[Date Surgery (Month)].[Date Surgery (Month)]"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Surgery (Year)" xr10:uid="{12D39B60-1E6E-4F04-AF7C-C5AC86C82F17}" cache="Slicer_Date_Surgery__Year" caption="Year" level="1" style="Slicer Style 1" rowHeight="241300"/>
  <slicer name="Quarter" xr10:uid="{62C0F5E2-B23A-4BCE-A5A8-6FF75443D4B8}" cache="Slicer_Quarter" caption="Quarter" columnCount="4" level="1" style="Slicer Style 1" rowHeight="241300"/>
  <slicer name="Date Surgery (Month) 1" xr10:uid="{73918EED-FD58-4B1C-AEB3-54A096ECF6A5}" cache="Slicer_Date_Surgery__Month1" caption="Month" level="1" style="Slicer Style 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C779F13-4BD6-4055-9DC1-E42490C964A1}" name="Bulkamid" displayName="Bulkamid" ref="A1:AJ28" tableType="queryTable" totalsRowShown="0">
  <autoFilter ref="A1:AJ28" xr:uid="{4C779F13-4BD6-4055-9DC1-E42490C964A1}"/>
  <tableColumns count="36">
    <tableColumn id="36" xr3:uid="{4AC9531E-15D2-47E0-A92C-2FD1E2F82927}" uniqueName="36" name="RecordID" queryTableFieldId="44"/>
    <tableColumn id="1" xr3:uid="{0E59BBA3-F390-4FB0-8F29-8C255420842D}" uniqueName="1" name="Age" queryTableFieldId="1"/>
    <tableColumn id="30" xr3:uid="{93D2F9E2-C537-4EAA-B6D5-3BBAC6AB16BA}" uniqueName="30" name="Age Group" queryTableFieldId="32" dataDxfId="48"/>
    <tableColumn id="2" xr3:uid="{28C967C4-5A76-4CDC-BC85-0897AAE32ED2}" uniqueName="2" name="BMI" queryTableFieldId="2"/>
    <tableColumn id="4" xr3:uid="{C803A199-5146-40A0-A954-EB75E13A664F}" uniqueName="4" name="ICIQ pre" queryTableFieldId="4"/>
    <tableColumn id="5" xr3:uid="{0FED0D70-A352-4AB0-BF8C-4C895D2EF349}" uniqueName="5" name="ICIQ post" queryTableFieldId="5"/>
    <tableColumn id="3" xr3:uid="{940326C7-87C3-4D72-AFFA-4DBF9877A713}" uniqueName="3" name="Parity " queryTableFieldId="3" dataDxfId="47"/>
    <tableColumn id="6" xr3:uid="{74F8F5FB-B069-44D8-8C2E-7FE2CFB443C8}" uniqueName="6" name="Date Surgery" queryTableFieldId="6" dataDxfId="46"/>
    <tableColumn id="31" xr3:uid="{353E899F-C01E-45D5-9EDF-91F951CD0BC3}" uniqueName="31" name="Year" queryTableFieldId="34"/>
    <tableColumn id="32" xr3:uid="{CC131131-3BEF-406E-8EBA-56271BBFAC85}" uniqueName="32" name="Month" queryTableFieldId="35"/>
    <tableColumn id="33" xr3:uid="{E0D515A9-2612-4754-AB51-D66C8F638134}" uniqueName="33" name="Month Name" queryTableFieldId="36" dataDxfId="45"/>
    <tableColumn id="34" xr3:uid="{9B4E85FE-ECBB-4D66-A7DC-C68E3766DCAA}" uniqueName="34" name="Quarter" queryTableFieldId="37"/>
    <tableColumn id="7" xr3:uid="{7BDB3B61-D6CB-4D11-8B5D-8086B989B994}" uniqueName="7" name="Type of incontinence" queryTableFieldId="7" dataDxfId="44"/>
    <tableColumn id="8" xr3:uid="{4DFE0B73-A915-4174-B9B1-2355673885EC}" uniqueName="8" name="Prolapse?" queryTableFieldId="8" dataDxfId="43"/>
    <tableColumn id="9" xr3:uid="{32C05A0B-CF03-4C98-997E-9E23D3DC06E7}" uniqueName="9" name="ISC?" queryTableFieldId="9" dataDxfId="42"/>
    <tableColumn id="10" xr3:uid="{0C8CAC9A-F281-4851-9C28-FAA3DFE14C43}" uniqueName="10" name="UDS?" queryTableFieldId="10" dataDxfId="41"/>
    <tableColumn id="11" xr3:uid="{CCD16857-7636-4E6A-A289-82F6D1D7AF73}" uniqueName="11" name="Bladder capacity" queryTableFieldId="11" dataDxfId="40"/>
    <tableColumn id="12" xr3:uid="{AADC3F5D-C749-41A7-83CD-D226C38621E3}" uniqueName="12" name="DO?" queryTableFieldId="12" dataDxfId="39"/>
    <tableColumn id="13" xr3:uid="{FABE5396-3460-46AF-801C-83D3780D3F3C}" uniqueName="13" name="Type SUI" queryTableFieldId="13" dataDxfId="38"/>
    <tableColumn id="14" xr3:uid="{E95FEAB0-5105-4B4A-89D8-5352C8405220}" uniqueName="14" name="Qmax" queryTableFieldId="14"/>
    <tableColumn id="15" xr3:uid="{DABDCA1A-64FF-405B-9185-349EC99049E3}" uniqueName="15" name="Post void residual" queryTableFieldId="15"/>
    <tableColumn id="16" xr3:uid="{D11DC7A3-1200-425A-892F-58C4219CC2F3}" uniqueName="16" name="SPFT?" queryTableFieldId="16" dataDxfId="37"/>
    <tableColumn id="17" xr3:uid="{5377C262-93A1-4EF0-B1F4-5C7D5DA875B8}" uniqueName="17" name="Stim?" queryTableFieldId="17" dataDxfId="36"/>
    <tableColumn id="18" xr3:uid="{A0A9A572-D39E-4ED7-9AD9-B9B1D9754375}" uniqueName="18" name="Lifestyle mods?" queryTableFieldId="18" dataDxfId="35"/>
    <tableColumn id="19" xr3:uid="{CF6A5425-FB35-4DC2-8BF4-3B8A914F3377}" uniqueName="19" name="MDT?" queryTableFieldId="19" dataDxfId="34"/>
    <tableColumn id="20" xr3:uid="{249C14E7-D0C8-4CB5-8540-3C55E28E1C9F}" uniqueName="20" name="Primary_Recurrent?" queryTableFieldId="20" dataDxfId="33"/>
    <tableColumn id="21" xr3:uid="{5F232B47-0B3A-4C4E-B91F-32FBE7B415D9}" uniqueName="21" name="What previous surgery" queryTableFieldId="21" dataDxfId="32"/>
    <tableColumn id="22" xr3:uid="{246AD718-11CE-4700-ACC0-76727E9D170B}" uniqueName="22" name="Anesthetic" queryTableFieldId="22" dataDxfId="31"/>
    <tableColumn id="23" xr3:uid="{FAF7FF81-BFBD-471D-B41F-242F2E17F514}" uniqueName="23" name="No_of deposits BNI" queryTableFieldId="23"/>
    <tableColumn id="24" xr3:uid="{111007C4-3C91-40FC-8085-9DC158A46354}" uniqueName="24" name="Duration of post op stay" queryTableFieldId="24" dataDxfId="30"/>
    <tableColumn id="25" xr3:uid="{76600196-9963-4EE3-8829-6D3EAB4E1EF4}" uniqueName="25" name="Intra-op complications" queryTableFieldId="25" dataDxfId="29"/>
    <tableColumn id="26" xr3:uid="{84FF0CF4-2A62-4AEB-A004-C851AABA81F8}" uniqueName="26" name="Immediate Post op complications" queryTableFieldId="26" dataDxfId="28"/>
    <tableColumn id="27" xr3:uid="{C1D4DBF4-A48D-4CB7-AE46-290DAFC6D334}" uniqueName="27" name="Post op FU duration" queryTableFieldId="27" dataDxfId="27"/>
    <tableColumn id="35" xr3:uid="{ADC02BCB-60BE-4D2B-95B4-C0A7996EFE18}" uniqueName="35" name="Post op FU duration-Months" queryTableFieldId="42"/>
    <tableColumn id="28" xr3:uid="{C63B5C94-09B3-4C4E-B5F3-78290DBBB4EC}" uniqueName="28" name="Complications at FU" queryTableFieldId="28" dataDxfId="26"/>
    <tableColumn id="29" xr3:uid="{1FCAF44E-2D71-45D7-A3C5-B3D18120DBB4}" uniqueName="29" name="Successful?" queryTableFieldId="29" dataDxf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7096D61-8A5E-4AB5-BEFE-718C8A26518D}" name="Table1" displayName="Table1" ref="H2:J7" totalsRowShown="0" headerRowDxfId="49">
  <autoFilter ref="H2:J7" xr:uid="{B7096D61-8A5E-4AB5-BEFE-718C8A26518D}"/>
  <tableColumns count="3">
    <tableColumn id="1" xr3:uid="{A4908955-42DD-43A0-9DA9-139662CD1438}" name="ANALYSIS: Remarks"/>
    <tableColumn id="2" xr3:uid="{D8640E80-1397-4E7F-BC2C-519A8175BB1F}" name="Argument"/>
    <tableColumn id="3" xr3:uid="{97D8B03D-464A-4164-8208-63FAB8E57F8A}" name="Findings &amp; 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E81D1F-6880-4443-8E74-6AC8675AF178}" name="Laparoscopic_Colposuspensi" displayName="Laparoscopic_Colposuspensi" ref="A1:BK22" tableType="queryTable" totalsRowShown="0">
  <autoFilter ref="A1:BK22" xr:uid="{0EE81D1F-6880-4443-8E74-6AC8675AF178}"/>
  <tableColumns count="63">
    <tableColumn id="1" xr3:uid="{0C32DC1E-8EE1-4017-88DA-19CEC843B49F}" uniqueName="1" name="RecordID" queryTableFieldId="1"/>
    <tableColumn id="2" xr3:uid="{E945FF6D-03A2-4A79-A75C-5BCC2CF4C1DC}" uniqueName="2" name="Date of surgery" queryTableFieldId="2" dataDxfId="24"/>
    <tableColumn id="60" xr3:uid="{30AC0643-78E4-490B-A7AA-39A11DB930D8}" uniqueName="60" name="Month" queryTableFieldId="60" dataDxfId="23"/>
    <tableColumn id="61" xr3:uid="{0E08825F-35BC-466B-87DA-7A2291B83FB4}" uniqueName="61" name="Month Name" queryTableFieldId="61" dataDxfId="22"/>
    <tableColumn id="62" xr3:uid="{A92E6592-1305-4475-82FF-EA4A555893EE}" uniqueName="62" name="Year" queryTableFieldId="62" dataDxfId="21"/>
    <tableColumn id="63" xr3:uid="{FBF1023F-5284-4A4C-AD46-1BF6ED180E26}" uniqueName="63" name="Quarter" queryTableFieldId="63" dataDxfId="20"/>
    <tableColumn id="3" xr3:uid="{F1D97BC7-33F4-4487-A7E5-995F30A8803A}" uniqueName="3" name="Predominant symptoms.  Mixed urinary incontinence" queryTableFieldId="3"/>
    <tableColumn id="4" xr3:uid="{65056D80-9020-4C70-A8D8-0F3834916B23}" uniqueName="4" name="Predominant symptoms.   Stress incontinence" queryTableFieldId="4"/>
    <tableColumn id="5" xr3:uid="{6D5AF8A7-733E-4226-81C7-B31EE577950C}" uniqueName="5" name="Predominant symptoms.   Concurrent prolapse" queryTableFieldId="5"/>
    <tableColumn id="6" xr3:uid="{91B7D228-9514-4192-AD9E-CCBB8643CC88}" uniqueName="6" name="How often leak urine - Pre-op" queryTableFieldId="6"/>
    <tableColumn id="7" xr3:uid="{DF99D9AB-8E30-4ED6-A720-8B7802494ACA}" uniqueName="7" name="How much urine usually leak - Pre-op" queryTableFieldId="7"/>
    <tableColumn id="8" xr3:uid="{DFD5B2FC-9B74-487F-AD62-6A83E2A9C2ED}" uniqueName="8" name="Does leaking urine interfere with everyday life  - Pre-op" queryTableFieldId="8"/>
    <tableColumn id="9" xr3:uid="{8E74ADA7-913C-459B-8163-161C4C55C015}" uniqueName="9" name="ICIQ score - Pre-op" queryTableFieldId="9"/>
    <tableColumn id="10" xr3:uid="{B9D77B12-058F-4CC8-8287-468A0AC01090}" uniqueName="10" name="Were they taught selfcatheterisation preop" queryTableFieldId="10" dataDxfId="19"/>
    <tableColumn id="11" xr3:uid="{64EA3EB4-3832-4D34-862C-03FCBB5780BD}" uniqueName="11" name="Urodynamic studiesvideo urodynamic studies findings  Bladder capacity" queryTableFieldId="11" dataDxfId="18"/>
    <tableColumn id="12" xr3:uid="{741741FE-88F8-4E6D-8754-DCEF9DA1089A}" uniqueName="12" name="Any DO" queryTableFieldId="12" dataDxfId="17"/>
    <tableColumn id="13" xr3:uid="{4735203C-815A-438C-8723-956896F25507}" uniqueName="13" name="SUI" queryTableFieldId="13" dataDxfId="16"/>
    <tableColumn id="14" xr3:uid="{66B7A103-6875-4FDD-AB09-22092E0602E3}" uniqueName="14" name="Qmax" queryTableFieldId="14"/>
    <tableColumn id="15" xr3:uid="{6E180FC0-C7D1-4812-9968-BA2840308DF7}" uniqueName="15" name="Post void residuals" queryTableFieldId="15"/>
    <tableColumn id="16" xr3:uid="{4103D7B5-F26E-441E-A8EF-7A4648AEC1C7}" uniqueName="16" name="Supervised PFMT with continence team" queryTableFieldId="16" dataDxfId="15"/>
    <tableColumn id="17" xr3:uid="{CBBF0D5D-DA81-49A5-A450-BDA004D0B144}" uniqueName="17" name="Electric stimulation with continence team" queryTableFieldId="17" dataDxfId="14"/>
    <tableColumn id="18" xr3:uid="{863A5B9E-459B-4C39-8462-591265E07CD5}" uniqueName="18" name="Life style modification" queryTableFieldId="18" dataDxfId="13"/>
    <tableColumn id="19" xr3:uid="{CBC20DF0-C48F-49FE-89B7-35A5D7659AB7}" uniqueName="19" name="BMI" queryTableFieldId="19"/>
    <tableColumn id="20" xr3:uid="{8139A4B1-CB1C-4415-B897-1AB6EEE24054}" uniqueName="20" name="Type of surgery for SUI" queryTableFieldId="20" dataDxfId="12"/>
    <tableColumn id="21" xr3:uid="{0C93048D-6613-46BE-8D28-3141C20A4071}" uniqueName="21" name="If secondary what previous surgery.   TVT" queryTableFieldId="21"/>
    <tableColumn id="22" xr3:uid="{9D4F12D4-9F01-4570-BBB6-58BD40F888DE}" uniqueName="22" name="If secondary what previous surgery.   Bulking" queryTableFieldId="22"/>
    <tableColumn id="23" xr3:uid="{541D60E7-903C-44C0-AFB9-BFFE94AB3E82}" uniqueName="23" name="If secondary what previous surgery.   Needle suspension" queryTableFieldId="23"/>
    <tableColumn id="24" xr3:uid="{50018C76-DD49-4D86-96A9-8210CAB43218}" uniqueName="24" name="If secondary what previous surgery.   TOT" queryTableFieldId="24"/>
    <tableColumn id="25" xr3:uid="{70BE982B-4A77-4D95-80CB-2BE781005879}" uniqueName="25" name="If secondary what previous surgery.   Autologous facial sling" queryTableFieldId="25"/>
    <tableColumn id="26" xr3:uid="{38C52501-F3DF-4396-AF45-7F2E0B8327A5}" uniqueName="26" name="Anaesthesia.   General" queryTableFieldId="26"/>
    <tableColumn id="27" xr3:uid="{C68454D6-B096-4F57-88D4-D9AF2C36D468}" uniqueName="27" name="Anaesthesia.     Spinal" queryTableFieldId="27"/>
    <tableColumn id="28" xr3:uid="{51031A58-A2E7-4DF1-859D-04BBC0C6D843}" uniqueName="28" name="Comorbidities.  Diabetes" queryTableFieldId="28"/>
    <tableColumn id="29" xr3:uid="{641D20A4-0A07-4069-A7AE-1CB7CE9CA955}" uniqueName="29" name="Comorbidities.  Hypertension" queryTableFieldId="29"/>
    <tableColumn id="30" xr3:uid="{69BB4161-6494-446E-A14E-2B470B124F5F}" uniqueName="30" name="Comorbidities.  COPD" queryTableFieldId="30"/>
    <tableColumn id="31" xr3:uid="{F0C87886-E7B2-4B85-A0A6-4ED51D5E4E47}" uniqueName="31" name="Comorbidities.  Cardiac problems" queryTableFieldId="31"/>
    <tableColumn id="32" xr3:uid="{8F48C246-8A6F-4418-8135-3A882CC93DA0}" uniqueName="32" name="HRO1" queryTableFieldId="32"/>
    <tableColumn id="33" xr3:uid="{A0CA2E75-B9E4-4D3B-AD9F-273A5AF3CA60}" uniqueName="33" name="Cystoscopy performed" queryTableFieldId="33" dataDxfId="11"/>
    <tableColumn id="34" xr3:uid="{CC3A6456-BC97-4E0A-AB07-58496A959962}" uniqueName="34" name="Duration of post op stay days" queryTableFieldId="34"/>
    <tableColumn id="35" xr3:uid="{C4295E4E-51F6-4282-9FA6-79A683D80479}" uniqueName="35" name="Intraop complications.  Bleeding" queryTableFieldId="35"/>
    <tableColumn id="36" xr3:uid="{47366314-CD0D-4518-AC3E-44AE56528358}" uniqueName="36" name="Intraop complications.  Major organ injury" queryTableFieldId="36"/>
    <tableColumn id="37" xr3:uid="{0C44FE10-79B3-42A9-B97D-C96E4E3175C5}" uniqueName="37" name="Intraop complications.  Blood transfusion" queryTableFieldId="37"/>
    <tableColumn id="38" xr3:uid="{F9A06D77-4462-4EF6-A4F4-F4C3ACC21D4D}" uniqueName="38" name="Intraop complications.  Conversion to open surgery" queryTableFieldId="38"/>
    <tableColumn id="39" xr3:uid="{E6D6C0DA-652B-4C5B-B554-C80856B865F7}" uniqueName="39" name="Intraop complications.  Abandoned procedure" queryTableFieldId="39"/>
    <tableColumn id="40" xr3:uid="{6C09FF00-9944-4823-8584-F3051A71E1C8}" uniqueName="40" name="Intraop complications.  None" queryTableFieldId="40"/>
    <tableColumn id="41" xr3:uid="{8D09FC0D-ED88-4493-9902-23B1E87F2F3F}" uniqueName="41" name="Immediate postop complications tick all that apply.  Bleeding" queryTableFieldId="41"/>
    <tableColumn id="42" xr3:uid="{EAEB0860-B52E-4897-8C7C-0289C3AF70B6}" uniqueName="42" name="Immediate postop complications tick all that apply.  Blood transfusion" queryTableFieldId="42"/>
    <tableColumn id="43" xr3:uid="{28CFE5FB-ACA6-410E-97AC-92D8ED681140}" uniqueName="43" name="Immediate postop complications tick all that apply.  Infection" queryTableFieldId="43"/>
    <tableColumn id="44" xr3:uid="{DA9CB3D8-7BEF-4A6F-8FB4-2D5755AB9CED}" uniqueName="44" name="Immediate postop complications tick all that apply.  Voiding dysfunction" queryTableFieldId="44"/>
    <tableColumn id="45" xr3:uid="{0BD98298-A251-49A2-84DF-7437C60E0193}" uniqueName="45" name="Immediate postop complications tick all that apply.  UTI" queryTableFieldId="45"/>
    <tableColumn id="46" xr3:uid="{30E1CF6A-126A-4858-8DA0-27C8315AD56D}" uniqueName="46" name="Immediate postop complications tick all that apply.  Haematoma" queryTableFieldId="46"/>
    <tableColumn id="47" xr3:uid="{CC88320A-BABF-4B10-9EB5-7E2F0B56F952}" uniqueName="47" name="Immediate postop complications tick all that apply.  Return to theatre" queryTableFieldId="47"/>
    <tableColumn id="48" xr3:uid="{6017A4FA-7B31-4EED-B7FB-DF56E2BCC473}" uniqueName="48" name="Immediate postop complications tick all that apply.  None" queryTableFieldId="48"/>
    <tableColumn id="49" xr3:uid="{A852A2EB-2726-4574-8B66-0D2B0DDA108D}" uniqueName="49" name="Post op follow up duration months" queryTableFieldId="49"/>
    <tableColumn id="50" xr3:uid="{5B197310-2773-4A03-B239-88E3F5A033E8}" uniqueName="50" name="Complications at followup.  Voiding dysfunction" queryTableFieldId="50"/>
    <tableColumn id="51" xr3:uid="{C80BDDBF-3F97-4788-BC8E-5018373A0F05}" uniqueName="51" name="Complications at followup.  OAB symptoms" queryTableFieldId="51"/>
    <tableColumn id="52" xr3:uid="{F19E7C91-8F3C-4FE1-94ED-20105D9DB361}" uniqueName="52" name="Complications at followup.  Pain" queryTableFieldId="52"/>
    <tableColumn id="53" xr3:uid="{FC635DBE-7654-4BE8-8D19-225605D5213A}" uniqueName="53" name="Complications at followup.  Posterior POP" queryTableFieldId="53"/>
    <tableColumn id="54" xr3:uid="{C6BB1AC4-78A0-4C35-88FD-B1BD2546258A}" uniqueName="54" name="Complications at followup.  Persistent SUI" queryTableFieldId="54"/>
    <tableColumn id="55" xr3:uid="{A4465390-3C81-46F3-86B1-41B077BFC64B}" uniqueName="55" name="Complications at followup.  None" queryTableFieldId="55"/>
    <tableColumn id="56" xr3:uid="{EF60AE2D-7E14-4675-B471-1FB6FB013AA7}" uniqueName="56" name="How often leak urine post op" queryTableFieldId="56"/>
    <tableColumn id="57" xr3:uid="{474D3A5B-7604-43D0-8349-00958CCFB608}" uniqueName="57" name="How much urine leaked post op" queryTableFieldId="57"/>
    <tableColumn id="58" xr3:uid="{C84E97BC-EA6C-4311-8AE2-6CE4C5E71E46}" uniqueName="58" name="How much leaking urine interferes with everyday life post op" queryTableFieldId="58"/>
    <tableColumn id="59" xr3:uid="{BE6F792E-4173-4DF5-A87E-1B79E6349FB0}" uniqueName="59" name="ICIQ score post op" queryTableFieldId="59"/>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B996074-90DC-4227-98D3-A3A7AB4A9BAD}" name="AFS" displayName="AFS" ref="A1:BL12" tableType="queryTable" totalsRowShown="0">
  <autoFilter ref="A1:BL12" xr:uid="{AB996074-90DC-4227-98D3-A3A7AB4A9BAD}"/>
  <tableColumns count="64">
    <tableColumn id="1" xr3:uid="{3E55A1D4-3464-478E-BA40-CF9654014AE6}" uniqueName="1" name="RecordID" queryTableFieldId="1"/>
    <tableColumn id="2" xr3:uid="{71724119-1F45-43F7-AD8D-50177DA784EC}" uniqueName="2" name="Date of surgery" queryTableFieldId="2" dataDxfId="10"/>
    <tableColumn id="61" xr3:uid="{B8135814-9EC9-4566-BE2B-9C8480622400}" uniqueName="61" name="Month" queryTableFieldId="61"/>
    <tableColumn id="62" xr3:uid="{1A470A0C-EB2B-432D-8B3E-05D099D93F2A}" uniqueName="62" name="Month Name" queryTableFieldId="62" dataDxfId="9"/>
    <tableColumn id="63" xr3:uid="{93B9E20D-F439-4760-8E77-D39815E7C6FF}" uniqueName="63" name="Year" queryTableFieldId="63"/>
    <tableColumn id="64" xr3:uid="{3AE529C5-9544-45F1-92B6-7D3590515B0E}" uniqueName="64" name="Quarter" queryTableFieldId="64"/>
    <tableColumn id="3" xr3:uid="{75917058-2AE9-4EB6-99D3-342F4756ADBD}" uniqueName="3" name="Predominant symptoms_Mixed urinary incontinence" queryTableFieldId="3"/>
    <tableColumn id="4" xr3:uid="{B39A1E91-2B29-4AE2-90B5-DFC7215B26A0}" uniqueName="4" name="Predominant symptoms_Stress incontinence" queryTableFieldId="4"/>
    <tableColumn id="5" xr3:uid="{91DF679F-BB3A-4466-82F3-2ECFFB91CF2B}" uniqueName="5" name="Predominant symptoms_Concurrent prolapse" queryTableFieldId="5"/>
    <tableColumn id="6" xr3:uid="{5EC66B0D-475F-451F-A9DD-D346DF5FDEA9}" uniqueName="6" name="How often leak urine pre-op" queryTableFieldId="6"/>
    <tableColumn id="7" xr3:uid="{EDB3B655-4E4E-4040-91D1-C63793465FF4}" uniqueName="7" name="How much urine usually leak pre-op" queryTableFieldId="7"/>
    <tableColumn id="8" xr3:uid="{77C20D8C-CF90-4C8A-AAC2-187946FEFB4C}" uniqueName="8" name="Does leaking urine interfere with everyday life  pre-op" queryTableFieldId="8"/>
    <tableColumn id="9" xr3:uid="{E3A9BD13-B427-4937-B74E-5F1271BE796A}" uniqueName="9" name="ICIQ score pre-op" queryTableFieldId="9"/>
    <tableColumn id="10" xr3:uid="{492BED0C-04DC-4EBA-B7EB-4750CB0DD802}" uniqueName="10" name="Were they taught selfcatheterisation pre-op" queryTableFieldId="10" dataDxfId="8"/>
    <tableColumn id="11" xr3:uid="{D8C3C80B-6A6A-46B0-983D-46F4B34E71BF}" uniqueName="11" name="Urodynamic studiesvideo urodynamic studies findings  Bladder capacity" queryTableFieldId="11" dataDxfId="7"/>
    <tableColumn id="12" xr3:uid="{E796F2FA-4BC0-4F7F-B5FA-5463CA2DF24C}" uniqueName="12" name="Any DO" queryTableFieldId="12" dataDxfId="6"/>
    <tableColumn id="13" xr3:uid="{48D2B87A-BCCB-4B07-BCB6-B42B52F67D4C}" uniqueName="13" name="SUI" queryTableFieldId="13" dataDxfId="5"/>
    <tableColumn id="14" xr3:uid="{87F4A49A-F5FC-4104-BBE4-D429DCF3EEEB}" uniqueName="14" name="Qmax" queryTableFieldId="14"/>
    <tableColumn id="15" xr3:uid="{C7EAE27F-B04E-498E-91A6-22A1292DB362}" uniqueName="15" name="Post void residuals" queryTableFieldId="15"/>
    <tableColumn id="16" xr3:uid="{9732EFD3-6ECB-4891-BDE4-A8A749C1C86B}" uniqueName="16" name="Supervised PFMT with continence team" queryTableFieldId="16" dataDxfId="4"/>
    <tableColumn id="17" xr3:uid="{DDBE295B-6F50-428D-89BA-97417D2B83C5}" uniqueName="17" name="Electric stimulation with continence team" queryTableFieldId="17" dataDxfId="3"/>
    <tableColumn id="18" xr3:uid="{87297D4A-4A95-4309-A625-38E36469548C}" uniqueName="18" name="Life style modification" queryTableFieldId="18" dataDxfId="2"/>
    <tableColumn id="19" xr3:uid="{5547CC51-311A-4C80-98D8-B962BB92DF81}" uniqueName="19" name="BMI" queryTableFieldId="19"/>
    <tableColumn id="20" xr3:uid="{A7250790-C80F-4C15-BB78-876C8DD60433}" uniqueName="20" name="Type of surgery for SUI" queryTableFieldId="20" dataDxfId="1"/>
    <tableColumn id="21" xr3:uid="{E3C9D67E-2574-4AAF-9A03-AB0DE2B6193D}" uniqueName="21" name="If secondary what previous surgery_TVT" queryTableFieldId="21"/>
    <tableColumn id="22" xr3:uid="{E963F2B5-6977-42DC-91DA-66D9D2D2591C}" uniqueName="22" name="If secondary what previous surgery_Bulking" queryTableFieldId="22"/>
    <tableColumn id="23" xr3:uid="{A865E9BB-DEA1-4CAE-9FD4-A1D9874908A4}" uniqueName="23" name="If secondary what previous surgery_Needle suspension" queryTableFieldId="23"/>
    <tableColumn id="24" xr3:uid="{6EACB3BE-B77D-49E8-A445-A00204CE92A0}" uniqueName="24" name="If secondary what previous surgery_TOT" queryTableFieldId="24"/>
    <tableColumn id="25" xr3:uid="{0C0304E1-CF96-4BA1-B949-7DDE3C111143}" uniqueName="25" name="If secondary what previous surgery_Colposuspension" queryTableFieldId="25"/>
    <tableColumn id="26" xr3:uid="{BDD545E3-8407-4CC5-8FA2-25A57337AC86}" uniqueName="26" name="Anaesthesia_General" queryTableFieldId="26"/>
    <tableColumn id="27" xr3:uid="{E5D72440-C639-48FE-888A-F1288FE414C1}" uniqueName="27" name="Anaesthesia_Spinal" queryTableFieldId="27"/>
    <tableColumn id="28" xr3:uid="{BEA02F5F-6392-4149-A9B7-4FEE2CB2EDB3}" uniqueName="28" name="Comorbidities_Diabetes" queryTableFieldId="28"/>
    <tableColumn id="29" xr3:uid="{5206D20A-84D9-46DC-A441-A6B6FA8F9CED}" uniqueName="29" name="Comorbidities_Hypertension" queryTableFieldId="29"/>
    <tableColumn id="30" xr3:uid="{7623FCCE-1379-459C-87B4-F1563C012744}" uniqueName="30" name="Comorbidities_COPD" queryTableFieldId="30"/>
    <tableColumn id="31" xr3:uid="{D80EEB26-7C6E-4FBA-8F23-DA9D90FE755D}" uniqueName="31" name="Comorbidities_Cardiac problems" queryTableFieldId="31"/>
    <tableColumn id="32" xr3:uid="{2233F231-F78B-4A88-96AE-809A240A74C2}" uniqueName="32" name="Other comorbidities" queryTableFieldId="32"/>
    <tableColumn id="33" xr3:uid="{D47C4E1D-3537-4DEA-8398-34A1CFC34E7E}" uniqueName="33" name="HRO1" queryTableFieldId="33"/>
    <tableColumn id="34" xr3:uid="{6FAA3328-FFCD-4287-9E9E-8968BB0E796C}" uniqueName="34" name="Cystoscopy performed" queryTableFieldId="34" dataDxfId="0"/>
    <tableColumn id="35" xr3:uid="{38A5E0B5-6DCD-4E56-B012-38902DB486A2}" uniqueName="35" name="Duration of post op stay days" queryTableFieldId="35"/>
    <tableColumn id="36" xr3:uid="{F3F402EA-1B6C-4F22-A3BB-F2261F80CEA4}" uniqueName="36" name="Intraop complications_Bleeding" queryTableFieldId="36"/>
    <tableColumn id="37" xr3:uid="{0348CDA4-4A1D-4467-A421-0F9D6030A23C}" uniqueName="37" name="Intraop complications_Major organ injury" queryTableFieldId="37"/>
    <tableColumn id="38" xr3:uid="{8C8F9506-1771-4AC2-BDA6-4260E5EC7559}" uniqueName="38" name="Intraop complications_Blood transfusion" queryTableFieldId="38"/>
    <tableColumn id="39" xr3:uid="{6B6427B7-74EE-4FA5-A619-72F4197100D1}" uniqueName="39" name="Intraop complications_Conversion to open surgery" queryTableFieldId="39"/>
    <tableColumn id="40" xr3:uid="{4A2EA3F8-1145-4DB2-A888-580D6023A2BF}" uniqueName="40" name="Intraop complications_Abandoned procedure" queryTableFieldId="40"/>
    <tableColumn id="41" xr3:uid="{5FA1FF8C-9672-4BDF-A239-ABE207BBCC18}" uniqueName="41" name="Intraop complications_None" queryTableFieldId="41"/>
    <tableColumn id="42" xr3:uid="{C9E4D7E6-99AC-4FC6-9C68-52E980FA49DF}" uniqueName="42" name="Immediate postop complications tick all that apply_Bleeding" queryTableFieldId="42"/>
    <tableColumn id="43" xr3:uid="{999FD230-4DFC-4F1B-9A5E-37DECBDEF943}" uniqueName="43" name="Immediate postop complications tick all that apply_Blood transfusion" queryTableFieldId="43"/>
    <tableColumn id="44" xr3:uid="{A78C8200-15DE-4511-97F8-2B27B1C77097}" uniqueName="44" name="Immediate postop complications tick all that apply_Infection" queryTableFieldId="44"/>
    <tableColumn id="45" xr3:uid="{26544297-4966-4D13-9C54-EA0FEA5287A6}" uniqueName="45" name="Immediate postop complications tick all that apply_Voiding dysfunction" queryTableFieldId="45"/>
    <tableColumn id="46" xr3:uid="{01083444-CFE3-4BF1-A6C6-AF376D9EE640}" uniqueName="46" name="Immediate postop complications tick all that apply_UTI" queryTableFieldId="46"/>
    <tableColumn id="47" xr3:uid="{F4443850-FB41-4F2F-8334-5794F5AFC4E3}" uniqueName="47" name="Immediate postop complications tick all that apply_Haematoma" queryTableFieldId="47"/>
    <tableColumn id="48" xr3:uid="{F8A5BFC3-E3FD-483F-BE34-59E5F2BB07FB}" uniqueName="48" name="Immediate postop complications tick all that apply_Return to theatre" queryTableFieldId="48"/>
    <tableColumn id="49" xr3:uid="{F239869F-2428-4AB9-8360-25E0FF75FADC}" uniqueName="49" name="Immediate postop complications tick all that apply_None" queryTableFieldId="49"/>
    <tableColumn id="50" xr3:uid="{D296BB66-8027-4476-B699-6E296D3F36FC}" uniqueName="50" name="Post-op follow up duration months" queryTableFieldId="50"/>
    <tableColumn id="51" xr3:uid="{DDCB50D6-07BB-4A13-B2C2-27D02A837B78}" uniqueName="51" name="Complications at followup_Voiding dysfunction" queryTableFieldId="51"/>
    <tableColumn id="52" xr3:uid="{537BE1D0-33A4-4BA0-B510-E76E36308E93}" uniqueName="52" name="Complications at followup_OAB symptoms" queryTableFieldId="52"/>
    <tableColumn id="53" xr3:uid="{71A95CAE-65CB-41E4-ADF9-5BCE192B74DE}" uniqueName="53" name="Complications at followup_Pain" queryTableFieldId="53"/>
    <tableColumn id="54" xr3:uid="{F0722BFC-F677-41EB-8674-6948B82D7CD6}" uniqueName="54" name="Complications at followup_Posterior POP" queryTableFieldId="54"/>
    <tableColumn id="55" xr3:uid="{C13CA142-3EA1-413F-856C-B5938A8FF3C9}" uniqueName="55" name="Complications at followup_Persistent SUI" queryTableFieldId="55"/>
    <tableColumn id="56" xr3:uid="{8AB65777-4834-4EED-A01A-A0360D20A048}" uniqueName="56" name="Complications at followup_None" queryTableFieldId="56"/>
    <tableColumn id="57" xr3:uid="{CB872E5E-9571-4047-89FE-C9D8387FBBE0}" uniqueName="57" name="How often leak urine post op" queryTableFieldId="57"/>
    <tableColumn id="58" xr3:uid="{0C996716-6FF7-4C40-A12F-F9F773D28B6C}" uniqueName="58" name="How much urine leaked post op" queryTableFieldId="58"/>
    <tableColumn id="59" xr3:uid="{6C801700-C1C0-473C-B0C5-A1131F23D2DE}" uniqueName="59" name="How much leaking urine interferes with everyday life post-op" queryTableFieldId="59"/>
    <tableColumn id="60" xr3:uid="{0D6521B1-AB12-4DCF-8E70-4214CAC0F755}" uniqueName="60" name="ICIQ score post-op" queryTableFieldId="6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table" Target="../tables/table2.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rinterSettings" Target="../printerSettings/printerSettings3.bin"/><Relationship Id="rId2" Type="http://schemas.openxmlformats.org/officeDocument/2006/relationships/pivotTable" Target="../pivotTables/pivotTable2.xml"/><Relationship Id="rId16" Type="http://schemas.openxmlformats.org/officeDocument/2006/relationships/pivotTable" Target="../pivotTables/pivotTable16.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31065-C566-499D-98B4-7DA9C483B1E8}">
  <sheetPr codeName="Sheet1">
    <tabColor rgb="FFFFC000"/>
    <pageSetUpPr fitToPage="1"/>
  </sheetPr>
  <dimension ref="A1:A6"/>
  <sheetViews>
    <sheetView showGridLines="0" zoomScale="59" zoomScaleNormal="59" zoomScaleSheetLayoutView="57" workbookViewId="0">
      <selection activeCell="AA48" sqref="AA48"/>
    </sheetView>
  </sheetViews>
  <sheetFormatPr defaultRowHeight="15" x14ac:dyDescent="0.25"/>
  <cols>
    <col min="1" max="3" width="9.140625" style="26"/>
    <col min="4" max="4" width="12.7109375" style="26" customWidth="1"/>
    <col min="5" max="16384" width="9.140625" style="26"/>
  </cols>
  <sheetData>
    <row r="1" spans="1:1" ht="3.75" customHeight="1" x14ac:dyDescent="0.25"/>
    <row r="2" spans="1:1" x14ac:dyDescent="0.25">
      <c r="A2" s="27"/>
    </row>
    <row r="3" spans="1:1" x14ac:dyDescent="0.25">
      <c r="A3" s="27"/>
    </row>
    <row r="4" spans="1:1" x14ac:dyDescent="0.25">
      <c r="A4" s="27"/>
    </row>
    <row r="5" spans="1:1" x14ac:dyDescent="0.25">
      <c r="A5" s="27"/>
    </row>
    <row r="6" spans="1:1" x14ac:dyDescent="0.25">
      <c r="A6" s="27"/>
    </row>
  </sheetData>
  <pageMargins left="0.7" right="0.7" top="0.75" bottom="0.75" header="0.3" footer="0.3"/>
  <pageSetup paperSize="8" scale="98" fitToHeight="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B622C-EA0F-407E-9B2C-EF0F42E78ED4}">
  <sheetPr codeName="Sheet3"/>
  <dimension ref="A1:AJ49"/>
  <sheetViews>
    <sheetView tabSelected="1" workbookViewId="0">
      <selection activeCell="E3" sqref="E3"/>
    </sheetView>
  </sheetViews>
  <sheetFormatPr defaultRowHeight="15" x14ac:dyDescent="0.25"/>
  <cols>
    <col min="1" max="1" width="11.28515625" bestFit="1" customWidth="1"/>
    <col min="2" max="2" width="6.7109375" bestFit="1" customWidth="1"/>
    <col min="3" max="3" width="12.7109375" bestFit="1" customWidth="1"/>
    <col min="4" max="4" width="6.85546875" bestFit="1" customWidth="1"/>
    <col min="5" max="5" width="10.42578125" bestFit="1" customWidth="1"/>
    <col min="6" max="6" width="11.28515625" bestFit="1" customWidth="1"/>
    <col min="7" max="7" width="8.85546875" bestFit="1" customWidth="1"/>
    <col min="8" max="8" width="14.5703125" bestFit="1" customWidth="1"/>
    <col min="9" max="9" width="7.28515625" bestFit="1" customWidth="1"/>
    <col min="10" max="10" width="9.28515625" bestFit="1" customWidth="1"/>
    <col min="11" max="11" width="15" bestFit="1" customWidth="1"/>
    <col min="12" max="12" width="10.140625" bestFit="1" customWidth="1"/>
    <col min="13" max="13" width="22.140625" bestFit="1" customWidth="1"/>
    <col min="14" max="14" width="12" bestFit="1" customWidth="1"/>
    <col min="15" max="15" width="7" bestFit="1" customWidth="1"/>
    <col min="16" max="16" width="8" bestFit="1" customWidth="1"/>
    <col min="17" max="17" width="17.85546875" bestFit="1" customWidth="1"/>
    <col min="18" max="18" width="7" bestFit="1" customWidth="1"/>
    <col min="19" max="19" width="11" bestFit="1" customWidth="1"/>
    <col min="20" max="20" width="8.42578125" bestFit="1" customWidth="1"/>
    <col min="21" max="21" width="19.140625" bestFit="1" customWidth="1"/>
    <col min="22" max="22" width="8.42578125" bestFit="1" customWidth="1"/>
    <col min="23" max="23" width="8.28515625" bestFit="1" customWidth="1"/>
    <col min="24" max="24" width="17.28515625" bestFit="1" customWidth="1"/>
    <col min="25" max="25" width="8.42578125" bestFit="1" customWidth="1"/>
    <col min="26" max="26" width="21.140625" bestFit="1" customWidth="1"/>
    <col min="27" max="27" width="23.7109375" bestFit="1" customWidth="1"/>
    <col min="28" max="28" width="18" bestFit="1" customWidth="1"/>
    <col min="29" max="29" width="20.5703125" bestFit="1" customWidth="1"/>
    <col min="30" max="30" width="24.7109375" bestFit="1" customWidth="1"/>
    <col min="31" max="31" width="23.42578125" bestFit="1" customWidth="1"/>
    <col min="32" max="32" width="33.42578125" bestFit="1" customWidth="1"/>
    <col min="33" max="33" width="21" bestFit="1" customWidth="1"/>
    <col min="34" max="34" width="28.85546875" bestFit="1" customWidth="1"/>
    <col min="35" max="35" width="21.140625" bestFit="1" customWidth="1"/>
    <col min="36" max="36" width="13.42578125" customWidth="1"/>
  </cols>
  <sheetData>
    <row r="1" spans="1:36" x14ac:dyDescent="0.25">
      <c r="A1" t="s">
        <v>0</v>
      </c>
      <c r="B1" t="s">
        <v>110</v>
      </c>
      <c r="C1" t="s">
        <v>223</v>
      </c>
      <c r="D1" t="s">
        <v>14</v>
      </c>
      <c r="E1" t="s">
        <v>112</v>
      </c>
      <c r="F1" t="s">
        <v>113</v>
      </c>
      <c r="G1" t="s">
        <v>111</v>
      </c>
      <c r="H1" t="s">
        <v>114</v>
      </c>
      <c r="I1" t="s">
        <v>248</v>
      </c>
      <c r="J1" t="s">
        <v>251</v>
      </c>
      <c r="K1" t="s">
        <v>252</v>
      </c>
      <c r="L1" t="s">
        <v>253</v>
      </c>
      <c r="M1" t="s">
        <v>115</v>
      </c>
      <c r="N1" t="s">
        <v>116</v>
      </c>
      <c r="O1" t="s">
        <v>117</v>
      </c>
      <c r="P1" t="s">
        <v>118</v>
      </c>
      <c r="Q1" t="s">
        <v>119</v>
      </c>
      <c r="R1" t="s">
        <v>120</v>
      </c>
      <c r="S1" t="s">
        <v>121</v>
      </c>
      <c r="T1" t="s">
        <v>9</v>
      </c>
      <c r="U1" t="s">
        <v>122</v>
      </c>
      <c r="V1" t="s">
        <v>123</v>
      </c>
      <c r="W1" t="s">
        <v>124</v>
      </c>
      <c r="X1" t="s">
        <v>125</v>
      </c>
      <c r="Y1" t="s">
        <v>126</v>
      </c>
      <c r="Z1" t="s">
        <v>127</v>
      </c>
      <c r="AA1" t="s">
        <v>128</v>
      </c>
      <c r="AB1" t="s">
        <v>129</v>
      </c>
      <c r="AC1" t="s">
        <v>130</v>
      </c>
      <c r="AD1" t="s">
        <v>131</v>
      </c>
      <c r="AE1" t="s">
        <v>132</v>
      </c>
      <c r="AF1" t="s">
        <v>133</v>
      </c>
      <c r="AG1" t="s">
        <v>134</v>
      </c>
      <c r="AH1" t="s">
        <v>269</v>
      </c>
      <c r="AI1" t="s">
        <v>135</v>
      </c>
      <c r="AJ1" t="s">
        <v>136</v>
      </c>
    </row>
    <row r="2" spans="1:36" x14ac:dyDescent="0.25">
      <c r="A2">
        <v>1</v>
      </c>
      <c r="B2">
        <v>49</v>
      </c>
      <c r="C2" t="s">
        <v>227</v>
      </c>
      <c r="D2">
        <v>26</v>
      </c>
      <c r="E2">
        <v>13</v>
      </c>
      <c r="F2">
        <v>13</v>
      </c>
      <c r="G2" t="s">
        <v>170</v>
      </c>
      <c r="H2" s="1">
        <v>43860</v>
      </c>
      <c r="I2">
        <v>2020</v>
      </c>
      <c r="J2">
        <v>1</v>
      </c>
      <c r="K2" t="s">
        <v>260</v>
      </c>
      <c r="L2">
        <v>1</v>
      </c>
      <c r="M2" t="s">
        <v>154</v>
      </c>
      <c r="N2" t="s">
        <v>139</v>
      </c>
      <c r="O2" t="s">
        <v>140</v>
      </c>
      <c r="P2" t="s">
        <v>139</v>
      </c>
      <c r="Q2" t="s">
        <v>56</v>
      </c>
      <c r="R2" t="s">
        <v>140</v>
      </c>
      <c r="S2" t="s">
        <v>148</v>
      </c>
      <c r="T2">
        <v>34</v>
      </c>
      <c r="U2">
        <v>13</v>
      </c>
      <c r="V2" t="s">
        <v>140</v>
      </c>
      <c r="W2" t="s">
        <v>140</v>
      </c>
      <c r="X2" t="s">
        <v>140</v>
      </c>
      <c r="Y2" t="s">
        <v>139</v>
      </c>
      <c r="Z2" t="s">
        <v>142</v>
      </c>
      <c r="AA2" t="s">
        <v>143</v>
      </c>
      <c r="AB2" t="s">
        <v>151</v>
      </c>
      <c r="AC2">
        <v>3</v>
      </c>
      <c r="AD2" t="s">
        <v>176</v>
      </c>
      <c r="AE2" t="s">
        <v>140</v>
      </c>
      <c r="AF2" t="s">
        <v>140</v>
      </c>
      <c r="AG2" t="s">
        <v>173</v>
      </c>
      <c r="AH2">
        <v>3</v>
      </c>
      <c r="AI2" t="s">
        <v>140</v>
      </c>
      <c r="AJ2" t="s">
        <v>140</v>
      </c>
    </row>
    <row r="3" spans="1:36" x14ac:dyDescent="0.25">
      <c r="A3">
        <v>2</v>
      </c>
      <c r="B3">
        <v>49</v>
      </c>
      <c r="C3" t="s">
        <v>227</v>
      </c>
      <c r="D3">
        <v>27</v>
      </c>
      <c r="E3">
        <v>16</v>
      </c>
      <c r="F3">
        <v>12</v>
      </c>
      <c r="G3" t="s">
        <v>170</v>
      </c>
      <c r="H3" s="1">
        <v>43556</v>
      </c>
      <c r="I3">
        <v>2019</v>
      </c>
      <c r="J3">
        <v>4</v>
      </c>
      <c r="K3" t="s">
        <v>261</v>
      </c>
      <c r="L3">
        <v>2</v>
      </c>
      <c r="M3" t="s">
        <v>138</v>
      </c>
      <c r="N3" t="s">
        <v>139</v>
      </c>
      <c r="O3" t="s">
        <v>140</v>
      </c>
      <c r="P3" t="s">
        <v>139</v>
      </c>
      <c r="Q3" t="s">
        <v>56</v>
      </c>
      <c r="R3" t="s">
        <v>140</v>
      </c>
      <c r="S3" t="s">
        <v>148</v>
      </c>
      <c r="T3">
        <v>51</v>
      </c>
      <c r="U3">
        <v>0</v>
      </c>
      <c r="V3" t="s">
        <v>140</v>
      </c>
      <c r="W3" t="s">
        <v>140</v>
      </c>
      <c r="X3" t="s">
        <v>140</v>
      </c>
      <c r="Y3" t="s">
        <v>140</v>
      </c>
      <c r="Z3" t="s">
        <v>149</v>
      </c>
      <c r="AA3" t="s">
        <v>180</v>
      </c>
      <c r="AB3" t="s">
        <v>172</v>
      </c>
      <c r="AC3">
        <v>4</v>
      </c>
      <c r="AD3" t="s">
        <v>145</v>
      </c>
      <c r="AE3" t="s">
        <v>140</v>
      </c>
      <c r="AF3" t="s">
        <v>140</v>
      </c>
      <c r="AG3" t="s">
        <v>156</v>
      </c>
      <c r="AH3">
        <v>6</v>
      </c>
      <c r="AI3" t="s">
        <v>140</v>
      </c>
      <c r="AJ3" t="s">
        <v>139</v>
      </c>
    </row>
    <row r="4" spans="1:36" x14ac:dyDescent="0.25">
      <c r="A4">
        <v>3</v>
      </c>
      <c r="B4">
        <v>56</v>
      </c>
      <c r="C4" t="s">
        <v>225</v>
      </c>
      <c r="D4">
        <v>36</v>
      </c>
      <c r="E4">
        <v>0</v>
      </c>
      <c r="F4">
        <v>0</v>
      </c>
      <c r="G4" t="s">
        <v>147</v>
      </c>
      <c r="H4" s="1">
        <v>43244</v>
      </c>
      <c r="I4">
        <v>2018</v>
      </c>
      <c r="J4">
        <v>5</v>
      </c>
      <c r="K4" t="s">
        <v>239</v>
      </c>
      <c r="L4">
        <v>2</v>
      </c>
      <c r="M4" t="s">
        <v>154</v>
      </c>
      <c r="N4" t="s">
        <v>139</v>
      </c>
      <c r="O4" t="s">
        <v>140</v>
      </c>
      <c r="P4" t="s">
        <v>139</v>
      </c>
      <c r="Q4" t="s">
        <v>56</v>
      </c>
      <c r="R4" t="s">
        <v>140</v>
      </c>
      <c r="S4" t="s">
        <v>154</v>
      </c>
      <c r="T4">
        <v>23</v>
      </c>
      <c r="U4">
        <v>32</v>
      </c>
      <c r="V4" t="s">
        <v>139</v>
      </c>
      <c r="W4" t="s">
        <v>140</v>
      </c>
      <c r="X4" t="s">
        <v>140</v>
      </c>
      <c r="Y4" t="s">
        <v>140</v>
      </c>
      <c r="Z4" t="s">
        <v>142</v>
      </c>
      <c r="AA4" t="s">
        <v>143</v>
      </c>
      <c r="AB4" t="s">
        <v>159</v>
      </c>
      <c r="AC4">
        <v>3</v>
      </c>
      <c r="AD4" t="s">
        <v>145</v>
      </c>
      <c r="AE4" t="s">
        <v>140</v>
      </c>
      <c r="AF4" t="s">
        <v>140</v>
      </c>
      <c r="AG4" t="s">
        <v>160</v>
      </c>
      <c r="AH4">
        <v>4</v>
      </c>
      <c r="AI4" t="s">
        <v>140</v>
      </c>
      <c r="AJ4" t="s">
        <v>139</v>
      </c>
    </row>
    <row r="5" spans="1:36" x14ac:dyDescent="0.25">
      <c r="A5">
        <v>4</v>
      </c>
      <c r="B5">
        <v>43</v>
      </c>
      <c r="C5" t="s">
        <v>224</v>
      </c>
      <c r="D5">
        <v>42</v>
      </c>
      <c r="E5">
        <v>12</v>
      </c>
      <c r="F5">
        <v>10</v>
      </c>
      <c r="G5" t="s">
        <v>174</v>
      </c>
      <c r="H5" s="1">
        <v>43601</v>
      </c>
      <c r="I5">
        <v>2019</v>
      </c>
      <c r="J5">
        <v>5</v>
      </c>
      <c r="K5" t="s">
        <v>239</v>
      </c>
      <c r="L5">
        <v>2</v>
      </c>
      <c r="M5" t="s">
        <v>154</v>
      </c>
      <c r="N5" t="s">
        <v>140</v>
      </c>
      <c r="O5" t="s">
        <v>140</v>
      </c>
      <c r="P5" t="s">
        <v>139</v>
      </c>
      <c r="Q5" t="s">
        <v>56</v>
      </c>
      <c r="R5" t="s">
        <v>140</v>
      </c>
      <c r="S5" t="s">
        <v>171</v>
      </c>
      <c r="T5">
        <v>28</v>
      </c>
      <c r="U5">
        <v>28</v>
      </c>
      <c r="V5" t="s">
        <v>140</v>
      </c>
      <c r="W5" t="s">
        <v>139</v>
      </c>
      <c r="X5" t="s">
        <v>140</v>
      </c>
      <c r="Y5" t="s">
        <v>140</v>
      </c>
      <c r="Z5" t="s">
        <v>142</v>
      </c>
      <c r="AA5" t="s">
        <v>143</v>
      </c>
      <c r="AB5" t="s">
        <v>172</v>
      </c>
      <c r="AC5">
        <v>3</v>
      </c>
      <c r="AD5" t="s">
        <v>145</v>
      </c>
      <c r="AE5" t="s">
        <v>140</v>
      </c>
      <c r="AF5" t="s">
        <v>140</v>
      </c>
      <c r="AG5" t="s">
        <v>160</v>
      </c>
      <c r="AH5">
        <v>4</v>
      </c>
      <c r="AI5" t="s">
        <v>140</v>
      </c>
      <c r="AJ5" t="s">
        <v>139</v>
      </c>
    </row>
    <row r="6" spans="1:36" x14ac:dyDescent="0.25">
      <c r="A6">
        <v>5</v>
      </c>
      <c r="B6">
        <v>82</v>
      </c>
      <c r="C6" t="s">
        <v>233</v>
      </c>
      <c r="D6">
        <v>32</v>
      </c>
      <c r="E6">
        <v>20</v>
      </c>
      <c r="F6">
        <v>10</v>
      </c>
      <c r="G6" t="s">
        <v>162</v>
      </c>
      <c r="H6" s="1">
        <v>43608</v>
      </c>
      <c r="I6">
        <v>2019</v>
      </c>
      <c r="J6">
        <v>5</v>
      </c>
      <c r="K6" t="s">
        <v>239</v>
      </c>
      <c r="L6">
        <v>2</v>
      </c>
      <c r="M6" t="s">
        <v>138</v>
      </c>
      <c r="N6" t="s">
        <v>139</v>
      </c>
      <c r="O6" t="s">
        <v>140</v>
      </c>
      <c r="P6" t="s">
        <v>139</v>
      </c>
      <c r="Q6" t="s">
        <v>60</v>
      </c>
      <c r="R6" t="s">
        <v>139</v>
      </c>
      <c r="S6" t="s">
        <v>154</v>
      </c>
      <c r="T6">
        <v>23</v>
      </c>
      <c r="U6">
        <v>51</v>
      </c>
      <c r="V6" t="s">
        <v>139</v>
      </c>
      <c r="W6" t="s">
        <v>139</v>
      </c>
      <c r="X6" t="s">
        <v>140</v>
      </c>
      <c r="Y6" t="s">
        <v>139</v>
      </c>
      <c r="Z6" t="s">
        <v>142</v>
      </c>
      <c r="AA6" t="s">
        <v>143</v>
      </c>
      <c r="AB6" t="s">
        <v>172</v>
      </c>
      <c r="AC6">
        <v>3</v>
      </c>
      <c r="AD6" t="s">
        <v>145</v>
      </c>
      <c r="AE6" t="s">
        <v>140</v>
      </c>
      <c r="AF6" t="s">
        <v>140</v>
      </c>
      <c r="AG6" t="s">
        <v>160</v>
      </c>
      <c r="AH6">
        <v>4</v>
      </c>
      <c r="AI6" t="s">
        <v>140</v>
      </c>
      <c r="AJ6" t="s">
        <v>139</v>
      </c>
    </row>
    <row r="7" spans="1:36" x14ac:dyDescent="0.25">
      <c r="A7">
        <v>6</v>
      </c>
      <c r="B7">
        <v>67</v>
      </c>
      <c r="C7" t="s">
        <v>226</v>
      </c>
      <c r="D7">
        <v>43</v>
      </c>
      <c r="E7">
        <v>0</v>
      </c>
      <c r="F7">
        <v>0</v>
      </c>
      <c r="G7" t="s">
        <v>153</v>
      </c>
      <c r="H7" s="1">
        <v>43307</v>
      </c>
      <c r="I7">
        <v>2018</v>
      </c>
      <c r="J7">
        <v>7</v>
      </c>
      <c r="K7" t="s">
        <v>254</v>
      </c>
      <c r="L7">
        <v>3</v>
      </c>
      <c r="M7" t="s">
        <v>138</v>
      </c>
      <c r="N7" t="s">
        <v>140</v>
      </c>
      <c r="O7" t="s">
        <v>140</v>
      </c>
      <c r="P7" t="s">
        <v>139</v>
      </c>
      <c r="Q7" t="s">
        <v>60</v>
      </c>
      <c r="R7" t="s">
        <v>141</v>
      </c>
      <c r="S7" t="s">
        <v>148</v>
      </c>
      <c r="T7">
        <v>16</v>
      </c>
      <c r="U7">
        <v>8</v>
      </c>
      <c r="V7" t="s">
        <v>139</v>
      </c>
      <c r="W7" t="s">
        <v>140</v>
      </c>
      <c r="X7" t="s">
        <v>139</v>
      </c>
      <c r="Y7" t="s">
        <v>139</v>
      </c>
      <c r="Z7" t="s">
        <v>142</v>
      </c>
      <c r="AA7" t="s">
        <v>143</v>
      </c>
      <c r="AB7" t="s">
        <v>165</v>
      </c>
      <c r="AC7">
        <v>3</v>
      </c>
      <c r="AD7" t="s">
        <v>145</v>
      </c>
      <c r="AE7" t="s">
        <v>140</v>
      </c>
      <c r="AF7" t="s">
        <v>140</v>
      </c>
      <c r="AG7" t="s">
        <v>152</v>
      </c>
      <c r="AH7">
        <v>2</v>
      </c>
      <c r="AI7" t="s">
        <v>140</v>
      </c>
      <c r="AJ7" t="s">
        <v>140</v>
      </c>
    </row>
    <row r="8" spans="1:36" x14ac:dyDescent="0.25">
      <c r="A8">
        <v>7</v>
      </c>
      <c r="B8">
        <v>57</v>
      </c>
      <c r="C8" t="s">
        <v>225</v>
      </c>
      <c r="D8">
        <v>28</v>
      </c>
      <c r="E8">
        <v>13</v>
      </c>
      <c r="F8">
        <v>0</v>
      </c>
      <c r="G8" t="s">
        <v>153</v>
      </c>
      <c r="H8" s="1">
        <v>43287</v>
      </c>
      <c r="I8">
        <v>2018</v>
      </c>
      <c r="J8">
        <v>7</v>
      </c>
      <c r="K8" t="s">
        <v>254</v>
      </c>
      <c r="L8">
        <v>3</v>
      </c>
      <c r="M8" t="s">
        <v>138</v>
      </c>
      <c r="N8" t="s">
        <v>139</v>
      </c>
      <c r="O8" t="s">
        <v>140</v>
      </c>
      <c r="P8" t="s">
        <v>139</v>
      </c>
      <c r="Q8" t="s">
        <v>60</v>
      </c>
      <c r="R8" t="s">
        <v>166</v>
      </c>
      <c r="S8" t="s">
        <v>148</v>
      </c>
      <c r="T8">
        <v>29</v>
      </c>
      <c r="U8">
        <v>0</v>
      </c>
      <c r="V8" t="s">
        <v>140</v>
      </c>
      <c r="W8" t="s">
        <v>140</v>
      </c>
      <c r="X8" t="s">
        <v>140</v>
      </c>
      <c r="Y8" t="s">
        <v>140</v>
      </c>
      <c r="Z8" t="s">
        <v>142</v>
      </c>
      <c r="AA8" t="s">
        <v>143</v>
      </c>
      <c r="AB8" t="s">
        <v>151</v>
      </c>
      <c r="AC8">
        <v>3</v>
      </c>
      <c r="AD8" t="s">
        <v>167</v>
      </c>
      <c r="AE8" t="s">
        <v>140</v>
      </c>
      <c r="AF8" t="s">
        <v>140</v>
      </c>
      <c r="AG8" t="s">
        <v>160</v>
      </c>
      <c r="AH8">
        <v>4</v>
      </c>
      <c r="AI8" t="s">
        <v>140</v>
      </c>
      <c r="AJ8" t="s">
        <v>139</v>
      </c>
    </row>
    <row r="9" spans="1:36" x14ac:dyDescent="0.25">
      <c r="A9">
        <v>8</v>
      </c>
      <c r="B9">
        <v>38</v>
      </c>
      <c r="C9" t="s">
        <v>232</v>
      </c>
      <c r="D9">
        <v>24</v>
      </c>
      <c r="E9">
        <v>11</v>
      </c>
      <c r="F9">
        <v>10</v>
      </c>
      <c r="G9" t="s">
        <v>153</v>
      </c>
      <c r="H9" s="1">
        <v>43675</v>
      </c>
      <c r="I9">
        <v>2019</v>
      </c>
      <c r="J9">
        <v>7</v>
      </c>
      <c r="K9" t="s">
        <v>254</v>
      </c>
      <c r="L9">
        <v>3</v>
      </c>
      <c r="M9" t="s">
        <v>154</v>
      </c>
      <c r="N9" t="s">
        <v>139</v>
      </c>
      <c r="O9" t="s">
        <v>140</v>
      </c>
      <c r="P9" t="s">
        <v>139</v>
      </c>
      <c r="Q9" t="s">
        <v>60</v>
      </c>
      <c r="R9" t="s">
        <v>140</v>
      </c>
      <c r="S9" t="s">
        <v>171</v>
      </c>
      <c r="T9">
        <v>43</v>
      </c>
      <c r="U9">
        <v>15</v>
      </c>
      <c r="V9" t="s">
        <v>140</v>
      </c>
      <c r="W9" t="s">
        <v>140</v>
      </c>
      <c r="X9" t="s">
        <v>140</v>
      </c>
      <c r="Y9" t="s">
        <v>139</v>
      </c>
      <c r="Z9" t="s">
        <v>142</v>
      </c>
      <c r="AA9" t="s">
        <v>143</v>
      </c>
      <c r="AB9" t="s">
        <v>172</v>
      </c>
      <c r="AC9">
        <v>3</v>
      </c>
      <c r="AD9" t="s">
        <v>145</v>
      </c>
      <c r="AE9" t="s">
        <v>140</v>
      </c>
      <c r="AF9" t="s">
        <v>140</v>
      </c>
      <c r="AG9" t="s">
        <v>173</v>
      </c>
      <c r="AH9">
        <v>3</v>
      </c>
      <c r="AI9" t="s">
        <v>140</v>
      </c>
      <c r="AJ9" t="s">
        <v>140</v>
      </c>
    </row>
    <row r="10" spans="1:36" x14ac:dyDescent="0.25">
      <c r="A10">
        <v>9</v>
      </c>
      <c r="B10">
        <v>43</v>
      </c>
      <c r="C10" t="s">
        <v>224</v>
      </c>
      <c r="D10">
        <v>37</v>
      </c>
      <c r="E10">
        <v>18</v>
      </c>
      <c r="F10">
        <v>4</v>
      </c>
      <c r="G10" t="s">
        <v>137</v>
      </c>
      <c r="H10" s="1">
        <v>43304</v>
      </c>
      <c r="I10">
        <v>2018</v>
      </c>
      <c r="J10">
        <v>7</v>
      </c>
      <c r="K10" t="s">
        <v>254</v>
      </c>
      <c r="L10">
        <v>3</v>
      </c>
      <c r="M10" t="s">
        <v>138</v>
      </c>
      <c r="N10" t="s">
        <v>139</v>
      </c>
      <c r="O10" t="s">
        <v>140</v>
      </c>
      <c r="P10" t="s">
        <v>139</v>
      </c>
      <c r="Q10" t="s">
        <v>56</v>
      </c>
      <c r="R10" t="s">
        <v>141</v>
      </c>
      <c r="S10" t="s">
        <v>138</v>
      </c>
      <c r="T10">
        <v>42</v>
      </c>
      <c r="U10">
        <v>0</v>
      </c>
      <c r="V10" t="s">
        <v>139</v>
      </c>
      <c r="W10" t="s">
        <v>139</v>
      </c>
      <c r="X10" t="s">
        <v>139</v>
      </c>
      <c r="Y10" t="s">
        <v>140</v>
      </c>
      <c r="Z10" t="s">
        <v>142</v>
      </c>
      <c r="AA10" t="s">
        <v>143</v>
      </c>
      <c r="AB10" t="s">
        <v>144</v>
      </c>
      <c r="AC10">
        <v>3</v>
      </c>
      <c r="AD10" t="s">
        <v>145</v>
      </c>
      <c r="AE10" t="s">
        <v>140</v>
      </c>
      <c r="AF10" t="s">
        <v>140</v>
      </c>
      <c r="AG10" t="s">
        <v>146</v>
      </c>
      <c r="AH10">
        <v>7</v>
      </c>
      <c r="AI10" t="s">
        <v>140</v>
      </c>
      <c r="AJ10" t="s">
        <v>139</v>
      </c>
    </row>
    <row r="11" spans="1:36" x14ac:dyDescent="0.25">
      <c r="A11">
        <v>10</v>
      </c>
      <c r="B11">
        <v>40</v>
      </c>
      <c r="C11" t="s">
        <v>224</v>
      </c>
      <c r="D11">
        <v>28</v>
      </c>
      <c r="E11">
        <v>18</v>
      </c>
      <c r="F11">
        <v>13</v>
      </c>
      <c r="G11" t="s">
        <v>158</v>
      </c>
      <c r="H11" s="1">
        <v>43300</v>
      </c>
      <c r="I11">
        <v>2018</v>
      </c>
      <c r="J11">
        <v>7</v>
      </c>
      <c r="K11" t="s">
        <v>254</v>
      </c>
      <c r="L11">
        <v>3</v>
      </c>
      <c r="M11" t="s">
        <v>154</v>
      </c>
      <c r="N11" t="s">
        <v>140</v>
      </c>
      <c r="O11" t="s">
        <v>140</v>
      </c>
      <c r="P11" t="s">
        <v>139</v>
      </c>
      <c r="Q11" t="s">
        <v>60</v>
      </c>
      <c r="R11" t="s">
        <v>140</v>
      </c>
      <c r="S11" t="s">
        <v>148</v>
      </c>
      <c r="T11">
        <v>20</v>
      </c>
      <c r="U11">
        <v>27</v>
      </c>
      <c r="V11" t="s">
        <v>140</v>
      </c>
      <c r="W11" t="s">
        <v>140</v>
      </c>
      <c r="X11" t="s">
        <v>140</v>
      </c>
      <c r="Y11" t="s">
        <v>140</v>
      </c>
      <c r="Z11" t="s">
        <v>142</v>
      </c>
      <c r="AA11" t="s">
        <v>143</v>
      </c>
      <c r="AB11" t="s">
        <v>159</v>
      </c>
      <c r="AC11">
        <v>3</v>
      </c>
      <c r="AD11" t="s">
        <v>145</v>
      </c>
      <c r="AE11" t="s">
        <v>140</v>
      </c>
      <c r="AF11" t="s">
        <v>140</v>
      </c>
      <c r="AG11" t="s">
        <v>160</v>
      </c>
      <c r="AH11">
        <v>4</v>
      </c>
      <c r="AI11" t="s">
        <v>140</v>
      </c>
      <c r="AJ11" t="s">
        <v>140</v>
      </c>
    </row>
    <row r="12" spans="1:36" x14ac:dyDescent="0.25">
      <c r="A12">
        <v>11</v>
      </c>
      <c r="B12">
        <v>65</v>
      </c>
      <c r="C12" t="s">
        <v>226</v>
      </c>
      <c r="D12">
        <v>28</v>
      </c>
      <c r="E12">
        <v>18</v>
      </c>
      <c r="F12">
        <v>9</v>
      </c>
      <c r="G12" t="s">
        <v>174</v>
      </c>
      <c r="H12" s="1">
        <v>43688</v>
      </c>
      <c r="I12">
        <v>2019</v>
      </c>
      <c r="J12">
        <v>8</v>
      </c>
      <c r="K12" t="s">
        <v>258</v>
      </c>
      <c r="L12">
        <v>3</v>
      </c>
      <c r="M12" t="s">
        <v>154</v>
      </c>
      <c r="N12" t="s">
        <v>140</v>
      </c>
      <c r="O12" t="s">
        <v>140</v>
      </c>
      <c r="P12" t="s">
        <v>139</v>
      </c>
      <c r="Q12" t="s">
        <v>56</v>
      </c>
      <c r="R12" t="s">
        <v>140</v>
      </c>
      <c r="S12" t="s">
        <v>148</v>
      </c>
      <c r="T12">
        <v>24</v>
      </c>
      <c r="U12">
        <v>10</v>
      </c>
      <c r="V12" t="s">
        <v>140</v>
      </c>
      <c r="W12" t="s">
        <v>140</v>
      </c>
      <c r="X12" t="s">
        <v>140</v>
      </c>
      <c r="Y12" t="s">
        <v>139</v>
      </c>
      <c r="Z12" t="s">
        <v>142</v>
      </c>
      <c r="AA12" t="s">
        <v>143</v>
      </c>
      <c r="AB12" t="s">
        <v>151</v>
      </c>
      <c r="AC12">
        <v>4</v>
      </c>
      <c r="AD12" t="s">
        <v>145</v>
      </c>
      <c r="AE12" t="s">
        <v>140</v>
      </c>
      <c r="AF12" t="s">
        <v>140</v>
      </c>
      <c r="AG12" t="s">
        <v>156</v>
      </c>
      <c r="AH12">
        <v>6</v>
      </c>
      <c r="AI12" t="s">
        <v>140</v>
      </c>
      <c r="AJ12" t="s">
        <v>139</v>
      </c>
    </row>
    <row r="13" spans="1:36" x14ac:dyDescent="0.25">
      <c r="A13">
        <v>12</v>
      </c>
      <c r="B13">
        <v>74</v>
      </c>
      <c r="C13" t="s">
        <v>231</v>
      </c>
      <c r="D13">
        <v>35</v>
      </c>
      <c r="E13">
        <v>19</v>
      </c>
      <c r="F13">
        <v>16</v>
      </c>
      <c r="G13" t="s">
        <v>153</v>
      </c>
      <c r="H13" s="1">
        <v>43342</v>
      </c>
      <c r="I13">
        <v>2018</v>
      </c>
      <c r="J13">
        <v>8</v>
      </c>
      <c r="K13" t="s">
        <v>258</v>
      </c>
      <c r="L13">
        <v>3</v>
      </c>
      <c r="M13" t="s">
        <v>138</v>
      </c>
      <c r="N13" t="s">
        <v>139</v>
      </c>
      <c r="O13" t="s">
        <v>140</v>
      </c>
      <c r="P13" t="s">
        <v>139</v>
      </c>
      <c r="Q13" t="s">
        <v>60</v>
      </c>
      <c r="R13" t="s">
        <v>141</v>
      </c>
      <c r="S13" t="s">
        <v>148</v>
      </c>
      <c r="T13">
        <v>14</v>
      </c>
      <c r="U13">
        <v>27</v>
      </c>
      <c r="V13" t="s">
        <v>139</v>
      </c>
      <c r="W13" t="s">
        <v>139</v>
      </c>
      <c r="X13" t="s">
        <v>139</v>
      </c>
      <c r="Y13" t="s">
        <v>140</v>
      </c>
      <c r="Z13" t="s">
        <v>142</v>
      </c>
      <c r="AA13" t="s">
        <v>143</v>
      </c>
      <c r="AB13" t="s">
        <v>165</v>
      </c>
      <c r="AC13">
        <v>3</v>
      </c>
      <c r="AD13" t="s">
        <v>145</v>
      </c>
      <c r="AE13" t="s">
        <v>140</v>
      </c>
      <c r="AF13" t="s">
        <v>140</v>
      </c>
      <c r="AG13" t="s">
        <v>164</v>
      </c>
      <c r="AH13">
        <v>5</v>
      </c>
      <c r="AI13" t="s">
        <v>140</v>
      </c>
      <c r="AJ13" t="s">
        <v>139</v>
      </c>
    </row>
    <row r="14" spans="1:36" x14ac:dyDescent="0.25">
      <c r="A14">
        <v>13</v>
      </c>
      <c r="B14">
        <v>32</v>
      </c>
      <c r="C14" t="s">
        <v>228</v>
      </c>
      <c r="D14">
        <v>26</v>
      </c>
      <c r="E14">
        <v>16</v>
      </c>
      <c r="F14">
        <v>9</v>
      </c>
      <c r="G14" t="s">
        <v>162</v>
      </c>
      <c r="H14" s="1">
        <v>43335</v>
      </c>
      <c r="I14">
        <v>2018</v>
      </c>
      <c r="J14">
        <v>8</v>
      </c>
      <c r="K14" t="s">
        <v>258</v>
      </c>
      <c r="L14">
        <v>3</v>
      </c>
      <c r="M14" t="s">
        <v>154</v>
      </c>
      <c r="N14" t="s">
        <v>140</v>
      </c>
      <c r="O14" t="s">
        <v>140</v>
      </c>
      <c r="P14" t="s">
        <v>139</v>
      </c>
      <c r="Q14" t="s">
        <v>56</v>
      </c>
      <c r="R14" t="s">
        <v>140</v>
      </c>
      <c r="S14" t="s">
        <v>148</v>
      </c>
      <c r="T14">
        <v>27</v>
      </c>
      <c r="U14">
        <v>0</v>
      </c>
      <c r="V14" t="s">
        <v>139</v>
      </c>
      <c r="W14" t="s">
        <v>139</v>
      </c>
      <c r="X14" t="s">
        <v>140</v>
      </c>
      <c r="Y14" t="s">
        <v>139</v>
      </c>
      <c r="Z14" t="s">
        <v>142</v>
      </c>
      <c r="AA14" t="s">
        <v>143</v>
      </c>
      <c r="AB14" t="s">
        <v>163</v>
      </c>
      <c r="AC14">
        <v>3</v>
      </c>
      <c r="AD14" t="s">
        <v>145</v>
      </c>
      <c r="AE14" t="s">
        <v>140</v>
      </c>
      <c r="AF14" t="s">
        <v>140</v>
      </c>
      <c r="AG14" t="s">
        <v>164</v>
      </c>
      <c r="AH14">
        <v>5</v>
      </c>
      <c r="AI14" t="s">
        <v>140</v>
      </c>
      <c r="AJ14" t="s">
        <v>139</v>
      </c>
    </row>
    <row r="15" spans="1:36" x14ac:dyDescent="0.25">
      <c r="A15">
        <v>14</v>
      </c>
      <c r="B15">
        <v>74</v>
      </c>
      <c r="C15" t="s">
        <v>231</v>
      </c>
      <c r="D15">
        <v>33</v>
      </c>
      <c r="E15">
        <v>14</v>
      </c>
      <c r="F15">
        <v>11</v>
      </c>
      <c r="G15" t="s">
        <v>174</v>
      </c>
      <c r="H15" s="1">
        <v>43699</v>
      </c>
      <c r="I15">
        <v>2019</v>
      </c>
      <c r="J15">
        <v>8</v>
      </c>
      <c r="K15" t="s">
        <v>258</v>
      </c>
      <c r="L15">
        <v>3</v>
      </c>
      <c r="M15" t="s">
        <v>138</v>
      </c>
      <c r="N15" t="s">
        <v>139</v>
      </c>
      <c r="O15" t="s">
        <v>140</v>
      </c>
      <c r="P15" t="s">
        <v>139</v>
      </c>
      <c r="Q15" t="s">
        <v>60</v>
      </c>
      <c r="R15" t="s">
        <v>140</v>
      </c>
      <c r="S15" t="s">
        <v>154</v>
      </c>
      <c r="T15">
        <v>15</v>
      </c>
      <c r="U15">
        <v>26</v>
      </c>
      <c r="V15" t="s">
        <v>139</v>
      </c>
      <c r="W15" t="s">
        <v>140</v>
      </c>
      <c r="X15" t="s">
        <v>140</v>
      </c>
      <c r="Y15" t="s">
        <v>139</v>
      </c>
      <c r="Z15" t="s">
        <v>142</v>
      </c>
      <c r="AA15" t="s">
        <v>143</v>
      </c>
      <c r="AB15" t="s">
        <v>172</v>
      </c>
      <c r="AC15">
        <v>3</v>
      </c>
      <c r="AD15" t="s">
        <v>145</v>
      </c>
      <c r="AE15" t="s">
        <v>140</v>
      </c>
      <c r="AF15" t="s">
        <v>140</v>
      </c>
      <c r="AG15" t="s">
        <v>175</v>
      </c>
      <c r="AH15">
        <v>8</v>
      </c>
      <c r="AI15" t="s">
        <v>140</v>
      </c>
      <c r="AJ15" t="s">
        <v>139</v>
      </c>
    </row>
    <row r="16" spans="1:36" x14ac:dyDescent="0.25">
      <c r="A16">
        <v>15</v>
      </c>
      <c r="B16">
        <v>53</v>
      </c>
      <c r="C16" t="s">
        <v>229</v>
      </c>
      <c r="D16">
        <v>28</v>
      </c>
      <c r="E16">
        <v>18</v>
      </c>
      <c r="F16">
        <v>0</v>
      </c>
      <c r="G16" t="s">
        <v>170</v>
      </c>
      <c r="H16" s="1">
        <v>43713</v>
      </c>
      <c r="I16">
        <v>2019</v>
      </c>
      <c r="J16">
        <v>9</v>
      </c>
      <c r="K16" t="s">
        <v>256</v>
      </c>
      <c r="L16">
        <v>3</v>
      </c>
      <c r="M16" t="s">
        <v>138</v>
      </c>
      <c r="N16" t="s">
        <v>140</v>
      </c>
      <c r="O16" t="s">
        <v>140</v>
      </c>
      <c r="P16" t="s">
        <v>139</v>
      </c>
      <c r="Q16" t="s">
        <v>60</v>
      </c>
      <c r="R16" t="s">
        <v>141</v>
      </c>
      <c r="S16" t="s">
        <v>154</v>
      </c>
      <c r="T16">
        <v>29</v>
      </c>
      <c r="U16">
        <v>0</v>
      </c>
      <c r="V16" t="s">
        <v>140</v>
      </c>
      <c r="W16" t="s">
        <v>140</v>
      </c>
      <c r="X16" t="s">
        <v>140</v>
      </c>
      <c r="Y16" t="s">
        <v>139</v>
      </c>
      <c r="Z16" t="s">
        <v>142</v>
      </c>
      <c r="AA16" t="s">
        <v>143</v>
      </c>
      <c r="AB16" t="s">
        <v>172</v>
      </c>
      <c r="AC16">
        <v>3</v>
      </c>
      <c r="AD16" t="s">
        <v>145</v>
      </c>
      <c r="AE16" t="s">
        <v>140</v>
      </c>
      <c r="AF16" t="s">
        <v>140</v>
      </c>
      <c r="AG16" t="s">
        <v>160</v>
      </c>
      <c r="AH16">
        <v>4</v>
      </c>
      <c r="AI16" t="s">
        <v>140</v>
      </c>
      <c r="AJ16" t="s">
        <v>139</v>
      </c>
    </row>
    <row r="17" spans="1:36" x14ac:dyDescent="0.25">
      <c r="A17">
        <v>16</v>
      </c>
      <c r="B17">
        <v>53</v>
      </c>
      <c r="C17" t="s">
        <v>229</v>
      </c>
      <c r="D17">
        <v>29</v>
      </c>
      <c r="E17">
        <v>18</v>
      </c>
      <c r="F17">
        <v>10</v>
      </c>
      <c r="G17" t="s">
        <v>170</v>
      </c>
      <c r="H17" s="1">
        <v>44099</v>
      </c>
      <c r="I17">
        <v>2020</v>
      </c>
      <c r="J17">
        <v>9</v>
      </c>
      <c r="K17" t="s">
        <v>256</v>
      </c>
      <c r="L17">
        <v>3</v>
      </c>
      <c r="M17" t="s">
        <v>138</v>
      </c>
      <c r="N17" t="s">
        <v>139</v>
      </c>
      <c r="O17" t="s">
        <v>140</v>
      </c>
      <c r="P17" t="s">
        <v>139</v>
      </c>
      <c r="Q17" t="s">
        <v>60</v>
      </c>
      <c r="R17" t="s">
        <v>140</v>
      </c>
      <c r="S17" t="s">
        <v>148</v>
      </c>
      <c r="T17">
        <v>24</v>
      </c>
      <c r="U17">
        <v>20</v>
      </c>
      <c r="V17" t="s">
        <v>139</v>
      </c>
      <c r="W17" t="s">
        <v>139</v>
      </c>
      <c r="X17" t="s">
        <v>139</v>
      </c>
      <c r="Y17" t="s">
        <v>139</v>
      </c>
      <c r="Z17" t="s">
        <v>142</v>
      </c>
      <c r="AA17" t="s">
        <v>143</v>
      </c>
      <c r="AB17" t="s">
        <v>151</v>
      </c>
      <c r="AC17">
        <v>4</v>
      </c>
      <c r="AD17" t="s">
        <v>145</v>
      </c>
      <c r="AE17" t="s">
        <v>140</v>
      </c>
      <c r="AF17" t="s">
        <v>140</v>
      </c>
      <c r="AG17" t="s">
        <v>175</v>
      </c>
      <c r="AH17">
        <v>8</v>
      </c>
      <c r="AI17" t="s">
        <v>140</v>
      </c>
      <c r="AJ17" t="s">
        <v>139</v>
      </c>
    </row>
    <row r="18" spans="1:36" x14ac:dyDescent="0.25">
      <c r="A18">
        <v>17</v>
      </c>
      <c r="B18">
        <v>54</v>
      </c>
      <c r="C18" t="s">
        <v>229</v>
      </c>
      <c r="D18">
        <v>44</v>
      </c>
      <c r="E18">
        <v>0</v>
      </c>
      <c r="F18">
        <v>0</v>
      </c>
      <c r="G18" t="s">
        <v>137</v>
      </c>
      <c r="H18" s="1">
        <v>43370</v>
      </c>
      <c r="I18">
        <v>2018</v>
      </c>
      <c r="J18">
        <v>9</v>
      </c>
      <c r="K18" t="s">
        <v>256</v>
      </c>
      <c r="L18">
        <v>3</v>
      </c>
      <c r="M18" t="s">
        <v>138</v>
      </c>
      <c r="N18" t="s">
        <v>139</v>
      </c>
      <c r="O18" t="s">
        <v>140</v>
      </c>
      <c r="P18" t="s">
        <v>139</v>
      </c>
      <c r="Q18" t="s">
        <v>60</v>
      </c>
      <c r="R18" t="s">
        <v>140</v>
      </c>
      <c r="S18" t="s">
        <v>148</v>
      </c>
      <c r="T18">
        <v>13</v>
      </c>
      <c r="U18">
        <v>60</v>
      </c>
      <c r="V18" t="s">
        <v>140</v>
      </c>
      <c r="W18" t="s">
        <v>140</v>
      </c>
      <c r="X18" t="s">
        <v>140</v>
      </c>
      <c r="Y18" t="s">
        <v>140</v>
      </c>
      <c r="Z18" t="s">
        <v>142</v>
      </c>
      <c r="AA18" t="s">
        <v>143</v>
      </c>
      <c r="AB18" t="s">
        <v>165</v>
      </c>
      <c r="AC18">
        <v>3</v>
      </c>
      <c r="AD18" t="s">
        <v>145</v>
      </c>
      <c r="AE18" t="s">
        <v>140</v>
      </c>
      <c r="AF18" t="s">
        <v>140</v>
      </c>
      <c r="AG18" t="s">
        <v>164</v>
      </c>
      <c r="AH18">
        <v>5</v>
      </c>
      <c r="AI18" t="s">
        <v>140</v>
      </c>
      <c r="AJ18" t="s">
        <v>139</v>
      </c>
    </row>
    <row r="19" spans="1:36" x14ac:dyDescent="0.25">
      <c r="A19">
        <v>18</v>
      </c>
      <c r="B19">
        <v>69</v>
      </c>
      <c r="C19" t="s">
        <v>226</v>
      </c>
      <c r="D19">
        <v>27</v>
      </c>
      <c r="E19">
        <v>21</v>
      </c>
      <c r="F19">
        <v>14</v>
      </c>
      <c r="G19" t="s">
        <v>153</v>
      </c>
      <c r="H19" s="1">
        <v>43370</v>
      </c>
      <c r="I19">
        <v>2018</v>
      </c>
      <c r="J19">
        <v>9</v>
      </c>
      <c r="K19" t="s">
        <v>256</v>
      </c>
      <c r="L19">
        <v>3</v>
      </c>
      <c r="M19" t="s">
        <v>154</v>
      </c>
      <c r="N19" t="s">
        <v>140</v>
      </c>
      <c r="O19" t="s">
        <v>140</v>
      </c>
      <c r="P19" t="s">
        <v>139</v>
      </c>
      <c r="Q19" t="s">
        <v>56</v>
      </c>
      <c r="R19" t="s">
        <v>140</v>
      </c>
      <c r="S19" t="s">
        <v>154</v>
      </c>
      <c r="T19">
        <v>25</v>
      </c>
      <c r="U19">
        <v>2</v>
      </c>
      <c r="V19" t="s">
        <v>140</v>
      </c>
      <c r="W19" t="s">
        <v>140</v>
      </c>
      <c r="X19" t="s">
        <v>140</v>
      </c>
      <c r="Y19" t="s">
        <v>140</v>
      </c>
      <c r="Z19" t="s">
        <v>149</v>
      </c>
      <c r="AA19" t="s">
        <v>155</v>
      </c>
      <c r="AB19" t="s">
        <v>144</v>
      </c>
      <c r="AC19">
        <v>3</v>
      </c>
      <c r="AD19" t="s">
        <v>145</v>
      </c>
      <c r="AE19" t="s">
        <v>140</v>
      </c>
      <c r="AF19" t="s">
        <v>140</v>
      </c>
      <c r="AG19" t="s">
        <v>156</v>
      </c>
      <c r="AH19">
        <v>6</v>
      </c>
      <c r="AI19" t="s">
        <v>140</v>
      </c>
      <c r="AJ19" t="s">
        <v>140</v>
      </c>
    </row>
    <row r="20" spans="1:36" x14ac:dyDescent="0.25">
      <c r="A20">
        <v>19</v>
      </c>
      <c r="B20">
        <v>41</v>
      </c>
      <c r="C20" t="s">
        <v>224</v>
      </c>
      <c r="D20">
        <v>25</v>
      </c>
      <c r="E20">
        <v>0</v>
      </c>
      <c r="F20">
        <v>0</v>
      </c>
      <c r="G20" t="s">
        <v>177</v>
      </c>
      <c r="H20" s="1">
        <v>43748</v>
      </c>
      <c r="I20">
        <v>2019</v>
      </c>
      <c r="J20">
        <v>10</v>
      </c>
      <c r="K20" t="s">
        <v>257</v>
      </c>
      <c r="L20">
        <v>4</v>
      </c>
      <c r="M20" t="s">
        <v>138</v>
      </c>
      <c r="N20" t="s">
        <v>140</v>
      </c>
      <c r="O20" t="s">
        <v>140</v>
      </c>
      <c r="P20" t="s">
        <v>139</v>
      </c>
      <c r="Q20" t="s">
        <v>56</v>
      </c>
      <c r="R20" t="s">
        <v>178</v>
      </c>
      <c r="S20" t="s">
        <v>148</v>
      </c>
      <c r="T20">
        <v>29</v>
      </c>
      <c r="U20">
        <v>1</v>
      </c>
      <c r="V20" t="s">
        <v>139</v>
      </c>
      <c r="W20" t="s">
        <v>140</v>
      </c>
      <c r="X20" t="s">
        <v>139</v>
      </c>
      <c r="Y20" t="s">
        <v>139</v>
      </c>
      <c r="Z20" t="s">
        <v>142</v>
      </c>
      <c r="AA20" t="s">
        <v>143</v>
      </c>
      <c r="AB20" t="s">
        <v>151</v>
      </c>
      <c r="AC20">
        <v>4</v>
      </c>
      <c r="AD20" t="s">
        <v>145</v>
      </c>
      <c r="AE20" t="s">
        <v>140</v>
      </c>
      <c r="AF20" t="s">
        <v>140</v>
      </c>
      <c r="AG20" t="s">
        <v>160</v>
      </c>
      <c r="AH20">
        <v>4</v>
      </c>
      <c r="AI20" t="s">
        <v>140</v>
      </c>
      <c r="AJ20" t="s">
        <v>139</v>
      </c>
    </row>
    <row r="21" spans="1:36" x14ac:dyDescent="0.25">
      <c r="A21">
        <v>20</v>
      </c>
      <c r="B21">
        <v>46</v>
      </c>
      <c r="C21" t="s">
        <v>227</v>
      </c>
      <c r="D21">
        <v>30</v>
      </c>
      <c r="E21">
        <v>14</v>
      </c>
      <c r="F21">
        <v>11</v>
      </c>
      <c r="G21" t="s">
        <v>162</v>
      </c>
      <c r="H21" s="1">
        <v>43755</v>
      </c>
      <c r="I21">
        <v>2019</v>
      </c>
      <c r="J21">
        <v>10</v>
      </c>
      <c r="K21" t="s">
        <v>257</v>
      </c>
      <c r="L21">
        <v>4</v>
      </c>
      <c r="M21" t="s">
        <v>154</v>
      </c>
      <c r="N21" t="s">
        <v>140</v>
      </c>
      <c r="O21" t="s">
        <v>140</v>
      </c>
      <c r="P21" t="s">
        <v>139</v>
      </c>
      <c r="Q21" t="s">
        <v>56</v>
      </c>
      <c r="R21" t="s">
        <v>140</v>
      </c>
      <c r="S21" t="s">
        <v>148</v>
      </c>
      <c r="T21">
        <v>68</v>
      </c>
      <c r="U21">
        <v>14</v>
      </c>
      <c r="V21" t="s">
        <v>139</v>
      </c>
      <c r="W21" t="s">
        <v>139</v>
      </c>
      <c r="X21" t="s">
        <v>140</v>
      </c>
      <c r="Y21" t="s">
        <v>140</v>
      </c>
      <c r="Z21" t="s">
        <v>142</v>
      </c>
      <c r="AA21" t="s">
        <v>143</v>
      </c>
      <c r="AB21" t="s">
        <v>172</v>
      </c>
      <c r="AC21">
        <v>3</v>
      </c>
      <c r="AD21" t="s">
        <v>145</v>
      </c>
      <c r="AE21" t="s">
        <v>140</v>
      </c>
      <c r="AF21" t="s">
        <v>140</v>
      </c>
      <c r="AG21" t="s">
        <v>156</v>
      </c>
      <c r="AH21">
        <v>6</v>
      </c>
      <c r="AI21" t="s">
        <v>140</v>
      </c>
      <c r="AJ21" t="s">
        <v>139</v>
      </c>
    </row>
    <row r="22" spans="1:36" x14ac:dyDescent="0.25">
      <c r="A22">
        <v>21</v>
      </c>
      <c r="B22">
        <v>48</v>
      </c>
      <c r="C22" t="s">
        <v>227</v>
      </c>
      <c r="D22">
        <v>24</v>
      </c>
      <c r="E22">
        <v>10</v>
      </c>
      <c r="F22">
        <v>9</v>
      </c>
      <c r="G22" t="s">
        <v>153</v>
      </c>
      <c r="H22" s="1">
        <v>43378</v>
      </c>
      <c r="I22">
        <v>2018</v>
      </c>
      <c r="J22">
        <v>10</v>
      </c>
      <c r="K22" t="s">
        <v>257</v>
      </c>
      <c r="L22">
        <v>4</v>
      </c>
      <c r="M22" t="s">
        <v>154</v>
      </c>
      <c r="N22" t="s">
        <v>140</v>
      </c>
      <c r="O22" t="s">
        <v>139</v>
      </c>
      <c r="P22" t="s">
        <v>139</v>
      </c>
      <c r="Q22" t="s">
        <v>56</v>
      </c>
      <c r="R22" t="s">
        <v>140</v>
      </c>
      <c r="S22" t="s">
        <v>148</v>
      </c>
      <c r="T22">
        <v>29</v>
      </c>
      <c r="U22">
        <v>6</v>
      </c>
      <c r="V22" t="s">
        <v>139</v>
      </c>
      <c r="W22" t="s">
        <v>139</v>
      </c>
      <c r="X22" t="s">
        <v>140</v>
      </c>
      <c r="Y22" t="s">
        <v>139</v>
      </c>
      <c r="Z22" t="s">
        <v>149</v>
      </c>
      <c r="AA22" t="s">
        <v>150</v>
      </c>
      <c r="AB22" t="s">
        <v>168</v>
      </c>
      <c r="AC22">
        <v>3</v>
      </c>
      <c r="AD22" t="s">
        <v>145</v>
      </c>
      <c r="AE22" t="s">
        <v>140</v>
      </c>
      <c r="AF22" t="s">
        <v>139</v>
      </c>
      <c r="AG22" t="s">
        <v>169</v>
      </c>
      <c r="AH22">
        <v>1</v>
      </c>
      <c r="AI22" t="s">
        <v>139</v>
      </c>
      <c r="AJ22" t="s">
        <v>139</v>
      </c>
    </row>
    <row r="23" spans="1:36" x14ac:dyDescent="0.25">
      <c r="A23">
        <v>22</v>
      </c>
      <c r="B23">
        <v>48</v>
      </c>
      <c r="C23" t="s">
        <v>227</v>
      </c>
      <c r="D23">
        <v>37</v>
      </c>
      <c r="E23">
        <v>18</v>
      </c>
      <c r="F23">
        <v>18</v>
      </c>
      <c r="G23" t="s">
        <v>137</v>
      </c>
      <c r="H23" s="1">
        <v>43399</v>
      </c>
      <c r="I23">
        <v>2018</v>
      </c>
      <c r="J23">
        <v>10</v>
      </c>
      <c r="K23" t="s">
        <v>257</v>
      </c>
      <c r="L23">
        <v>4</v>
      </c>
      <c r="M23" t="s">
        <v>138</v>
      </c>
      <c r="N23" t="s">
        <v>139</v>
      </c>
      <c r="O23" t="s">
        <v>140</v>
      </c>
      <c r="P23" t="s">
        <v>139</v>
      </c>
      <c r="Q23" t="s">
        <v>60</v>
      </c>
      <c r="R23" t="s">
        <v>140</v>
      </c>
      <c r="S23" t="s">
        <v>154</v>
      </c>
      <c r="T23">
        <v>26</v>
      </c>
      <c r="U23">
        <v>1</v>
      </c>
      <c r="V23" t="s">
        <v>140</v>
      </c>
      <c r="W23" t="s">
        <v>140</v>
      </c>
      <c r="X23" t="s">
        <v>140</v>
      </c>
      <c r="Y23" t="s">
        <v>140</v>
      </c>
      <c r="Z23" t="s">
        <v>142</v>
      </c>
      <c r="AA23" t="s">
        <v>143</v>
      </c>
      <c r="AB23" t="s">
        <v>151</v>
      </c>
      <c r="AC23">
        <v>3</v>
      </c>
      <c r="AD23" t="s">
        <v>157</v>
      </c>
      <c r="AE23" t="s">
        <v>140</v>
      </c>
      <c r="AF23" t="s">
        <v>140</v>
      </c>
      <c r="AG23" t="s">
        <v>156</v>
      </c>
      <c r="AH23">
        <v>6</v>
      </c>
      <c r="AI23" t="s">
        <v>140</v>
      </c>
      <c r="AJ23" t="s">
        <v>140</v>
      </c>
    </row>
    <row r="24" spans="1:36" x14ac:dyDescent="0.25">
      <c r="A24">
        <v>23</v>
      </c>
      <c r="B24">
        <v>58</v>
      </c>
      <c r="C24" t="s">
        <v>225</v>
      </c>
      <c r="D24">
        <v>28</v>
      </c>
      <c r="E24">
        <v>0</v>
      </c>
      <c r="F24">
        <v>0</v>
      </c>
      <c r="G24" t="s">
        <v>147</v>
      </c>
      <c r="H24" s="1">
        <v>43426</v>
      </c>
      <c r="I24">
        <v>2018</v>
      </c>
      <c r="J24">
        <v>11</v>
      </c>
      <c r="K24" t="s">
        <v>255</v>
      </c>
      <c r="L24">
        <v>4</v>
      </c>
      <c r="M24" t="s">
        <v>138</v>
      </c>
      <c r="N24" t="s">
        <v>140</v>
      </c>
      <c r="O24" t="s">
        <v>140</v>
      </c>
      <c r="P24" t="s">
        <v>139</v>
      </c>
      <c r="Q24" t="s">
        <v>60</v>
      </c>
      <c r="R24" t="s">
        <v>140</v>
      </c>
      <c r="S24" t="s">
        <v>148</v>
      </c>
      <c r="T24">
        <v>14</v>
      </c>
      <c r="U24">
        <v>57</v>
      </c>
      <c r="V24" t="s">
        <v>139</v>
      </c>
      <c r="W24" t="s">
        <v>140</v>
      </c>
      <c r="X24" t="s">
        <v>139</v>
      </c>
      <c r="Y24" t="s">
        <v>140</v>
      </c>
      <c r="Z24" t="s">
        <v>149</v>
      </c>
      <c r="AA24" t="s">
        <v>150</v>
      </c>
      <c r="AB24" t="s">
        <v>151</v>
      </c>
      <c r="AC24">
        <v>3</v>
      </c>
      <c r="AD24" t="s">
        <v>145</v>
      </c>
      <c r="AE24" t="s">
        <v>140</v>
      </c>
      <c r="AF24" t="s">
        <v>140</v>
      </c>
      <c r="AG24" t="s">
        <v>152</v>
      </c>
      <c r="AH24">
        <v>2</v>
      </c>
      <c r="AI24" t="s">
        <v>140</v>
      </c>
      <c r="AJ24" t="s">
        <v>140</v>
      </c>
    </row>
    <row r="25" spans="1:36" x14ac:dyDescent="0.25">
      <c r="A25">
        <v>24</v>
      </c>
      <c r="B25">
        <v>48</v>
      </c>
      <c r="C25" t="s">
        <v>227</v>
      </c>
      <c r="D25">
        <v>21</v>
      </c>
      <c r="E25">
        <v>18</v>
      </c>
      <c r="F25">
        <v>0</v>
      </c>
      <c r="G25" t="s">
        <v>161</v>
      </c>
      <c r="H25" s="1">
        <v>43426</v>
      </c>
      <c r="I25">
        <v>2018</v>
      </c>
      <c r="J25">
        <v>11</v>
      </c>
      <c r="K25" t="s">
        <v>255</v>
      </c>
      <c r="L25">
        <v>4</v>
      </c>
      <c r="M25" t="s">
        <v>154</v>
      </c>
      <c r="N25" t="s">
        <v>140</v>
      </c>
      <c r="O25" t="s">
        <v>140</v>
      </c>
      <c r="P25" t="s">
        <v>139</v>
      </c>
      <c r="Q25" t="s">
        <v>56</v>
      </c>
      <c r="R25" t="s">
        <v>140</v>
      </c>
      <c r="S25" t="s">
        <v>148</v>
      </c>
      <c r="T25">
        <v>6</v>
      </c>
      <c r="U25">
        <v>30</v>
      </c>
      <c r="V25" t="s">
        <v>140</v>
      </c>
      <c r="W25" t="s">
        <v>140</v>
      </c>
      <c r="X25" t="s">
        <v>140</v>
      </c>
      <c r="Y25" t="s">
        <v>139</v>
      </c>
      <c r="Z25" t="s">
        <v>149</v>
      </c>
      <c r="AA25" t="s">
        <v>155</v>
      </c>
      <c r="AB25" t="s">
        <v>144</v>
      </c>
      <c r="AC25">
        <v>3</v>
      </c>
      <c r="AD25" t="s">
        <v>145</v>
      </c>
      <c r="AE25" t="s">
        <v>140</v>
      </c>
      <c r="AF25" t="s">
        <v>140</v>
      </c>
      <c r="AG25" t="s">
        <v>160</v>
      </c>
      <c r="AH25">
        <v>4</v>
      </c>
      <c r="AI25" t="s">
        <v>140</v>
      </c>
      <c r="AJ25" t="s">
        <v>139</v>
      </c>
    </row>
    <row r="26" spans="1:36" x14ac:dyDescent="0.25">
      <c r="A26">
        <v>25</v>
      </c>
      <c r="B26">
        <v>59</v>
      </c>
      <c r="C26" t="s">
        <v>225</v>
      </c>
      <c r="D26">
        <v>36</v>
      </c>
      <c r="E26">
        <v>0</v>
      </c>
      <c r="F26">
        <v>0</v>
      </c>
      <c r="G26" t="s">
        <v>170</v>
      </c>
      <c r="H26" s="1">
        <v>43447</v>
      </c>
      <c r="I26">
        <v>2018</v>
      </c>
      <c r="J26">
        <v>12</v>
      </c>
      <c r="K26" t="s">
        <v>259</v>
      </c>
      <c r="L26">
        <v>4</v>
      </c>
      <c r="M26" t="s">
        <v>138</v>
      </c>
      <c r="N26" t="s">
        <v>140</v>
      </c>
      <c r="O26" t="s">
        <v>140</v>
      </c>
      <c r="P26" t="s">
        <v>139</v>
      </c>
      <c r="Q26" t="s">
        <v>60</v>
      </c>
      <c r="R26" t="s">
        <v>141</v>
      </c>
      <c r="S26" t="s">
        <v>148</v>
      </c>
      <c r="T26">
        <v>39</v>
      </c>
      <c r="U26">
        <v>15</v>
      </c>
      <c r="V26" t="s">
        <v>139</v>
      </c>
      <c r="W26" t="s">
        <v>139</v>
      </c>
      <c r="X26" t="s">
        <v>139</v>
      </c>
      <c r="Y26" t="s">
        <v>139</v>
      </c>
      <c r="Z26" t="s">
        <v>142</v>
      </c>
      <c r="AA26" t="s">
        <v>143</v>
      </c>
      <c r="AB26" t="s">
        <v>165</v>
      </c>
      <c r="AC26">
        <v>4</v>
      </c>
      <c r="AD26" t="s">
        <v>145</v>
      </c>
      <c r="AE26" t="s">
        <v>140</v>
      </c>
      <c r="AF26" t="s">
        <v>140</v>
      </c>
      <c r="AG26" t="s">
        <v>160</v>
      </c>
      <c r="AH26">
        <v>4</v>
      </c>
      <c r="AI26" t="s">
        <v>140</v>
      </c>
      <c r="AJ26" t="s">
        <v>139</v>
      </c>
    </row>
    <row r="27" spans="1:36" x14ac:dyDescent="0.25">
      <c r="A27">
        <v>26</v>
      </c>
      <c r="B27">
        <v>62</v>
      </c>
      <c r="C27" t="s">
        <v>230</v>
      </c>
      <c r="D27">
        <v>34</v>
      </c>
      <c r="E27">
        <v>19</v>
      </c>
      <c r="F27">
        <v>9</v>
      </c>
      <c r="G27" t="s">
        <v>158</v>
      </c>
      <c r="H27" s="1">
        <v>43441</v>
      </c>
      <c r="I27">
        <v>2018</v>
      </c>
      <c r="J27">
        <v>12</v>
      </c>
      <c r="K27" t="s">
        <v>259</v>
      </c>
      <c r="L27">
        <v>4</v>
      </c>
      <c r="M27" t="s">
        <v>138</v>
      </c>
      <c r="N27" t="s">
        <v>140</v>
      </c>
      <c r="O27" t="s">
        <v>140</v>
      </c>
      <c r="P27" t="s">
        <v>139</v>
      </c>
      <c r="Q27" t="s">
        <v>60</v>
      </c>
      <c r="R27" t="s">
        <v>166</v>
      </c>
      <c r="S27" t="s">
        <v>154</v>
      </c>
      <c r="T27">
        <v>16</v>
      </c>
      <c r="U27">
        <v>0</v>
      </c>
      <c r="V27" t="s">
        <v>140</v>
      </c>
      <c r="W27" t="s">
        <v>140</v>
      </c>
      <c r="X27" t="s">
        <v>139</v>
      </c>
      <c r="Y27" t="s">
        <v>139</v>
      </c>
      <c r="Z27" t="s">
        <v>142</v>
      </c>
      <c r="AA27" t="s">
        <v>143</v>
      </c>
      <c r="AB27" t="s">
        <v>168</v>
      </c>
      <c r="AC27">
        <v>3</v>
      </c>
      <c r="AD27" t="s">
        <v>145</v>
      </c>
      <c r="AE27" t="s">
        <v>140</v>
      </c>
      <c r="AF27" t="s">
        <v>140</v>
      </c>
      <c r="AG27" t="s">
        <v>160</v>
      </c>
      <c r="AH27">
        <v>4</v>
      </c>
      <c r="AI27" t="s">
        <v>140</v>
      </c>
      <c r="AJ27" t="s">
        <v>139</v>
      </c>
    </row>
    <row r="28" spans="1:36" x14ac:dyDescent="0.25">
      <c r="A28">
        <v>27</v>
      </c>
      <c r="B28">
        <v>42</v>
      </c>
      <c r="C28" t="s">
        <v>224</v>
      </c>
      <c r="D28">
        <v>34</v>
      </c>
      <c r="E28">
        <v>0</v>
      </c>
      <c r="F28">
        <v>0</v>
      </c>
      <c r="G28" t="s">
        <v>179</v>
      </c>
      <c r="H28" s="1">
        <v>43811</v>
      </c>
      <c r="I28">
        <v>2019</v>
      </c>
      <c r="J28">
        <v>12</v>
      </c>
      <c r="K28" t="s">
        <v>259</v>
      </c>
      <c r="L28">
        <v>4</v>
      </c>
      <c r="M28" t="s">
        <v>138</v>
      </c>
      <c r="N28" t="s">
        <v>140</v>
      </c>
      <c r="O28" t="s">
        <v>140</v>
      </c>
      <c r="P28" t="s">
        <v>139</v>
      </c>
      <c r="Q28" t="s">
        <v>56</v>
      </c>
      <c r="R28" t="s">
        <v>140</v>
      </c>
      <c r="S28" t="s">
        <v>171</v>
      </c>
      <c r="T28">
        <v>39</v>
      </c>
      <c r="U28">
        <v>0</v>
      </c>
      <c r="V28" t="s">
        <v>139</v>
      </c>
      <c r="W28" t="s">
        <v>139</v>
      </c>
      <c r="X28" t="s">
        <v>140</v>
      </c>
      <c r="Y28" t="s">
        <v>139</v>
      </c>
      <c r="Z28" t="s">
        <v>142</v>
      </c>
      <c r="AA28" t="s">
        <v>143</v>
      </c>
      <c r="AB28" t="s">
        <v>151</v>
      </c>
      <c r="AC28">
        <v>3</v>
      </c>
      <c r="AD28" t="s">
        <v>145</v>
      </c>
      <c r="AE28" t="s">
        <v>140</v>
      </c>
      <c r="AF28" t="s">
        <v>140</v>
      </c>
      <c r="AG28" t="s">
        <v>156</v>
      </c>
      <c r="AH28">
        <v>6</v>
      </c>
      <c r="AI28" t="s">
        <v>140</v>
      </c>
      <c r="AJ28" t="s">
        <v>139</v>
      </c>
    </row>
    <row r="31" spans="1:36" ht="15.75" thickBot="1" x14ac:dyDescent="0.3"/>
    <row r="32" spans="1:36" x14ac:dyDescent="0.25">
      <c r="A32" s="3"/>
      <c r="B32" s="3" t="s">
        <v>110</v>
      </c>
      <c r="C32" s="3" t="s">
        <v>14</v>
      </c>
      <c r="E32" t="s">
        <v>198</v>
      </c>
    </row>
    <row r="33" spans="1:13" ht="15.75" thickBot="1" x14ac:dyDescent="0.3">
      <c r="A33" t="s">
        <v>110</v>
      </c>
      <c r="B33">
        <v>1</v>
      </c>
    </row>
    <row r="34" spans="1:13" ht="15.75" thickBot="1" x14ac:dyDescent="0.3">
      <c r="A34" s="2" t="s">
        <v>14</v>
      </c>
      <c r="B34" s="2">
        <v>0.25406373532115811</v>
      </c>
      <c r="C34" s="2">
        <v>1</v>
      </c>
      <c r="E34" s="4" t="s">
        <v>199</v>
      </c>
      <c r="F34" s="4"/>
    </row>
    <row r="35" spans="1:13" x14ac:dyDescent="0.25">
      <c r="E35" t="s">
        <v>200</v>
      </c>
      <c r="F35">
        <v>0.29727775115747757</v>
      </c>
    </row>
    <row r="36" spans="1:13" x14ac:dyDescent="0.25">
      <c r="E36" t="s">
        <v>201</v>
      </c>
      <c r="F36">
        <v>8.8374061333247142E-2</v>
      </c>
    </row>
    <row r="37" spans="1:13" x14ac:dyDescent="0.25">
      <c r="E37" t="s">
        <v>202</v>
      </c>
      <c r="F37">
        <v>5.038964722213244E-2</v>
      </c>
    </row>
    <row r="38" spans="1:13" x14ac:dyDescent="0.25">
      <c r="E38" t="s">
        <v>181</v>
      </c>
      <c r="F38">
        <v>12.031020477350193</v>
      </c>
    </row>
    <row r="39" spans="1:13" ht="15.75" thickBot="1" x14ac:dyDescent="0.3">
      <c r="E39" s="2" t="s">
        <v>203</v>
      </c>
      <c r="F39" s="2">
        <v>26</v>
      </c>
    </row>
    <row r="41" spans="1:13" ht="15.75" thickBot="1" x14ac:dyDescent="0.3">
      <c r="E41" t="s">
        <v>204</v>
      </c>
    </row>
    <row r="42" spans="1:13" x14ac:dyDescent="0.25">
      <c r="E42" s="3"/>
      <c r="F42" s="3" t="s">
        <v>209</v>
      </c>
      <c r="G42" s="3" t="s">
        <v>210</v>
      </c>
      <c r="H42" s="3" t="s">
        <v>211</v>
      </c>
      <c r="I42" s="3" t="s">
        <v>212</v>
      </c>
      <c r="J42" s="3" t="s">
        <v>213</v>
      </c>
    </row>
    <row r="43" spans="1:13" x14ac:dyDescent="0.25">
      <c r="E43" t="s">
        <v>205</v>
      </c>
      <c r="F43">
        <v>1</v>
      </c>
      <c r="G43">
        <v>336.76295671977414</v>
      </c>
      <c r="H43">
        <v>336.76295671977414</v>
      </c>
      <c r="I43">
        <v>2.3265874543892942</v>
      </c>
      <c r="J43">
        <v>0.14025147477747454</v>
      </c>
    </row>
    <row r="44" spans="1:13" x14ac:dyDescent="0.25">
      <c r="E44" t="s">
        <v>206</v>
      </c>
      <c r="F44">
        <v>24</v>
      </c>
      <c r="G44">
        <v>3473.8908894340721</v>
      </c>
      <c r="H44">
        <v>144.74545372641967</v>
      </c>
    </row>
    <row r="45" spans="1:13" ht="15.75" thickBot="1" x14ac:dyDescent="0.3">
      <c r="E45" s="2" t="s">
        <v>207</v>
      </c>
      <c r="F45" s="2">
        <v>25</v>
      </c>
      <c r="G45" s="2">
        <v>3810.6538461538462</v>
      </c>
      <c r="H45" s="2"/>
      <c r="I45" s="2"/>
      <c r="J45" s="2"/>
    </row>
    <row r="46" spans="1:13" ht="15.75" thickBot="1" x14ac:dyDescent="0.3"/>
    <row r="47" spans="1:13" x14ac:dyDescent="0.25">
      <c r="E47" s="3"/>
      <c r="F47" s="3" t="s">
        <v>214</v>
      </c>
      <c r="G47" s="3" t="s">
        <v>181</v>
      </c>
      <c r="H47" s="3" t="s">
        <v>215</v>
      </c>
      <c r="I47" s="3" t="s">
        <v>216</v>
      </c>
      <c r="J47" s="3" t="s">
        <v>217</v>
      </c>
      <c r="K47" s="3" t="s">
        <v>218</v>
      </c>
      <c r="L47" s="3" t="s">
        <v>219</v>
      </c>
      <c r="M47" s="3" t="s">
        <v>220</v>
      </c>
    </row>
    <row r="48" spans="1:13" x14ac:dyDescent="0.25">
      <c r="E48" t="s">
        <v>208</v>
      </c>
      <c r="F48">
        <v>35.433406794461312</v>
      </c>
      <c r="G48">
        <v>12.473140894253532</v>
      </c>
      <c r="H48">
        <v>2.8407766010873607</v>
      </c>
      <c r="I48">
        <v>9.0298120514878382E-3</v>
      </c>
      <c r="J48">
        <v>9.6901092438277452</v>
      </c>
      <c r="K48">
        <v>61.176704345094876</v>
      </c>
      <c r="L48">
        <v>9.6901092438277452</v>
      </c>
      <c r="M48">
        <v>61.176704345094876</v>
      </c>
    </row>
    <row r="49" spans="5:13" ht="15.75" thickBot="1" x14ac:dyDescent="0.3">
      <c r="E49" s="2">
        <v>37</v>
      </c>
      <c r="F49" s="2">
        <v>0.60339307247702589</v>
      </c>
      <c r="G49" s="2">
        <v>0.39558574086654724</v>
      </c>
      <c r="H49" s="2">
        <v>1.5253155261745985</v>
      </c>
      <c r="I49" s="2">
        <v>0.14025147477747493</v>
      </c>
      <c r="J49" s="2">
        <v>-0.21305576909799773</v>
      </c>
      <c r="K49" s="2">
        <v>1.4198419140520495</v>
      </c>
      <c r="L49" s="2">
        <v>-0.21305576909799773</v>
      </c>
      <c r="M49" s="2">
        <v>1.4198419140520495</v>
      </c>
    </row>
  </sheetData>
  <phoneticPr fontId="8" type="noConversion"/>
  <pageMargins left="0.7" right="0.7" top="0.75" bottom="0.75" header="0.3" footer="0.3"/>
  <pageSetup paperSize="9" orientation="landscape"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B20D0-F951-414C-B76E-4A0F988E56A5}">
  <sheetPr codeName="Sheet2">
    <tabColor theme="3" tint="0.39997558519241921"/>
  </sheetPr>
  <dimension ref="A1:Z57"/>
  <sheetViews>
    <sheetView topLeftCell="J25" zoomScale="89" zoomScaleNormal="89" workbookViewId="0">
      <selection activeCell="L29" sqref="L29"/>
    </sheetView>
  </sheetViews>
  <sheetFormatPr defaultRowHeight="15" x14ac:dyDescent="0.25"/>
  <cols>
    <col min="1" max="1" width="13.5703125" bestFit="1" customWidth="1"/>
    <col min="2" max="2" width="13.7109375" bestFit="1" customWidth="1"/>
    <col min="3" max="3" width="17.42578125" bestFit="1" customWidth="1"/>
    <col min="4" max="4" width="18.28515625" bestFit="1" customWidth="1"/>
    <col min="5" max="5" width="35.85546875" bestFit="1" customWidth="1"/>
    <col min="6" max="6" width="21.140625" customWidth="1"/>
    <col min="7" max="7" width="8.5703125" customWidth="1"/>
    <col min="8" max="8" width="36.85546875" bestFit="1" customWidth="1"/>
    <col min="9" max="9" width="9.140625" bestFit="1" customWidth="1"/>
    <col min="10" max="10" width="25.85546875" bestFit="1" customWidth="1"/>
    <col min="11" max="11" width="9.140625" bestFit="1" customWidth="1"/>
    <col min="12" max="12" width="28.42578125" bestFit="1" customWidth="1"/>
    <col min="13" max="13" width="10.7109375" customWidth="1"/>
    <col min="14" max="14" width="10.7109375" bestFit="1" customWidth="1"/>
    <col min="15" max="15" width="13.42578125" bestFit="1" customWidth="1"/>
    <col min="16" max="16" width="11.140625" customWidth="1"/>
    <col min="17" max="17" width="7.7109375" bestFit="1" customWidth="1"/>
    <col min="18" max="18" width="20.7109375" bestFit="1" customWidth="1"/>
    <col min="19" max="19" width="4.85546875" customWidth="1"/>
    <col min="20" max="20" width="26.7109375" bestFit="1" customWidth="1"/>
    <col min="21" max="21" width="5.42578125" customWidth="1"/>
    <col min="22" max="22" width="26.7109375" bestFit="1" customWidth="1"/>
    <col min="23" max="23" width="10.85546875" bestFit="1" customWidth="1"/>
    <col min="24" max="24" width="17.85546875" bestFit="1" customWidth="1"/>
    <col min="25" max="57" width="26.7109375" bestFit="1" customWidth="1"/>
    <col min="58" max="58" width="17.5703125" bestFit="1" customWidth="1"/>
    <col min="59" max="59" width="31.7109375" bestFit="1" customWidth="1"/>
  </cols>
  <sheetData>
    <row r="1" spans="1:26" ht="31.5" x14ac:dyDescent="0.5">
      <c r="A1" s="29" t="s">
        <v>275</v>
      </c>
      <c r="B1" s="29"/>
      <c r="C1" s="29"/>
      <c r="D1" s="29"/>
      <c r="E1" s="29"/>
      <c r="H1" s="32" t="s">
        <v>276</v>
      </c>
      <c r="I1" s="32"/>
      <c r="J1" s="32"/>
      <c r="K1" s="32"/>
      <c r="L1" s="32"/>
      <c r="M1" s="32"/>
      <c r="N1" s="32"/>
      <c r="O1" s="32"/>
      <c r="Q1" s="28" t="s">
        <v>245</v>
      </c>
      <c r="R1" s="28"/>
      <c r="W1" s="18" t="s">
        <v>251</v>
      </c>
      <c r="X1" s="22"/>
      <c r="Y1" s="25" t="s">
        <v>290</v>
      </c>
    </row>
    <row r="2" spans="1:26" ht="18.75" x14ac:dyDescent="0.3">
      <c r="A2" t="s">
        <v>183</v>
      </c>
      <c r="B2" t="s">
        <v>182</v>
      </c>
      <c r="C2" t="s">
        <v>184</v>
      </c>
      <c r="D2" t="s">
        <v>185</v>
      </c>
      <c r="E2" t="s">
        <v>270</v>
      </c>
      <c r="H2" s="8" t="s">
        <v>192</v>
      </c>
      <c r="I2" s="8" t="s">
        <v>221</v>
      </c>
      <c r="J2" s="8" t="s">
        <v>222</v>
      </c>
      <c r="Q2" s="12" t="s">
        <v>248</v>
      </c>
      <c r="R2" t="s">
        <v>247</v>
      </c>
      <c r="T2" s="25" t="s">
        <v>288</v>
      </c>
      <c r="V2" t="str" cm="1">
        <f t="array" aca="1" ref="V2" ca="1">_xlfn.IFS(T3=T6, T3, T3&lt;&gt;T6, T3&amp; "-" &amp;T6, TRUE, "None")</f>
        <v>2018-2020</v>
      </c>
      <c r="W2" s="12" t="s">
        <v>251</v>
      </c>
      <c r="Y2" t="str" cm="1">
        <f t="array" ref="Y2">INDEX(W:W,ROW(W2) +1)</f>
        <v>January</v>
      </c>
      <c r="Z2" t="str" cm="1">
        <f t="array" aca="1" ref="Z2" ca="1">_xlfn.IFS(Y2=Y5, Y2, Y2&lt;&gt;Y5, Y2&amp; "-" &amp;Y5, TRUE, "None")</f>
        <v>January-December</v>
      </c>
    </row>
    <row r="3" spans="1:26" x14ac:dyDescent="0.25">
      <c r="A3" s="6">
        <v>53.703703703703702</v>
      </c>
      <c r="B3" s="6">
        <v>31.185185185185187</v>
      </c>
      <c r="C3" s="6">
        <v>12</v>
      </c>
      <c r="D3" s="6">
        <v>6.9629629629629628</v>
      </c>
      <c r="E3" s="6">
        <v>4.6296296296296298</v>
      </c>
      <c r="G3" s="6"/>
      <c r="H3" s="10" t="s">
        <v>193</v>
      </c>
      <c r="I3" t="s">
        <v>194</v>
      </c>
      <c r="J3" t="str">
        <f>IF($D$2 &lt;$C$2, "More Patients: Improved After Surgery", "Less Patients: Improved After Surgery")</f>
        <v>More Patients: Improved After Surgery</v>
      </c>
      <c r="Q3" s="13" t="s">
        <v>236</v>
      </c>
      <c r="R3" s="6">
        <v>15</v>
      </c>
      <c r="T3" t="str" cm="1">
        <f t="array" ref="T3">INDEX(Q:Q,ROW(Q2) +1)</f>
        <v>2018</v>
      </c>
      <c r="W3" s="13" t="s">
        <v>260</v>
      </c>
    </row>
    <row r="4" spans="1:26" x14ac:dyDescent="0.25">
      <c r="A4" s="6"/>
      <c r="B4" s="6"/>
      <c r="C4" s="6"/>
      <c r="D4" s="6"/>
      <c r="E4" s="6"/>
      <c r="G4" s="6"/>
      <c r="H4" s="6"/>
      <c r="Q4" s="13" t="s">
        <v>237</v>
      </c>
      <c r="R4" s="6">
        <v>10</v>
      </c>
      <c r="W4" s="13" t="s">
        <v>261</v>
      </c>
      <c r="Y4" s="25" t="s">
        <v>291</v>
      </c>
    </row>
    <row r="5" spans="1:26" ht="23.25" x14ac:dyDescent="0.35">
      <c r="A5" s="29" t="s">
        <v>274</v>
      </c>
      <c r="B5" s="31"/>
      <c r="C5" s="31"/>
      <c r="D5" s="31"/>
      <c r="E5" s="31"/>
      <c r="H5" s="7" t="s">
        <v>190</v>
      </c>
      <c r="Q5" s="13" t="s">
        <v>238</v>
      </c>
      <c r="R5" s="6">
        <v>2</v>
      </c>
      <c r="T5" s="25" t="s">
        <v>289</v>
      </c>
      <c r="W5" s="13" t="s">
        <v>239</v>
      </c>
      <c r="Y5" t="str">
        <f ca="1">OFFSET(W1, COUNTA(W:W)-1,0)</f>
        <v>December</v>
      </c>
    </row>
    <row r="6" spans="1:26" x14ac:dyDescent="0.25">
      <c r="A6" t="s">
        <v>186</v>
      </c>
      <c r="B6" t="s">
        <v>187</v>
      </c>
      <c r="C6" t="s">
        <v>188</v>
      </c>
      <c r="D6" t="s">
        <v>189</v>
      </c>
      <c r="E6" t="s">
        <v>271</v>
      </c>
      <c r="H6" s="9">
        <f>$B$3 - $B$7</f>
        <v>25.108514556796159</v>
      </c>
      <c r="I6" s="5" t="s">
        <v>191</v>
      </c>
      <c r="J6" t="str" cm="1">
        <f t="array" ref="J6">_xlfn.IFS(
    $H$6 &lt;= 18.5, "More Patients: Underweight",
    AND($H$6 &gt; 18.5, $H$6 &lt;= 24.9), "More Patients: Normal weight",
    AND($H$6 &gt; 24.9, $H$6 &lt;= 29.9), "More Patients: Overweight",
    AND($H$6 &gt; 29.9, $H$6 &lt;= 34.9), "More Patients: Obesity Class I",
    AND($H$6 &gt; 34.9, $H$6 &lt;= 39.9), "More Patients: Obesity Class II",
    $H$3 &gt;= 40, "Obesity Class III",
    TRUE, "Not Specified"
)</f>
        <v>More Patients: Overweight</v>
      </c>
      <c r="T6" t="str">
        <f ca="1">OFFSET(Q2, COUNTA(Q:Q)-2,0)</f>
        <v>2020</v>
      </c>
      <c r="W6" s="13" t="s">
        <v>254</v>
      </c>
    </row>
    <row r="7" spans="1:26" x14ac:dyDescent="0.25">
      <c r="A7" s="6">
        <v>12.293884704990582</v>
      </c>
      <c r="B7" s="6">
        <v>6.0766706283890262</v>
      </c>
      <c r="C7" s="6">
        <v>7.7210999614941276</v>
      </c>
      <c r="D7" s="6">
        <v>5.9838338718807869</v>
      </c>
      <c r="E7" s="6">
        <v>1.7130303367053763</v>
      </c>
      <c r="G7" s="6"/>
      <c r="H7" s="6"/>
      <c r="W7" s="13" t="s">
        <v>258</v>
      </c>
    </row>
    <row r="8" spans="1:26" x14ac:dyDescent="0.25">
      <c r="A8" s="6"/>
      <c r="B8" s="6"/>
      <c r="C8" s="6"/>
      <c r="D8" s="6"/>
      <c r="E8" s="6"/>
      <c r="G8" s="6"/>
      <c r="H8" s="6"/>
      <c r="W8" s="13" t="s">
        <v>256</v>
      </c>
    </row>
    <row r="9" spans="1:26" ht="23.25" x14ac:dyDescent="0.35">
      <c r="A9" s="29" t="s">
        <v>272</v>
      </c>
      <c r="B9" s="29"/>
      <c r="C9" s="29"/>
      <c r="D9" s="29"/>
      <c r="E9" s="29"/>
      <c r="H9" s="16" t="s">
        <v>277</v>
      </c>
      <c r="I9" s="16" t="s">
        <v>278</v>
      </c>
      <c r="J9" s="16" t="s">
        <v>279</v>
      </c>
      <c r="K9" s="16" t="s">
        <v>280</v>
      </c>
      <c r="W9" s="13" t="s">
        <v>257</v>
      </c>
    </row>
    <row r="10" spans="1:26" x14ac:dyDescent="0.25">
      <c r="A10" s="16"/>
      <c r="B10" s="20" t="s">
        <v>196</v>
      </c>
      <c r="C10" s="20" t="s">
        <v>195</v>
      </c>
      <c r="D10" s="20" t="s">
        <v>197</v>
      </c>
      <c r="E10" s="21" t="s">
        <v>273</v>
      </c>
      <c r="H10" s="6" t="str" cm="1">
        <f t="array" ref="H10">_xlfn.IFS(
    AND(B11 &gt;= 0.9, B11 &lt;= 1), "Very Strong Positive",
    AND(B11 &gt;= 0.7, B11 &lt; 0.9), "Strong Positive",
    AND(B11 &gt;= 0.5, B11 &lt; 0.7), "Moderate Positive",
    AND(B11 &gt;= 0.3, B11 &lt; 0.5), "Weak Positive",
    AND(B11 &gt;= 0, B11 &lt; 0.3), "None",
    AND(B11 &gt;= -0.3, B11 &lt; 0), "None",
    AND(B11 &gt;= -0.5, B11 &lt; -0.3), "Weak Negative",
    AND(B11 &gt;= -0.7, B11 &lt; -0.5), "Moderate Negative",
    AND(B11 &gt;= -0.9, B11 &lt; -0.7), "Strong Negative",
    AND(B11 &gt;= -1, B11 &lt; -0.9), "Very Strong Negative"
)</f>
        <v>Weak Negative</v>
      </c>
      <c r="I10" t="str" cm="1">
        <f t="array" ref="I10">_xlfn.IFS(
    AND(C11 &gt;= 0.9, C11 &lt;= 1), "Very Strong Positive",
    AND(C11 &gt;= 0.7, C11 &lt; 0.9), "Strong Positive",
    AND(C11 &gt;= 0.5, C11 &lt; 0.7), "Moderate Positive",
    AND(C11 &gt;= 0.3, C11 &lt; 0.5), "Weak Positive",
    AND(C11 &gt;= 0, C11 &lt; 0.3), "None",
    AND(C11 &gt;= -0.3, C11 &lt; 0), "None",
    AND(C11 &gt;= -0.5, C11 &lt; -0.3), "Weak Negative",
    AND(C11 &gt;= -0.7, C11 &lt; -0.5), "Moderate Negative",
    AND(C11 &gt;= -0.9, C11 &lt; -0.7), "Strong Negative",
    AND(C11 &gt;= -1, C11 &lt; -0.9), "Very Strong Negative"
)</f>
        <v>None</v>
      </c>
      <c r="J10" t="str" cm="1">
        <f t="array" ref="J10">_xlfn.IFS(
    AND(D11 &gt;= 0.9, D11 &lt;= 1), "Very Strong Positive",
    AND(D11 &gt;= 0.7, D11 &lt; 0.9), "Strong Positive",
    AND(D11 &gt;= 0.5, D11 &lt; 0.7), "Moderate Positive",
    AND(D11 &gt;= 0.3, D11 &lt; 0.5), "Weak Positive",
    AND(D11 &gt;= 0, D11 &lt; 0.3), "None",
    AND(D11 &gt;= -0.3, D11 &lt; 0), "None",
    AND(D11 &gt;= -0.5, D11 &lt; -0.3), "Weak Negative",
    AND(D11 &gt;= -0.7, D11 &lt; -0.5), "Moderate Negative",
    AND(D11 &gt;= -0.9, D11 &lt; -0.7), "Strong Negative",
    AND(D11 &gt;= -1, D11 &lt; -0.9), "Very Strong Negative"
)</f>
        <v>None</v>
      </c>
      <c r="K10" t="str" cm="1">
        <f t="array" ref="K10">_xlfn.IFS(
    AND(E11 &gt;= 0.9, E11 &lt;= 1), "Very Strong Positive",
    AND(E11 &gt;= 0.7, E11 &lt; 0.9), "Strong Positive",
    AND(E11 &gt;= 0.5, E11 &lt; 0.7), "Moderate Positive",
    AND(E11 &gt;= 0.3, E11 &lt; 0.5), "Weak Positive",
    AND(E11 &gt;= 0, E11 &lt; 0.3), "None",
    AND(E11 &gt;= -0.3, E11 &lt; 0), "None",
    AND(E11 &gt;= -0.5, E11 &lt; -0.3), "Weak Negative",
    AND(E11 &gt;= -0.7, E11 &lt; -0.5), "Moderate Negative",
    AND(E11 &gt;= -0.9, E11 &lt; -0.7), "Strong Negative",
    AND(E11 &gt;= -1, E11 &lt; -0.9), "Very Strong Negative"
)</f>
        <v>None</v>
      </c>
      <c r="W10" s="13" t="s">
        <v>255</v>
      </c>
    </row>
    <row r="11" spans="1:26" x14ac:dyDescent="0.25">
      <c r="B11" s="11">
        <f>CORREL(Bulkamid!D2:D28,Bulkamid!E2:E28)</f>
        <v>-0.32953976900102039</v>
      </c>
      <c r="C11" s="11">
        <f>CORREL(Bulkamid!D2:D28,Bulkamid!F2:F28)</f>
        <v>-0.12038717495253676</v>
      </c>
      <c r="D11" s="11">
        <f>CORREL(Bulkamid!B2:B28,Bulkamid!D2:D28)</f>
        <v>0.25406373532115806</v>
      </c>
      <c r="E11" s="11">
        <f>CORREL(Bulkamid[Age], Bulkamid[ICIQ post])</f>
        <v>9.2908290209709365E-2</v>
      </c>
      <c r="H11" s="6"/>
      <c r="W11" s="13" t="s">
        <v>259</v>
      </c>
    </row>
    <row r="12" spans="1:26" x14ac:dyDescent="0.25">
      <c r="B12" s="11"/>
      <c r="C12" s="11"/>
      <c r="D12" s="11"/>
      <c r="E12" s="11"/>
      <c r="H12" s="6"/>
    </row>
    <row r="13" spans="1:26" x14ac:dyDescent="0.25">
      <c r="B13" s="11"/>
      <c r="C13" s="11"/>
      <c r="D13" s="11"/>
      <c r="E13" s="11"/>
      <c r="H13" s="6"/>
    </row>
    <row r="14" spans="1:26" x14ac:dyDescent="0.25">
      <c r="B14" s="11"/>
      <c r="C14" s="11"/>
      <c r="D14" s="11"/>
      <c r="E14" s="11"/>
      <c r="H14" s="6"/>
    </row>
    <row r="15" spans="1:26" x14ac:dyDescent="0.25">
      <c r="B15" s="11"/>
      <c r="C15" s="11"/>
      <c r="D15" s="11"/>
      <c r="E15" s="11"/>
      <c r="H15" s="6"/>
    </row>
    <row r="16" spans="1:26" x14ac:dyDescent="0.25">
      <c r="B16" s="11"/>
      <c r="C16" s="11"/>
      <c r="D16" s="11"/>
      <c r="E16" s="11"/>
      <c r="H16" s="6"/>
    </row>
    <row r="17" spans="1:15" x14ac:dyDescent="0.25">
      <c r="B17" s="11"/>
      <c r="C17" s="11"/>
      <c r="D17" s="11"/>
      <c r="E17" s="11"/>
      <c r="H17" s="6"/>
    </row>
    <row r="18" spans="1:15" x14ac:dyDescent="0.25">
      <c r="B18" s="11"/>
      <c r="C18" s="11"/>
      <c r="D18" s="11"/>
      <c r="E18" s="11"/>
      <c r="H18" s="6"/>
    </row>
    <row r="19" spans="1:15" ht="23.25" x14ac:dyDescent="0.35">
      <c r="A19" s="29" t="s">
        <v>281</v>
      </c>
      <c r="B19" s="29"/>
      <c r="C19" s="29"/>
      <c r="D19" s="29"/>
      <c r="H19" s="6"/>
    </row>
    <row r="20" spans="1:15" x14ac:dyDescent="0.25">
      <c r="A20" s="12" t="s">
        <v>223</v>
      </c>
      <c r="B20" t="s">
        <v>234</v>
      </c>
      <c r="C20" s="30" t="s">
        <v>235</v>
      </c>
      <c r="D20" s="30"/>
    </row>
    <row r="21" spans="1:15" ht="18.75" x14ac:dyDescent="0.3">
      <c r="A21" s="13" t="s">
        <v>228</v>
      </c>
      <c r="B21" s="15">
        <v>26</v>
      </c>
      <c r="C21" t="str" cm="1">
        <f t="array" ref="C21">_xlfn.IFS(
    $B21 &lt;= 18.5, "More Patients: Underweight",
    AND($B21 &gt; 18.5, $B21 &lt;= 24.9), "More Patients: Normal weight",
    AND($B21 &gt; 24.9, $B21 &lt;= 29.9), "More Patients: Overweight",
    AND($B21 &gt; 29.9, $B21 &lt;= 34.9), "More Patients: Obesity Class I",
    AND($B21 &gt; 34.9, $B21 &lt;= 39.9), "More Patients: Obesity Class II",
    $B21 &gt;= 40, "More Patients: Obesity Class III",
    TRUE, "Not Specified"
)</f>
        <v>More Patients: Overweight</v>
      </c>
      <c r="H21" s="17" t="s">
        <v>242</v>
      </c>
      <c r="I21" s="28" t="s">
        <v>243</v>
      </c>
      <c r="J21" s="28"/>
      <c r="K21" s="18" t="s">
        <v>244</v>
      </c>
      <c r="L21" s="18"/>
    </row>
    <row r="22" spans="1:15" x14ac:dyDescent="0.25">
      <c r="A22" s="13" t="s">
        <v>232</v>
      </c>
      <c r="B22" s="15">
        <v>24</v>
      </c>
      <c r="C22" t="str" cm="1">
        <f t="array" ref="C22">_xlfn.IFS(
    $B22 &lt;= 18.5, "More Patients: Underweight",
    AND($B22 &gt; 18.5, $B22 &lt;= 24.9), "More Patients: Normal weight",
    AND($B22 &gt; 24.9, $B22 &lt;= 29.9), "More Patients: Overweight",
    AND($B22 &gt; 29.9, $B22 &lt;= 34.9), "More Patients: Obesity Class I",
    AND($B22 &gt; 34.9, $B22 &lt;= 39.9), "More Patients: Obesity Class II",
    $B22 &gt;= 40, "More Patients: Obesity Class III",
    TRUE, "Not Specified"
)</f>
        <v>More Patients: Normal weight</v>
      </c>
      <c r="H22" t="s">
        <v>241</v>
      </c>
      <c r="I22" s="12" t="s">
        <v>265</v>
      </c>
      <c r="J22" t="s">
        <v>243</v>
      </c>
      <c r="K22" s="12" t="s">
        <v>265</v>
      </c>
      <c r="L22" t="s">
        <v>244</v>
      </c>
    </row>
    <row r="23" spans="1:15" x14ac:dyDescent="0.25">
      <c r="A23" s="13" t="s">
        <v>224</v>
      </c>
      <c r="B23" s="15">
        <v>33.200000000000003</v>
      </c>
      <c r="C23" t="str" cm="1">
        <f t="array" ref="C23">_xlfn.IFS(
    $B23 &lt;= 18.5, "More Patients: Underweight",
    AND($B23 &gt; 18.5, $B23 &lt;= 24.9), "More Patients: Normal weight",
    AND($B23 &gt; 24.9, $B23 &lt;= 29.9), "More Patients: Overweight",
    AND($B23 &gt; 29.9, $B23 &lt;= 34.9), "More Patients: Obesity Class I",
    AND($B23 &gt; 34.9, $B23 &lt;= 39.9), "More Patients: Obesity Class II",
    $B23 &gt;= 40, "More Patients: Obesity Class III",
    TRUE, "Not Specified"
)</f>
        <v>More Patients: Obesity Class I</v>
      </c>
      <c r="H23" s="6">
        <v>27</v>
      </c>
      <c r="I23" s="13" t="s">
        <v>139</v>
      </c>
      <c r="J23" s="6">
        <v>20</v>
      </c>
      <c r="K23" s="13" t="s">
        <v>140</v>
      </c>
      <c r="L23" s="6">
        <v>7</v>
      </c>
    </row>
    <row r="24" spans="1:15" x14ac:dyDescent="0.25">
      <c r="A24" s="13" t="s">
        <v>227</v>
      </c>
      <c r="B24" s="15">
        <v>27.5</v>
      </c>
      <c r="C24" t="str" cm="1">
        <f t="array" ref="C24">_xlfn.IFS(
    $B24 &lt;= 18.5, "More Patients: Underweight",
    AND($B24 &gt; 18.5, $B24 &lt;= 24.9), "More Patients: Normal weight",
    AND($B24 &gt; 24.9, $B24 &lt;= 29.9), "More Patients: Overweight",
    AND($B24 &gt; 29.9, $B24 &lt;= 34.9), "More Patients: Obesity Class I",
    AND($B24 &gt; 34.9, $B24 &lt;= 39.9), "More Patients: Obesity Class II",
    $B24 &gt;= 40, "More Patients: Obesity Class III",
    TRUE, "Not Specified"
)</f>
        <v>More Patients: Overweight</v>
      </c>
    </row>
    <row r="25" spans="1:15" ht="18.75" x14ac:dyDescent="0.3">
      <c r="A25" s="13" t="s">
        <v>229</v>
      </c>
      <c r="B25" s="15">
        <v>33.666666666666664</v>
      </c>
      <c r="C25" t="str" cm="1">
        <f t="array" ref="C25">_xlfn.IFS(
    $B25 &lt;= 18.5, "More Patients: Underweight",
    AND($B25 &gt; 18.5, $B25 &lt;= 24.9), "More Patients: Normal weight",
    AND($B25 &gt; 24.9, $B25 &lt;= 29.9), "More Patients: Overweight",
    AND($B25 &gt; 29.9, $B25 &lt;= 34.9), "More Patients: Obesity Class I",
    AND($B25 &gt; 34.9, $B25 &lt;= 39.9), "More Patients: Obesity Class II",
    $B25 &gt;= 40, "More Patients: Obesity Class III",
    TRUE, "Not Specified"
)</f>
        <v>More Patients: Obesity Class I</v>
      </c>
      <c r="H25" s="18" t="s">
        <v>270</v>
      </c>
    </row>
    <row r="26" spans="1:15" ht="18.75" x14ac:dyDescent="0.3">
      <c r="A26" s="13" t="s">
        <v>225</v>
      </c>
      <c r="B26" s="15">
        <v>32</v>
      </c>
      <c r="C26" t="str" cm="1">
        <f t="array" ref="C26">_xlfn.IFS(
    $B26 &lt;= 18.5, "More Patients: Underweight",
    AND($B26 &gt; 18.5, $B26 &lt;= 24.9), "More Patients: Normal weight",
    AND($B26 &gt; 24.9, $B26 &lt;= 29.9), "More Patients: Overweight",
    AND($B26 &gt; 29.9, $B26 &lt;= 34.9), "More Patients: Obesity Class I",
    AND($B26 &gt; 34.9, $B26 &lt;= 39.9), "More Patients: Obesity Class II",
    $B26 &gt;= 40, "More Patients: Obesity Class III",
    TRUE, "Not Specified"
)</f>
        <v>More Patients: Obesity Class I</v>
      </c>
      <c r="H26" t="s">
        <v>270</v>
      </c>
      <c r="K26" s="28" t="s">
        <v>246</v>
      </c>
      <c r="L26" s="28"/>
      <c r="N26" s="28" t="s">
        <v>249</v>
      </c>
      <c r="O26" s="28"/>
    </row>
    <row r="27" spans="1:15" x14ac:dyDescent="0.25">
      <c r="A27" s="13" t="s">
        <v>230</v>
      </c>
      <c r="B27" s="15">
        <v>34</v>
      </c>
      <c r="C27" t="str" cm="1">
        <f t="array" ref="C27">_xlfn.IFS(
    $B27 &lt;= 18.5, "More Patients: Underweight",
    AND($B27 &gt; 18.5, $B27 &lt;= 24.9), "More Patients: Normal weight",
    AND($B27 &gt; 24.9, $B27 &lt;= 29.9), "More Patients: Overweight",
    AND($B27 &gt; 29.9, $B27 &lt;= 34.9), "More Patients: Obesity Class I",
    AND($B27 &gt; 34.9, $B27 &lt;= 39.9), "More Patients: Obesity Class II",
    $B27 &gt;= 40, "More Patients: Obesity Class III",
    TRUE, "Not Specified"
)</f>
        <v>More Patients: Obesity Class I</v>
      </c>
      <c r="H27" s="6">
        <v>4.6296296296296298</v>
      </c>
      <c r="K27" s="12" t="s">
        <v>248</v>
      </c>
      <c r="L27" t="s">
        <v>250</v>
      </c>
      <c r="N27" s="12" t="s">
        <v>253</v>
      </c>
      <c r="O27" t="s">
        <v>262</v>
      </c>
    </row>
    <row r="28" spans="1:15" x14ac:dyDescent="0.25">
      <c r="A28" s="13" t="s">
        <v>226</v>
      </c>
      <c r="B28" s="15">
        <v>32.666666666666664</v>
      </c>
      <c r="C28" t="str" cm="1">
        <f t="array" ref="C28">_xlfn.IFS(
    $B28 &lt;= 18.5, "More Patients: Underweight",
    AND($B28 &gt; 18.5, $B28 &lt;= 24.9), "More Patients: Normal weight",
    AND($B28 &gt; 24.9, $B28 &lt;= 29.9), "More Patients: Overweight",
    AND($B28 &gt; 29.9, $B28 &lt;= 34.9), "More Patients: Obesity Class I",
    AND($B28 &gt; 34.9, $B28 &lt;= 39.9), "More Patients: Obesity Class II",
    $B28 &gt;= 40, "More Patients: Obesity Class III",
    TRUE, "Not Specified"
)</f>
        <v>More Patients: Obesity Class I</v>
      </c>
      <c r="K28" s="13" t="s">
        <v>236</v>
      </c>
      <c r="L28" s="6"/>
      <c r="N28" s="13">
        <v>1</v>
      </c>
      <c r="O28" s="6">
        <v>1</v>
      </c>
    </row>
    <row r="29" spans="1:15" x14ac:dyDescent="0.25">
      <c r="A29" s="13" t="s">
        <v>231</v>
      </c>
      <c r="B29" s="15">
        <v>34</v>
      </c>
      <c r="C29" t="str" cm="1">
        <f t="array" ref="C29">_xlfn.IFS(
    $B29 &lt;= 18.5, "More Patients: Underweight",
    AND($B29 &gt; 18.5, $B29 &lt;= 24.9), "More Patients: Normal weight",
    AND($B29 &gt; 24.9, $B29 &lt;= 29.9), "More Patients: Overweight",
    AND($B29 &gt; 29.9, $B29 &lt;= 34.9), "More Patients: Obesity Class I",
    AND($B29 &gt; 34.9, $B29 &lt;= 39.9), "More Patients: Obesity Class II",
    $B29 &gt;= 40, "More Patients: Obesity Class III",
    TRUE, "Not Specified"
)</f>
        <v>More Patients: Obesity Class I</v>
      </c>
      <c r="K29" s="14" t="s">
        <v>239</v>
      </c>
      <c r="L29" s="6">
        <v>1</v>
      </c>
      <c r="N29" s="13">
        <v>2</v>
      </c>
      <c r="O29" s="6">
        <v>4</v>
      </c>
    </row>
    <row r="30" spans="1:15" x14ac:dyDescent="0.25">
      <c r="A30" s="13" t="s">
        <v>233</v>
      </c>
      <c r="B30" s="15">
        <v>32</v>
      </c>
      <c r="C30" t="str" cm="1">
        <f t="array" ref="C30">_xlfn.IFS(
    $B30 &lt;= 18.5, "More Patients: Underweight",
    AND($B30 &gt; 18.5, $B30 &lt;= 24.9), "More Patients: Normal weight",
    AND($B30 &gt; 24.9, $B30 &lt;= 29.9), "More Patients: Overweight",
    AND($B30 &gt; 29.9, $B30 &lt;= 34.9), "More Patients: Obesity Class I",
    AND($B30 &gt; 34.9, $B30 &lt;= 39.9), "More Patients: Obesity Class II",
    $B30 &gt;= 40, "More Patients: Obesity Class III",
    TRUE, "Not Specified"
)</f>
        <v>More Patients: Obesity Class I</v>
      </c>
      <c r="K30" s="14" t="s">
        <v>293</v>
      </c>
      <c r="L30" s="6">
        <v>4</v>
      </c>
      <c r="N30" s="13">
        <v>3</v>
      </c>
      <c r="O30" s="6">
        <v>13</v>
      </c>
    </row>
    <row r="31" spans="1:15" x14ac:dyDescent="0.25">
      <c r="K31" s="14" t="s">
        <v>294</v>
      </c>
      <c r="L31" s="6">
        <v>2</v>
      </c>
      <c r="N31" s="13">
        <v>4</v>
      </c>
      <c r="O31" s="6">
        <v>9</v>
      </c>
    </row>
    <row r="32" spans="1:15" x14ac:dyDescent="0.25">
      <c r="K32" s="14" t="s">
        <v>295</v>
      </c>
      <c r="L32" s="6">
        <v>2</v>
      </c>
    </row>
    <row r="33" spans="1:12" x14ac:dyDescent="0.25">
      <c r="K33" s="14" t="s">
        <v>296</v>
      </c>
      <c r="L33" s="6">
        <v>2</v>
      </c>
    </row>
    <row r="34" spans="1:12" x14ac:dyDescent="0.25">
      <c r="A34" s="33" t="s">
        <v>263</v>
      </c>
      <c r="B34" s="33"/>
      <c r="D34" s="33" t="s">
        <v>267</v>
      </c>
      <c r="E34" s="33"/>
      <c r="G34" s="19"/>
      <c r="K34" s="14" t="s">
        <v>297</v>
      </c>
      <c r="L34" s="6">
        <v>2</v>
      </c>
    </row>
    <row r="35" spans="1:12" x14ac:dyDescent="0.25">
      <c r="A35" s="12" t="s">
        <v>265</v>
      </c>
      <c r="B35" t="s">
        <v>116</v>
      </c>
      <c r="D35" s="12" t="s">
        <v>268</v>
      </c>
      <c r="E35" t="s">
        <v>266</v>
      </c>
      <c r="K35" s="14" t="s">
        <v>298</v>
      </c>
      <c r="L35" s="6">
        <v>2</v>
      </c>
    </row>
    <row r="36" spans="1:12" x14ac:dyDescent="0.25">
      <c r="A36" s="13" t="s">
        <v>139</v>
      </c>
      <c r="B36" s="6">
        <v>12</v>
      </c>
      <c r="D36" s="13" t="s">
        <v>177</v>
      </c>
      <c r="E36" s="6">
        <v>1</v>
      </c>
      <c r="F36" s="6"/>
      <c r="K36" s="13" t="s">
        <v>237</v>
      </c>
      <c r="L36" s="6"/>
    </row>
    <row r="37" spans="1:12" x14ac:dyDescent="0.25">
      <c r="D37" s="13" t="s">
        <v>147</v>
      </c>
      <c r="E37" s="6">
        <v>2</v>
      </c>
      <c r="F37" s="6"/>
      <c r="K37" s="14" t="s">
        <v>240</v>
      </c>
      <c r="L37" s="6">
        <v>1</v>
      </c>
    </row>
    <row r="38" spans="1:12" x14ac:dyDescent="0.25">
      <c r="D38" s="13" t="s">
        <v>179</v>
      </c>
      <c r="E38" s="6">
        <v>1</v>
      </c>
      <c r="F38" s="6"/>
      <c r="K38" s="14" t="s">
        <v>239</v>
      </c>
      <c r="L38" s="6">
        <v>2</v>
      </c>
    </row>
    <row r="39" spans="1:12" x14ac:dyDescent="0.25">
      <c r="A39" s="33" t="s">
        <v>264</v>
      </c>
      <c r="B39" s="33"/>
      <c r="D39" s="13" t="s">
        <v>153</v>
      </c>
      <c r="E39" s="6">
        <v>6</v>
      </c>
      <c r="F39" s="6"/>
      <c r="K39" s="14" t="s">
        <v>293</v>
      </c>
      <c r="L39" s="6">
        <v>1</v>
      </c>
    </row>
    <row r="40" spans="1:12" ht="18.75" x14ac:dyDescent="0.3">
      <c r="A40" s="12" t="s">
        <v>265</v>
      </c>
      <c r="B40" t="s">
        <v>116</v>
      </c>
      <c r="D40" s="13" t="s">
        <v>170</v>
      </c>
      <c r="E40" s="6">
        <v>5</v>
      </c>
      <c r="F40" s="6"/>
      <c r="I40" s="22"/>
      <c r="J40" s="22"/>
      <c r="K40" s="14" t="s">
        <v>294</v>
      </c>
      <c r="L40" s="6">
        <v>2</v>
      </c>
    </row>
    <row r="41" spans="1:12" x14ac:dyDescent="0.25">
      <c r="A41" s="13" t="s">
        <v>140</v>
      </c>
      <c r="B41" s="6">
        <v>15</v>
      </c>
      <c r="D41" s="13" t="s">
        <v>137</v>
      </c>
      <c r="E41" s="6">
        <v>3</v>
      </c>
      <c r="F41" s="6"/>
      <c r="K41" s="14" t="s">
        <v>295</v>
      </c>
      <c r="L41" s="6">
        <v>1</v>
      </c>
    </row>
    <row r="42" spans="1:12" x14ac:dyDescent="0.25">
      <c r="D42" s="13" t="s">
        <v>174</v>
      </c>
      <c r="E42" s="6">
        <v>3</v>
      </c>
      <c r="F42" s="6"/>
      <c r="K42" s="14" t="s">
        <v>296</v>
      </c>
      <c r="L42" s="6">
        <v>2</v>
      </c>
    </row>
    <row r="43" spans="1:12" x14ac:dyDescent="0.25">
      <c r="D43" s="13" t="s">
        <v>158</v>
      </c>
      <c r="E43" s="6">
        <v>2</v>
      </c>
      <c r="F43" s="6"/>
      <c r="K43" s="14" t="s">
        <v>298</v>
      </c>
      <c r="L43" s="6">
        <v>1</v>
      </c>
    </row>
    <row r="44" spans="1:12" x14ac:dyDescent="0.25">
      <c r="D44" s="13" t="s">
        <v>161</v>
      </c>
      <c r="E44" s="6">
        <v>1</v>
      </c>
      <c r="F44" s="6"/>
      <c r="K44" s="13" t="s">
        <v>238</v>
      </c>
      <c r="L44" s="6"/>
    </row>
    <row r="45" spans="1:12" x14ac:dyDescent="0.25">
      <c r="F45" s="6"/>
      <c r="K45" s="14" t="s">
        <v>292</v>
      </c>
      <c r="L45" s="6">
        <v>1</v>
      </c>
    </row>
    <row r="46" spans="1:12" x14ac:dyDescent="0.25">
      <c r="K46" s="14" t="s">
        <v>295</v>
      </c>
      <c r="L46" s="6">
        <v>1</v>
      </c>
    </row>
    <row r="51" spans="3:11" ht="18.75" x14ac:dyDescent="0.3">
      <c r="C51" s="28" t="s">
        <v>283</v>
      </c>
      <c r="D51" s="28"/>
      <c r="E51" s="28"/>
      <c r="F51" s="28"/>
    </row>
    <row r="52" spans="3:11" ht="18.75" x14ac:dyDescent="0.3">
      <c r="C52" s="12" t="s">
        <v>265</v>
      </c>
      <c r="D52" t="s">
        <v>284</v>
      </c>
      <c r="E52" t="s">
        <v>282</v>
      </c>
      <c r="F52" s="24" t="s">
        <v>287</v>
      </c>
      <c r="H52" s="28" t="s">
        <v>283</v>
      </c>
      <c r="I52" s="28"/>
      <c r="J52" s="28"/>
      <c r="K52" s="28"/>
    </row>
    <row r="53" spans="3:11" x14ac:dyDescent="0.25">
      <c r="C53" s="13" t="s">
        <v>140</v>
      </c>
      <c r="D53" s="6">
        <v>26</v>
      </c>
      <c r="E53" s="23">
        <v>0.96296296296296291</v>
      </c>
      <c r="F53" s="23">
        <f>100%-$E53</f>
        <v>3.703703703703709E-2</v>
      </c>
      <c r="H53" s="12" t="s">
        <v>265</v>
      </c>
      <c r="I53" t="s">
        <v>284</v>
      </c>
      <c r="J53" t="s">
        <v>282</v>
      </c>
      <c r="K53" s="24" t="s">
        <v>287</v>
      </c>
    </row>
    <row r="54" spans="3:11" x14ac:dyDescent="0.25">
      <c r="C54" s="13" t="s">
        <v>139</v>
      </c>
      <c r="D54" s="6">
        <v>1</v>
      </c>
      <c r="E54" s="23">
        <v>3.7037037037037035E-2</v>
      </c>
      <c r="F54" s="23">
        <f>100%-$E54</f>
        <v>0.96296296296296302</v>
      </c>
      <c r="H54" s="13" t="s">
        <v>140</v>
      </c>
      <c r="I54" s="6">
        <v>26</v>
      </c>
      <c r="J54" s="23">
        <v>0.96296296296296291</v>
      </c>
      <c r="K54" s="23">
        <f>100%-$J54</f>
        <v>3.703703703703709E-2</v>
      </c>
    </row>
    <row r="55" spans="3:11" x14ac:dyDescent="0.25">
      <c r="H55" s="13" t="s">
        <v>139</v>
      </c>
      <c r="I55" s="6">
        <v>1</v>
      </c>
      <c r="J55" s="23">
        <v>3.7037037037037035E-2</v>
      </c>
      <c r="K55" s="23">
        <f>100%-$J55</f>
        <v>0.96296296296296302</v>
      </c>
    </row>
    <row r="56" spans="3:11" x14ac:dyDescent="0.25">
      <c r="E56" s="23">
        <f>E53</f>
        <v>0.96296296296296291</v>
      </c>
      <c r="F56" s="23">
        <f>F53</f>
        <v>3.703703703703709E-2</v>
      </c>
    </row>
    <row r="57" spans="3:11" x14ac:dyDescent="0.25">
      <c r="E57" s="23">
        <f>E54</f>
        <v>3.7037037037037035E-2</v>
      </c>
      <c r="F57" s="23">
        <f>F54</f>
        <v>0.96296296296296302</v>
      </c>
    </row>
  </sheetData>
  <mergeCells count="15">
    <mergeCell ref="H52:K52"/>
    <mergeCell ref="C51:F51"/>
    <mergeCell ref="Q1:R1"/>
    <mergeCell ref="K26:L26"/>
    <mergeCell ref="N26:O26"/>
    <mergeCell ref="A19:D19"/>
    <mergeCell ref="C20:D20"/>
    <mergeCell ref="A9:E9"/>
    <mergeCell ref="A5:E5"/>
    <mergeCell ref="A1:E1"/>
    <mergeCell ref="H1:O1"/>
    <mergeCell ref="A34:B34"/>
    <mergeCell ref="A39:B39"/>
    <mergeCell ref="D34:E34"/>
    <mergeCell ref="I21:J21"/>
  </mergeCells>
  <pageMargins left="0.7" right="0.7" top="0.75" bottom="0.75" header="0.3" footer="0.3"/>
  <pageSetup orientation="portrait" r:id="rId17"/>
  <tableParts count="1">
    <tablePart r:id="rId18"/>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7CB31-DFFB-4271-AA7E-C9EB900A653E}">
  <sheetPr codeName="Sheet4"/>
  <dimension ref="A1:BK22"/>
  <sheetViews>
    <sheetView workbookViewId="0">
      <selection activeCell="A2" sqref="A2"/>
    </sheetView>
  </sheetViews>
  <sheetFormatPr defaultRowHeight="15" x14ac:dyDescent="0.25"/>
  <cols>
    <col min="1" max="1" width="11.28515625" bestFit="1" customWidth="1"/>
    <col min="2" max="2" width="16.85546875" bestFit="1" customWidth="1"/>
    <col min="3" max="3" width="9.28515625" bestFit="1" customWidth="1"/>
    <col min="4" max="4" width="15" bestFit="1" customWidth="1"/>
    <col min="5" max="5" width="7.28515625" bestFit="1" customWidth="1"/>
    <col min="6" max="6" width="10.140625" bestFit="1" customWidth="1"/>
    <col min="7" max="7" width="51.5703125" bestFit="1" customWidth="1"/>
    <col min="8" max="8" width="44.7109375" bestFit="1" customWidth="1"/>
    <col min="9" max="9" width="45.42578125" bestFit="1" customWidth="1"/>
    <col min="10" max="10" width="30" bestFit="1" customWidth="1"/>
    <col min="11" max="11" width="37" bestFit="1" customWidth="1"/>
    <col min="12" max="12" width="54" bestFit="1" customWidth="1"/>
    <col min="13" max="13" width="20" bestFit="1" customWidth="1"/>
    <col min="14" max="14" width="42.7109375" bestFit="1" customWidth="1"/>
    <col min="15" max="15" width="68.28515625" bestFit="1" customWidth="1"/>
    <col min="16" max="16" width="9.85546875" bestFit="1" customWidth="1"/>
    <col min="17" max="17" width="9.7109375" bestFit="1" customWidth="1"/>
    <col min="18" max="18" width="8.42578125" bestFit="1" customWidth="1"/>
    <col min="19" max="19" width="20.140625" bestFit="1" customWidth="1"/>
    <col min="20" max="20" width="39.140625" bestFit="1" customWidth="1"/>
    <col min="21" max="21" width="41" bestFit="1" customWidth="1"/>
    <col min="22" max="22" width="23.28515625" bestFit="1" customWidth="1"/>
    <col min="23" max="23" width="6.85546875" bestFit="1" customWidth="1"/>
    <col min="24" max="24" width="23.7109375" bestFit="1" customWidth="1"/>
    <col min="25" max="25" width="40" bestFit="1" customWidth="1"/>
    <col min="26" max="26" width="43.42578125" bestFit="1" customWidth="1"/>
    <col min="27" max="27" width="54.28515625" bestFit="1" customWidth="1"/>
    <col min="28" max="28" width="40.28515625" bestFit="1" customWidth="1"/>
    <col min="29" max="29" width="57.28515625" bestFit="1" customWidth="1"/>
    <col min="30" max="30" width="23.42578125" bestFit="1" customWidth="1"/>
    <col min="31" max="31" width="22.5703125" bestFit="1" customWidth="1"/>
    <col min="32" max="32" width="25.5703125" bestFit="1" customWidth="1"/>
    <col min="33" max="33" width="29.85546875" bestFit="1" customWidth="1"/>
    <col min="34" max="34" width="22.5703125" bestFit="1" customWidth="1"/>
    <col min="35" max="35" width="33.28515625" bestFit="1" customWidth="1"/>
    <col min="36" max="36" width="8.140625" bestFit="1" customWidth="1"/>
    <col min="37" max="37" width="23.42578125" bestFit="1" customWidth="1"/>
    <col min="38" max="38" width="29.28515625" bestFit="1" customWidth="1"/>
    <col min="39" max="39" width="32.42578125" bestFit="1" customWidth="1"/>
    <col min="40" max="40" width="41.140625" bestFit="1" customWidth="1"/>
    <col min="41" max="41" width="40.42578125" bestFit="1" customWidth="1"/>
    <col min="42" max="42" width="49.42578125" bestFit="1" customWidth="1"/>
    <col min="43" max="43" width="44.85546875" bestFit="1" customWidth="1"/>
    <col min="44" max="44" width="29.28515625" bestFit="1" customWidth="1"/>
    <col min="45" max="45" width="58.5703125" bestFit="1" customWidth="1"/>
    <col min="46" max="46" width="66.5703125" bestFit="1" customWidth="1"/>
    <col min="47" max="47" width="58.7109375" bestFit="1" customWidth="1"/>
    <col min="48" max="48" width="68.7109375" bestFit="1" customWidth="1"/>
    <col min="49" max="49" width="53.5703125" bestFit="1" customWidth="1"/>
    <col min="50" max="50" width="61.5703125" bestFit="1" customWidth="1"/>
    <col min="51" max="51" width="66.28515625" bestFit="1" customWidth="1"/>
    <col min="52" max="52" width="55.42578125" bestFit="1" customWidth="1"/>
    <col min="53" max="53" width="34.5703125" bestFit="1" customWidth="1"/>
    <col min="54" max="54" width="46.7109375" bestFit="1" customWidth="1"/>
    <col min="55" max="55" width="42.28515625" bestFit="1" customWidth="1"/>
    <col min="56" max="56" width="32.42578125" bestFit="1" customWidth="1"/>
    <col min="57" max="57" width="41.140625" bestFit="1" customWidth="1"/>
    <col min="58" max="58" width="41.28515625" bestFit="1" customWidth="1"/>
    <col min="59" max="59" width="33.42578125" bestFit="1" customWidth="1"/>
    <col min="60" max="60" width="29.42578125" bestFit="1" customWidth="1"/>
    <col min="61" max="61" width="31.7109375" bestFit="1" customWidth="1"/>
    <col min="62" max="62" width="58.85546875" bestFit="1" customWidth="1"/>
    <col min="63" max="63" width="19.28515625" customWidth="1"/>
  </cols>
  <sheetData>
    <row r="1" spans="1:63" x14ac:dyDescent="0.25">
      <c r="A1" t="s">
        <v>0</v>
      </c>
      <c r="B1" t="s">
        <v>1</v>
      </c>
      <c r="C1" t="s">
        <v>251</v>
      </c>
      <c r="D1" t="s">
        <v>252</v>
      </c>
      <c r="E1" t="s">
        <v>248</v>
      </c>
      <c r="F1" t="s">
        <v>253</v>
      </c>
      <c r="G1" t="s">
        <v>2</v>
      </c>
      <c r="H1" t="s">
        <v>3</v>
      </c>
      <c r="I1" t="s">
        <v>4</v>
      </c>
      <c r="J1" t="s">
        <v>63</v>
      </c>
      <c r="K1" t="s">
        <v>64</v>
      </c>
      <c r="L1" t="s">
        <v>65</v>
      </c>
      <c r="M1" t="s">
        <v>66</v>
      </c>
      <c r="N1" t="s">
        <v>5</v>
      </c>
      <c r="O1" t="s">
        <v>6</v>
      </c>
      <c r="P1" t="s">
        <v>7</v>
      </c>
      <c r="Q1" t="s">
        <v>8</v>
      </c>
      <c r="R1" t="s">
        <v>9</v>
      </c>
      <c r="S1" t="s">
        <v>10</v>
      </c>
      <c r="T1" t="s">
        <v>11</v>
      </c>
      <c r="U1" t="s">
        <v>12</v>
      </c>
      <c r="V1" t="s">
        <v>13</v>
      </c>
      <c r="W1" t="s">
        <v>14</v>
      </c>
      <c r="X1" t="s">
        <v>15</v>
      </c>
      <c r="Y1" t="s">
        <v>16</v>
      </c>
      <c r="Z1" t="s">
        <v>17</v>
      </c>
      <c r="AA1" t="s">
        <v>18</v>
      </c>
      <c r="AB1" t="s">
        <v>19</v>
      </c>
      <c r="AC1" t="s">
        <v>20</v>
      </c>
      <c r="AD1" t="s">
        <v>21</v>
      </c>
      <c r="AE1" t="s">
        <v>22</v>
      </c>
      <c r="AF1" t="s">
        <v>23</v>
      </c>
      <c r="AG1" t="s">
        <v>24</v>
      </c>
      <c r="AH1" t="s">
        <v>25</v>
      </c>
      <c r="AI1" t="s">
        <v>26</v>
      </c>
      <c r="AJ1" t="s">
        <v>27</v>
      </c>
      <c r="AK1" t="s">
        <v>28</v>
      </c>
      <c r="AL1" t="s">
        <v>29</v>
      </c>
      <c r="AM1" t="s">
        <v>30</v>
      </c>
      <c r="AN1" t="s">
        <v>31</v>
      </c>
      <c r="AO1" t="s">
        <v>32</v>
      </c>
      <c r="AP1" t="s">
        <v>33</v>
      </c>
      <c r="AQ1" t="s">
        <v>34</v>
      </c>
      <c r="AR1" t="s">
        <v>35</v>
      </c>
      <c r="AS1" t="s">
        <v>36</v>
      </c>
      <c r="AT1" t="s">
        <v>37</v>
      </c>
      <c r="AU1" t="s">
        <v>38</v>
      </c>
      <c r="AV1" t="s">
        <v>39</v>
      </c>
      <c r="AW1" t="s">
        <v>40</v>
      </c>
      <c r="AX1" t="s">
        <v>41</v>
      </c>
      <c r="AY1" t="s">
        <v>42</v>
      </c>
      <c r="AZ1" t="s">
        <v>43</v>
      </c>
      <c r="BA1" t="s">
        <v>44</v>
      </c>
      <c r="BB1" t="s">
        <v>45</v>
      </c>
      <c r="BC1" t="s">
        <v>46</v>
      </c>
      <c r="BD1" t="s">
        <v>47</v>
      </c>
      <c r="BE1" t="s">
        <v>48</v>
      </c>
      <c r="BF1" t="s">
        <v>49</v>
      </c>
      <c r="BG1" t="s">
        <v>50</v>
      </c>
      <c r="BH1" t="s">
        <v>51</v>
      </c>
      <c r="BI1" t="s">
        <v>52</v>
      </c>
      <c r="BJ1" t="s">
        <v>53</v>
      </c>
      <c r="BK1" t="s">
        <v>54</v>
      </c>
    </row>
    <row r="2" spans="1:63" x14ac:dyDescent="0.25">
      <c r="A2">
        <v>12</v>
      </c>
      <c r="B2" s="1">
        <v>44602</v>
      </c>
      <c r="C2">
        <v>2</v>
      </c>
      <c r="D2" t="s">
        <v>285</v>
      </c>
      <c r="E2">
        <v>2022</v>
      </c>
      <c r="F2">
        <v>1</v>
      </c>
      <c r="G2">
        <v>0</v>
      </c>
      <c r="H2">
        <v>1</v>
      </c>
      <c r="I2">
        <v>0</v>
      </c>
      <c r="J2">
        <v>1</v>
      </c>
      <c r="K2">
        <v>2</v>
      </c>
      <c r="L2">
        <v>7</v>
      </c>
      <c r="M2">
        <v>10</v>
      </c>
      <c r="N2" t="s">
        <v>55</v>
      </c>
      <c r="O2" t="s">
        <v>56</v>
      </c>
      <c r="P2" t="s">
        <v>55</v>
      </c>
      <c r="Q2" t="s">
        <v>57</v>
      </c>
      <c r="R2">
        <v>43</v>
      </c>
      <c r="S2">
        <v>0</v>
      </c>
      <c r="T2" t="s">
        <v>58</v>
      </c>
      <c r="U2" t="s">
        <v>55</v>
      </c>
      <c r="V2" t="s">
        <v>55</v>
      </c>
      <c r="W2">
        <v>27</v>
      </c>
      <c r="X2" t="s">
        <v>62</v>
      </c>
      <c r="Y2">
        <v>0</v>
      </c>
      <c r="Z2">
        <v>1</v>
      </c>
      <c r="AA2">
        <v>0</v>
      </c>
      <c r="AB2">
        <v>0</v>
      </c>
      <c r="AC2">
        <v>0</v>
      </c>
      <c r="AD2">
        <v>1</v>
      </c>
      <c r="AE2">
        <v>1</v>
      </c>
      <c r="AF2">
        <v>0</v>
      </c>
      <c r="AG2">
        <v>0</v>
      </c>
      <c r="AH2">
        <v>0</v>
      </c>
      <c r="AI2">
        <v>0</v>
      </c>
      <c r="AJ2">
        <v>118</v>
      </c>
      <c r="AK2" t="s">
        <v>58</v>
      </c>
      <c r="AL2">
        <v>1</v>
      </c>
      <c r="AM2">
        <v>0</v>
      </c>
      <c r="AN2">
        <v>0</v>
      </c>
      <c r="AO2">
        <v>0</v>
      </c>
      <c r="AP2">
        <v>0</v>
      </c>
      <c r="AQ2">
        <v>0</v>
      </c>
      <c r="AR2">
        <v>1</v>
      </c>
      <c r="AS2">
        <v>0</v>
      </c>
      <c r="AT2">
        <v>0</v>
      </c>
      <c r="AU2">
        <v>0</v>
      </c>
      <c r="AV2">
        <v>0</v>
      </c>
      <c r="AW2">
        <v>0</v>
      </c>
      <c r="AX2">
        <v>0</v>
      </c>
      <c r="AY2">
        <v>0</v>
      </c>
      <c r="AZ2">
        <v>1</v>
      </c>
      <c r="BA2">
        <v>0</v>
      </c>
      <c r="BB2">
        <v>0</v>
      </c>
      <c r="BC2">
        <v>1</v>
      </c>
      <c r="BD2">
        <v>0</v>
      </c>
      <c r="BE2">
        <v>0</v>
      </c>
      <c r="BF2">
        <v>0</v>
      </c>
      <c r="BG2">
        <v>0</v>
      </c>
      <c r="BH2">
        <v>0</v>
      </c>
      <c r="BI2">
        <v>0</v>
      </c>
      <c r="BJ2">
        <v>0</v>
      </c>
      <c r="BK2">
        <v>0</v>
      </c>
    </row>
    <row r="3" spans="1:63" x14ac:dyDescent="0.25">
      <c r="A3">
        <v>9</v>
      </c>
      <c r="B3" s="1">
        <v>44602</v>
      </c>
      <c r="C3">
        <v>2</v>
      </c>
      <c r="D3" t="s">
        <v>285</v>
      </c>
      <c r="E3">
        <v>2022</v>
      </c>
      <c r="F3">
        <v>1</v>
      </c>
      <c r="G3">
        <v>0</v>
      </c>
      <c r="H3">
        <v>1</v>
      </c>
      <c r="I3">
        <v>0</v>
      </c>
      <c r="J3">
        <v>4</v>
      </c>
      <c r="K3">
        <v>2</v>
      </c>
      <c r="L3">
        <v>8</v>
      </c>
      <c r="M3">
        <v>14</v>
      </c>
      <c r="N3" t="s">
        <v>55</v>
      </c>
      <c r="O3" t="s">
        <v>56</v>
      </c>
      <c r="P3" t="s">
        <v>55</v>
      </c>
      <c r="Q3" t="s">
        <v>57</v>
      </c>
      <c r="R3">
        <v>54</v>
      </c>
      <c r="S3">
        <v>0</v>
      </c>
      <c r="T3" t="s">
        <v>55</v>
      </c>
      <c r="U3" t="s">
        <v>55</v>
      </c>
      <c r="V3" t="s">
        <v>58</v>
      </c>
      <c r="W3">
        <v>23</v>
      </c>
      <c r="X3" t="s">
        <v>62</v>
      </c>
      <c r="Y3">
        <v>1</v>
      </c>
      <c r="Z3">
        <v>0</v>
      </c>
      <c r="AA3">
        <v>0</v>
      </c>
      <c r="AB3">
        <v>0</v>
      </c>
      <c r="AC3">
        <v>0</v>
      </c>
      <c r="AD3">
        <v>1</v>
      </c>
      <c r="AE3">
        <v>1</v>
      </c>
      <c r="AF3">
        <v>0</v>
      </c>
      <c r="AG3">
        <v>0</v>
      </c>
      <c r="AH3">
        <v>0</v>
      </c>
      <c r="AI3">
        <v>0</v>
      </c>
      <c r="AJ3">
        <v>127</v>
      </c>
      <c r="AK3" t="s">
        <v>58</v>
      </c>
      <c r="AL3">
        <v>1</v>
      </c>
      <c r="AM3">
        <v>0</v>
      </c>
      <c r="AN3">
        <v>0</v>
      </c>
      <c r="AO3">
        <v>0</v>
      </c>
      <c r="AP3">
        <v>0</v>
      </c>
      <c r="AQ3">
        <v>0</v>
      </c>
      <c r="AR3">
        <v>1</v>
      </c>
      <c r="AS3">
        <v>0</v>
      </c>
      <c r="AT3">
        <v>0</v>
      </c>
      <c r="AU3">
        <v>0</v>
      </c>
      <c r="AV3">
        <v>0</v>
      </c>
      <c r="AW3">
        <v>0</v>
      </c>
      <c r="AX3">
        <v>0</v>
      </c>
      <c r="AY3">
        <v>0</v>
      </c>
      <c r="AZ3">
        <v>1</v>
      </c>
      <c r="BA3">
        <v>8</v>
      </c>
      <c r="BB3">
        <v>0</v>
      </c>
      <c r="BC3">
        <v>0</v>
      </c>
      <c r="BD3">
        <v>0</v>
      </c>
      <c r="BE3">
        <v>0</v>
      </c>
      <c r="BF3">
        <v>1</v>
      </c>
      <c r="BG3">
        <v>0</v>
      </c>
      <c r="BH3">
        <v>4</v>
      </c>
      <c r="BI3">
        <v>2</v>
      </c>
      <c r="BJ3">
        <v>7</v>
      </c>
      <c r="BK3">
        <v>13</v>
      </c>
    </row>
    <row r="4" spans="1:63" x14ac:dyDescent="0.25">
      <c r="A4">
        <v>8</v>
      </c>
      <c r="B4" s="1">
        <v>44616</v>
      </c>
      <c r="C4">
        <v>2</v>
      </c>
      <c r="D4" t="s">
        <v>285</v>
      </c>
      <c r="E4">
        <v>2022</v>
      </c>
      <c r="F4">
        <v>1</v>
      </c>
      <c r="G4">
        <v>1</v>
      </c>
      <c r="H4">
        <v>0</v>
      </c>
      <c r="I4">
        <v>0</v>
      </c>
      <c r="J4">
        <v>5</v>
      </c>
      <c r="K4">
        <v>4</v>
      </c>
      <c r="L4">
        <v>10</v>
      </c>
      <c r="M4">
        <v>19</v>
      </c>
      <c r="N4" t="s">
        <v>55</v>
      </c>
      <c r="O4" t="s">
        <v>60</v>
      </c>
      <c r="P4" t="s">
        <v>58</v>
      </c>
      <c r="Q4" t="s">
        <v>61</v>
      </c>
      <c r="R4">
        <v>36</v>
      </c>
      <c r="S4">
        <v>0</v>
      </c>
      <c r="T4" t="s">
        <v>55</v>
      </c>
      <c r="U4" t="s">
        <v>55</v>
      </c>
      <c r="V4" t="s">
        <v>55</v>
      </c>
      <c r="W4">
        <v>36</v>
      </c>
      <c r="X4" t="s">
        <v>59</v>
      </c>
      <c r="Y4">
        <v>0</v>
      </c>
      <c r="Z4">
        <v>0</v>
      </c>
      <c r="AA4">
        <v>0</v>
      </c>
      <c r="AB4">
        <v>0</v>
      </c>
      <c r="AC4">
        <v>0</v>
      </c>
      <c r="AD4">
        <v>1</v>
      </c>
      <c r="AE4">
        <v>1</v>
      </c>
      <c r="AF4">
        <v>0</v>
      </c>
      <c r="AG4">
        <v>0</v>
      </c>
      <c r="AH4">
        <v>0</v>
      </c>
      <c r="AI4">
        <v>0</v>
      </c>
      <c r="AJ4">
        <v>127</v>
      </c>
      <c r="AK4" t="s">
        <v>58</v>
      </c>
      <c r="AL4">
        <v>1</v>
      </c>
      <c r="AM4">
        <v>0</v>
      </c>
      <c r="AN4">
        <v>0</v>
      </c>
      <c r="AO4">
        <v>0</v>
      </c>
      <c r="AP4">
        <v>0</v>
      </c>
      <c r="AQ4">
        <v>0</v>
      </c>
      <c r="AR4">
        <v>1</v>
      </c>
      <c r="AS4">
        <v>0</v>
      </c>
      <c r="AT4">
        <v>0</v>
      </c>
      <c r="AU4">
        <v>0</v>
      </c>
      <c r="AV4">
        <v>0</v>
      </c>
      <c r="AW4">
        <v>0</v>
      </c>
      <c r="AX4">
        <v>0</v>
      </c>
      <c r="AY4">
        <v>0</v>
      </c>
      <c r="AZ4">
        <v>1</v>
      </c>
      <c r="BA4">
        <v>6</v>
      </c>
      <c r="BB4">
        <v>0</v>
      </c>
      <c r="BC4">
        <v>1</v>
      </c>
      <c r="BD4">
        <v>0</v>
      </c>
      <c r="BE4">
        <v>0</v>
      </c>
      <c r="BF4">
        <v>1</v>
      </c>
      <c r="BG4">
        <v>0</v>
      </c>
      <c r="BH4">
        <v>5</v>
      </c>
      <c r="BI4">
        <v>4</v>
      </c>
      <c r="BJ4">
        <v>10</v>
      </c>
      <c r="BK4">
        <v>19</v>
      </c>
    </row>
    <row r="5" spans="1:63" x14ac:dyDescent="0.25">
      <c r="A5">
        <v>11</v>
      </c>
      <c r="B5" s="1">
        <v>44616</v>
      </c>
      <c r="C5">
        <v>2</v>
      </c>
      <c r="D5" t="s">
        <v>285</v>
      </c>
      <c r="E5">
        <v>2022</v>
      </c>
      <c r="F5">
        <v>1</v>
      </c>
      <c r="G5">
        <v>0</v>
      </c>
      <c r="H5">
        <v>1</v>
      </c>
      <c r="I5">
        <v>0</v>
      </c>
      <c r="J5">
        <v>3</v>
      </c>
      <c r="K5">
        <v>2</v>
      </c>
      <c r="L5">
        <v>5</v>
      </c>
      <c r="M5">
        <v>10</v>
      </c>
      <c r="N5" t="s">
        <v>55</v>
      </c>
      <c r="O5" t="s">
        <v>60</v>
      </c>
      <c r="P5" t="s">
        <v>55</v>
      </c>
      <c r="Q5" t="s">
        <v>61</v>
      </c>
      <c r="R5">
        <v>40</v>
      </c>
      <c r="S5">
        <v>45</v>
      </c>
      <c r="T5" t="s">
        <v>58</v>
      </c>
      <c r="U5" t="s">
        <v>55</v>
      </c>
      <c r="V5" t="s">
        <v>55</v>
      </c>
      <c r="W5">
        <v>24</v>
      </c>
      <c r="X5" t="s">
        <v>59</v>
      </c>
      <c r="Y5">
        <v>0</v>
      </c>
      <c r="Z5">
        <v>0</v>
      </c>
      <c r="AA5">
        <v>0</v>
      </c>
      <c r="AB5">
        <v>0</v>
      </c>
      <c r="AC5">
        <v>0</v>
      </c>
      <c r="AD5">
        <v>1</v>
      </c>
      <c r="AE5">
        <v>1</v>
      </c>
      <c r="AF5">
        <v>0</v>
      </c>
      <c r="AG5">
        <v>0</v>
      </c>
      <c r="AH5">
        <v>0</v>
      </c>
      <c r="AI5">
        <v>0</v>
      </c>
      <c r="AJ5">
        <v>107</v>
      </c>
      <c r="AK5" t="s">
        <v>58</v>
      </c>
      <c r="AL5">
        <v>1</v>
      </c>
      <c r="AM5">
        <v>0</v>
      </c>
      <c r="AN5">
        <v>0</v>
      </c>
      <c r="AO5">
        <v>0</v>
      </c>
      <c r="AP5">
        <v>0</v>
      </c>
      <c r="AQ5">
        <v>0</v>
      </c>
      <c r="AR5">
        <v>1</v>
      </c>
      <c r="AS5">
        <v>0</v>
      </c>
      <c r="AT5">
        <v>0</v>
      </c>
      <c r="AU5">
        <v>0</v>
      </c>
      <c r="AV5">
        <v>0</v>
      </c>
      <c r="AW5">
        <v>0</v>
      </c>
      <c r="AX5">
        <v>0</v>
      </c>
      <c r="AY5">
        <v>0</v>
      </c>
      <c r="AZ5">
        <v>1</v>
      </c>
      <c r="BA5">
        <v>0</v>
      </c>
      <c r="BB5">
        <v>0</v>
      </c>
      <c r="BC5">
        <v>0</v>
      </c>
      <c r="BD5">
        <v>0</v>
      </c>
      <c r="BE5">
        <v>0</v>
      </c>
      <c r="BF5">
        <v>1</v>
      </c>
      <c r="BG5">
        <v>0</v>
      </c>
      <c r="BH5">
        <v>1</v>
      </c>
      <c r="BI5">
        <v>4</v>
      </c>
      <c r="BJ5">
        <v>8</v>
      </c>
      <c r="BK5">
        <v>13</v>
      </c>
    </row>
    <row r="6" spans="1:63" x14ac:dyDescent="0.25">
      <c r="A6">
        <v>14</v>
      </c>
      <c r="B6" s="1">
        <v>44617</v>
      </c>
      <c r="C6">
        <v>2</v>
      </c>
      <c r="D6" t="s">
        <v>285</v>
      </c>
      <c r="E6">
        <v>2022</v>
      </c>
      <c r="F6">
        <v>1</v>
      </c>
      <c r="G6">
        <v>0</v>
      </c>
      <c r="H6">
        <v>1</v>
      </c>
      <c r="I6">
        <v>0</v>
      </c>
      <c r="J6">
        <v>3</v>
      </c>
      <c r="K6">
        <v>2</v>
      </c>
      <c r="L6">
        <v>6</v>
      </c>
      <c r="M6">
        <v>11</v>
      </c>
      <c r="N6" t="s">
        <v>55</v>
      </c>
      <c r="O6" t="s">
        <v>56</v>
      </c>
      <c r="P6" t="s">
        <v>55</v>
      </c>
      <c r="Q6" t="s">
        <v>57</v>
      </c>
      <c r="R6">
        <v>19</v>
      </c>
      <c r="S6">
        <v>6</v>
      </c>
      <c r="T6" t="s">
        <v>58</v>
      </c>
      <c r="U6" t="s">
        <v>58</v>
      </c>
      <c r="V6" t="s">
        <v>55</v>
      </c>
      <c r="W6">
        <v>28</v>
      </c>
      <c r="X6" t="s">
        <v>59</v>
      </c>
      <c r="Y6">
        <v>0</v>
      </c>
      <c r="Z6">
        <v>0</v>
      </c>
      <c r="AA6">
        <v>0</v>
      </c>
      <c r="AB6">
        <v>0</v>
      </c>
      <c r="AC6">
        <v>0</v>
      </c>
      <c r="AD6">
        <v>1</v>
      </c>
      <c r="AE6">
        <v>0</v>
      </c>
      <c r="AF6">
        <v>0</v>
      </c>
      <c r="AG6">
        <v>0</v>
      </c>
      <c r="AH6">
        <v>0</v>
      </c>
      <c r="AI6">
        <v>0</v>
      </c>
      <c r="AJ6">
        <v>119</v>
      </c>
      <c r="AK6" t="s">
        <v>58</v>
      </c>
      <c r="AL6">
        <v>1</v>
      </c>
      <c r="AM6">
        <v>0</v>
      </c>
      <c r="AN6">
        <v>0</v>
      </c>
      <c r="AO6">
        <v>0</v>
      </c>
      <c r="AP6">
        <v>0</v>
      </c>
      <c r="AQ6">
        <v>0</v>
      </c>
      <c r="AR6">
        <v>1</v>
      </c>
      <c r="AS6">
        <v>0</v>
      </c>
      <c r="AT6">
        <v>0</v>
      </c>
      <c r="AU6">
        <v>0</v>
      </c>
      <c r="AV6">
        <v>0</v>
      </c>
      <c r="AW6">
        <v>0</v>
      </c>
      <c r="AX6">
        <v>0</v>
      </c>
      <c r="AY6">
        <v>0</v>
      </c>
      <c r="AZ6">
        <v>1</v>
      </c>
      <c r="BA6">
        <v>8</v>
      </c>
      <c r="BB6">
        <v>0</v>
      </c>
      <c r="BC6">
        <v>0</v>
      </c>
      <c r="BD6">
        <v>0</v>
      </c>
      <c r="BE6">
        <v>0</v>
      </c>
      <c r="BF6">
        <v>0</v>
      </c>
      <c r="BG6">
        <v>1</v>
      </c>
      <c r="BH6">
        <v>1</v>
      </c>
      <c r="BI6">
        <v>2</v>
      </c>
      <c r="BJ6">
        <v>1</v>
      </c>
      <c r="BK6">
        <v>4</v>
      </c>
    </row>
    <row r="7" spans="1:63" x14ac:dyDescent="0.25">
      <c r="A7">
        <v>1</v>
      </c>
      <c r="B7" s="1">
        <v>44364</v>
      </c>
      <c r="C7">
        <v>6</v>
      </c>
      <c r="D7" t="s">
        <v>286</v>
      </c>
      <c r="E7">
        <v>2021</v>
      </c>
      <c r="F7">
        <v>2</v>
      </c>
      <c r="G7">
        <v>0</v>
      </c>
      <c r="H7">
        <v>1</v>
      </c>
      <c r="I7">
        <v>0</v>
      </c>
      <c r="J7">
        <v>4</v>
      </c>
      <c r="K7">
        <v>2</v>
      </c>
      <c r="L7">
        <v>7</v>
      </c>
      <c r="M7">
        <v>13</v>
      </c>
      <c r="N7" t="s">
        <v>55</v>
      </c>
      <c r="O7" t="s">
        <v>56</v>
      </c>
      <c r="P7" t="s">
        <v>55</v>
      </c>
      <c r="Q7" t="s">
        <v>57</v>
      </c>
      <c r="R7">
        <v>37</v>
      </c>
      <c r="S7">
        <v>0</v>
      </c>
      <c r="T7" t="s">
        <v>58</v>
      </c>
      <c r="U7" t="s">
        <v>58</v>
      </c>
      <c r="V7" t="s">
        <v>55</v>
      </c>
      <c r="W7">
        <v>20</v>
      </c>
      <c r="X7" t="s">
        <v>59</v>
      </c>
      <c r="Y7">
        <v>0</v>
      </c>
      <c r="Z7">
        <v>0</v>
      </c>
      <c r="AA7">
        <v>0</v>
      </c>
      <c r="AB7">
        <v>0</v>
      </c>
      <c r="AC7">
        <v>0</v>
      </c>
      <c r="AD7">
        <v>1</v>
      </c>
      <c r="AE7">
        <v>1</v>
      </c>
      <c r="AF7">
        <v>0</v>
      </c>
      <c r="AG7">
        <v>0</v>
      </c>
      <c r="AH7">
        <v>0</v>
      </c>
      <c r="AI7">
        <v>0</v>
      </c>
      <c r="AJ7">
        <v>135</v>
      </c>
      <c r="AK7" t="s">
        <v>58</v>
      </c>
      <c r="AL7">
        <v>1</v>
      </c>
      <c r="AM7">
        <v>0</v>
      </c>
      <c r="AN7">
        <v>0</v>
      </c>
      <c r="AO7">
        <v>0</v>
      </c>
      <c r="AP7">
        <v>0</v>
      </c>
      <c r="AQ7">
        <v>0</v>
      </c>
      <c r="AR7">
        <v>1</v>
      </c>
      <c r="AS7">
        <v>0</v>
      </c>
      <c r="AT7">
        <v>0</v>
      </c>
      <c r="AU7">
        <v>0</v>
      </c>
      <c r="AV7">
        <v>1</v>
      </c>
      <c r="AW7">
        <v>0</v>
      </c>
      <c r="AX7">
        <v>0</v>
      </c>
      <c r="AY7">
        <v>0</v>
      </c>
      <c r="AZ7">
        <v>0</v>
      </c>
      <c r="BA7">
        <v>4</v>
      </c>
      <c r="BB7">
        <v>0</v>
      </c>
      <c r="BC7">
        <v>0</v>
      </c>
      <c r="BD7">
        <v>0</v>
      </c>
      <c r="BE7">
        <v>0</v>
      </c>
      <c r="BF7">
        <v>1</v>
      </c>
      <c r="BG7">
        <v>0</v>
      </c>
      <c r="BH7">
        <v>1</v>
      </c>
      <c r="BI7">
        <v>2</v>
      </c>
      <c r="BJ7">
        <v>1</v>
      </c>
      <c r="BK7">
        <v>4</v>
      </c>
    </row>
    <row r="8" spans="1:63" x14ac:dyDescent="0.25">
      <c r="A8">
        <v>15</v>
      </c>
      <c r="B8" s="1">
        <v>44365</v>
      </c>
      <c r="C8">
        <v>6</v>
      </c>
      <c r="D8" t="s">
        <v>286</v>
      </c>
      <c r="E8">
        <v>2021</v>
      </c>
      <c r="F8">
        <v>2</v>
      </c>
      <c r="G8">
        <v>0</v>
      </c>
      <c r="H8">
        <v>1</v>
      </c>
      <c r="I8">
        <v>0</v>
      </c>
      <c r="J8">
        <v>3</v>
      </c>
      <c r="K8">
        <v>4</v>
      </c>
      <c r="L8">
        <v>10</v>
      </c>
      <c r="M8">
        <v>17</v>
      </c>
      <c r="N8" t="s">
        <v>55</v>
      </c>
      <c r="O8" t="s">
        <v>60</v>
      </c>
      <c r="P8" t="s">
        <v>55</v>
      </c>
      <c r="Q8" t="s">
        <v>57</v>
      </c>
      <c r="R8">
        <v>17</v>
      </c>
      <c r="S8">
        <v>29</v>
      </c>
      <c r="T8" t="s">
        <v>58</v>
      </c>
      <c r="U8" t="s">
        <v>55</v>
      </c>
      <c r="V8" t="s">
        <v>58</v>
      </c>
      <c r="W8">
        <v>29</v>
      </c>
      <c r="X8" t="s">
        <v>59</v>
      </c>
      <c r="Y8">
        <v>0</v>
      </c>
      <c r="Z8">
        <v>0</v>
      </c>
      <c r="AA8">
        <v>0</v>
      </c>
      <c r="AB8">
        <v>0</v>
      </c>
      <c r="AC8">
        <v>0</v>
      </c>
      <c r="AD8">
        <v>1</v>
      </c>
      <c r="AE8">
        <v>0</v>
      </c>
      <c r="AF8">
        <v>0</v>
      </c>
      <c r="AG8">
        <v>0</v>
      </c>
      <c r="AH8">
        <v>0</v>
      </c>
      <c r="AI8">
        <v>0</v>
      </c>
      <c r="AJ8">
        <v>113</v>
      </c>
      <c r="AK8" t="s">
        <v>58</v>
      </c>
      <c r="AL8">
        <v>1</v>
      </c>
      <c r="AM8">
        <v>0</v>
      </c>
      <c r="AN8">
        <v>0</v>
      </c>
      <c r="AO8">
        <v>0</v>
      </c>
      <c r="AP8">
        <v>0</v>
      </c>
      <c r="AQ8">
        <v>0</v>
      </c>
      <c r="AR8">
        <v>1</v>
      </c>
      <c r="AS8">
        <v>0</v>
      </c>
      <c r="AT8">
        <v>0</v>
      </c>
      <c r="AU8">
        <v>0</v>
      </c>
      <c r="AV8">
        <v>0</v>
      </c>
      <c r="AW8">
        <v>0</v>
      </c>
      <c r="AX8">
        <v>0</v>
      </c>
      <c r="AY8">
        <v>0</v>
      </c>
      <c r="AZ8">
        <v>1</v>
      </c>
      <c r="BA8">
        <v>0</v>
      </c>
      <c r="BB8">
        <v>0</v>
      </c>
      <c r="BC8">
        <v>0</v>
      </c>
      <c r="BD8">
        <v>0</v>
      </c>
      <c r="BE8">
        <v>0</v>
      </c>
      <c r="BF8">
        <v>0</v>
      </c>
      <c r="BG8">
        <v>0</v>
      </c>
      <c r="BH8">
        <v>0</v>
      </c>
      <c r="BI8">
        <v>0</v>
      </c>
      <c r="BJ8">
        <v>0</v>
      </c>
      <c r="BK8">
        <v>0</v>
      </c>
    </row>
    <row r="9" spans="1:63" x14ac:dyDescent="0.25">
      <c r="A9">
        <v>3</v>
      </c>
      <c r="B9" s="1">
        <v>44350</v>
      </c>
      <c r="C9">
        <v>6</v>
      </c>
      <c r="D9" t="s">
        <v>286</v>
      </c>
      <c r="E9">
        <v>2021</v>
      </c>
      <c r="F9">
        <v>2</v>
      </c>
      <c r="G9">
        <v>0</v>
      </c>
      <c r="H9">
        <v>1</v>
      </c>
      <c r="I9">
        <v>0</v>
      </c>
      <c r="J9">
        <v>4</v>
      </c>
      <c r="K9">
        <v>6</v>
      </c>
      <c r="L9">
        <v>8</v>
      </c>
      <c r="M9">
        <v>18</v>
      </c>
      <c r="N9" t="s">
        <v>55</v>
      </c>
      <c r="O9" t="s">
        <v>56</v>
      </c>
      <c r="P9" t="s">
        <v>55</v>
      </c>
      <c r="Q9" t="s">
        <v>61</v>
      </c>
      <c r="R9">
        <v>47</v>
      </c>
      <c r="S9">
        <v>0</v>
      </c>
      <c r="T9" t="s">
        <v>58</v>
      </c>
      <c r="U9" t="s">
        <v>55</v>
      </c>
      <c r="V9" t="s">
        <v>58</v>
      </c>
      <c r="W9">
        <v>26</v>
      </c>
      <c r="X9" t="s">
        <v>59</v>
      </c>
      <c r="Y9">
        <v>0</v>
      </c>
      <c r="Z9">
        <v>0</v>
      </c>
      <c r="AA9">
        <v>0</v>
      </c>
      <c r="AB9">
        <v>0</v>
      </c>
      <c r="AC9">
        <v>0</v>
      </c>
      <c r="AD9">
        <v>1</v>
      </c>
      <c r="AE9">
        <v>0</v>
      </c>
      <c r="AF9">
        <v>0</v>
      </c>
      <c r="AG9">
        <v>0</v>
      </c>
      <c r="AH9">
        <v>0</v>
      </c>
      <c r="AI9">
        <v>0</v>
      </c>
      <c r="AJ9">
        <v>130</v>
      </c>
      <c r="AK9" t="s">
        <v>58</v>
      </c>
      <c r="AL9">
        <v>1</v>
      </c>
      <c r="AM9">
        <v>0</v>
      </c>
      <c r="AN9">
        <v>0</v>
      </c>
      <c r="AO9">
        <v>0</v>
      </c>
      <c r="AP9">
        <v>0</v>
      </c>
      <c r="AQ9">
        <v>0</v>
      </c>
      <c r="AR9">
        <v>1</v>
      </c>
      <c r="AS9">
        <v>0</v>
      </c>
      <c r="AT9">
        <v>0</v>
      </c>
      <c r="AU9">
        <v>0</v>
      </c>
      <c r="AV9">
        <v>0</v>
      </c>
      <c r="AW9">
        <v>0</v>
      </c>
      <c r="AX9">
        <v>0</v>
      </c>
      <c r="AY9">
        <v>0</v>
      </c>
      <c r="AZ9">
        <v>1</v>
      </c>
      <c r="BA9">
        <v>3</v>
      </c>
      <c r="BB9">
        <v>0</v>
      </c>
      <c r="BC9">
        <v>1</v>
      </c>
      <c r="BD9">
        <v>0</v>
      </c>
      <c r="BE9">
        <v>0</v>
      </c>
      <c r="BF9">
        <v>0</v>
      </c>
      <c r="BG9">
        <v>0</v>
      </c>
      <c r="BH9">
        <v>0</v>
      </c>
      <c r="BI9">
        <v>0</v>
      </c>
      <c r="BJ9">
        <v>0</v>
      </c>
      <c r="BK9">
        <v>0</v>
      </c>
    </row>
    <row r="10" spans="1:63" x14ac:dyDescent="0.25">
      <c r="A10">
        <v>16</v>
      </c>
      <c r="B10" s="1">
        <v>44035</v>
      </c>
      <c r="C10">
        <v>7</v>
      </c>
      <c r="D10" t="s">
        <v>254</v>
      </c>
      <c r="E10">
        <v>2020</v>
      </c>
      <c r="F10">
        <v>3</v>
      </c>
      <c r="G10">
        <v>0</v>
      </c>
      <c r="H10">
        <v>1</v>
      </c>
      <c r="I10">
        <v>0</v>
      </c>
      <c r="J10">
        <v>4</v>
      </c>
      <c r="K10">
        <v>4</v>
      </c>
      <c r="L10">
        <v>10</v>
      </c>
      <c r="M10">
        <v>18</v>
      </c>
      <c r="N10" t="s">
        <v>55</v>
      </c>
      <c r="O10" t="s">
        <v>56</v>
      </c>
      <c r="P10" t="s">
        <v>55</v>
      </c>
      <c r="Q10" t="s">
        <v>61</v>
      </c>
      <c r="R10">
        <v>33</v>
      </c>
      <c r="S10">
        <v>0</v>
      </c>
      <c r="T10" t="s">
        <v>58</v>
      </c>
      <c r="U10" t="s">
        <v>55</v>
      </c>
      <c r="V10" t="s">
        <v>58</v>
      </c>
      <c r="W10">
        <v>34</v>
      </c>
      <c r="X10" t="s">
        <v>62</v>
      </c>
      <c r="Y10">
        <v>1</v>
      </c>
      <c r="Z10">
        <v>0</v>
      </c>
      <c r="AA10">
        <v>0</v>
      </c>
      <c r="AB10">
        <v>0</v>
      </c>
      <c r="AC10">
        <v>0</v>
      </c>
      <c r="AD10">
        <v>1</v>
      </c>
      <c r="AE10">
        <v>0</v>
      </c>
      <c r="AF10">
        <v>0</v>
      </c>
      <c r="AG10">
        <v>0</v>
      </c>
      <c r="AH10">
        <v>0</v>
      </c>
      <c r="AI10">
        <v>0</v>
      </c>
      <c r="AJ10">
        <v>203</v>
      </c>
      <c r="AK10" t="s">
        <v>58</v>
      </c>
      <c r="AL10">
        <v>1</v>
      </c>
      <c r="AM10">
        <v>0</v>
      </c>
      <c r="AN10">
        <v>0</v>
      </c>
      <c r="AO10">
        <v>0</v>
      </c>
      <c r="AP10">
        <v>0</v>
      </c>
      <c r="AQ10">
        <v>0</v>
      </c>
      <c r="AR10">
        <v>1</v>
      </c>
      <c r="AS10">
        <v>0</v>
      </c>
      <c r="AT10">
        <v>0</v>
      </c>
      <c r="AU10">
        <v>0</v>
      </c>
      <c r="AV10">
        <v>0</v>
      </c>
      <c r="AW10">
        <v>0</v>
      </c>
      <c r="AX10">
        <v>0</v>
      </c>
      <c r="AY10">
        <v>0</v>
      </c>
      <c r="AZ10">
        <v>1</v>
      </c>
      <c r="BA10">
        <v>5</v>
      </c>
      <c r="BB10">
        <v>0</v>
      </c>
      <c r="BC10">
        <v>0</v>
      </c>
      <c r="BD10">
        <v>0</v>
      </c>
      <c r="BE10">
        <v>0</v>
      </c>
      <c r="BF10">
        <v>0</v>
      </c>
      <c r="BG10">
        <v>1</v>
      </c>
      <c r="BH10">
        <v>0</v>
      </c>
      <c r="BI10">
        <v>0</v>
      </c>
      <c r="BJ10">
        <v>0</v>
      </c>
      <c r="BK10">
        <v>0</v>
      </c>
    </row>
    <row r="11" spans="1:63" x14ac:dyDescent="0.25">
      <c r="A11">
        <v>18</v>
      </c>
      <c r="B11" s="1">
        <v>44035</v>
      </c>
      <c r="C11">
        <v>7</v>
      </c>
      <c r="D11" t="s">
        <v>254</v>
      </c>
      <c r="E11">
        <v>2020</v>
      </c>
      <c r="F11">
        <v>3</v>
      </c>
      <c r="G11">
        <v>0</v>
      </c>
      <c r="H11">
        <v>1</v>
      </c>
      <c r="I11">
        <v>0</v>
      </c>
      <c r="J11">
        <v>5</v>
      </c>
      <c r="K11">
        <v>4</v>
      </c>
      <c r="L11">
        <v>9</v>
      </c>
      <c r="M11">
        <v>18</v>
      </c>
      <c r="N11" t="s">
        <v>55</v>
      </c>
      <c r="O11" t="s">
        <v>60</v>
      </c>
      <c r="P11" t="s">
        <v>55</v>
      </c>
      <c r="Q11" t="s">
        <v>57</v>
      </c>
      <c r="R11">
        <v>36</v>
      </c>
      <c r="S11">
        <v>0</v>
      </c>
      <c r="T11" t="s">
        <v>58</v>
      </c>
      <c r="U11" t="s">
        <v>58</v>
      </c>
      <c r="V11" t="s">
        <v>58</v>
      </c>
      <c r="W11">
        <v>32</v>
      </c>
      <c r="X11" t="s">
        <v>59</v>
      </c>
      <c r="Y11">
        <v>0</v>
      </c>
      <c r="Z11">
        <v>0</v>
      </c>
      <c r="AA11">
        <v>0</v>
      </c>
      <c r="AB11">
        <v>0</v>
      </c>
      <c r="AC11">
        <v>0</v>
      </c>
      <c r="AD11">
        <v>1</v>
      </c>
      <c r="AE11">
        <v>0</v>
      </c>
      <c r="AF11">
        <v>0</v>
      </c>
      <c r="AG11">
        <v>0</v>
      </c>
      <c r="AH11">
        <v>0</v>
      </c>
      <c r="AI11">
        <v>0</v>
      </c>
      <c r="AJ11">
        <v>87</v>
      </c>
      <c r="AK11" t="s">
        <v>58</v>
      </c>
      <c r="AL11">
        <v>1</v>
      </c>
      <c r="AM11">
        <v>0</v>
      </c>
      <c r="AN11">
        <v>0</v>
      </c>
      <c r="AO11">
        <v>0</v>
      </c>
      <c r="AP11">
        <v>0</v>
      </c>
      <c r="AQ11">
        <v>0</v>
      </c>
      <c r="AR11">
        <v>1</v>
      </c>
      <c r="AS11">
        <v>0</v>
      </c>
      <c r="AT11">
        <v>0</v>
      </c>
      <c r="AU11">
        <v>1</v>
      </c>
      <c r="AV11">
        <v>0</v>
      </c>
      <c r="AW11">
        <v>0</v>
      </c>
      <c r="AX11">
        <v>0</v>
      </c>
      <c r="AY11">
        <v>0</v>
      </c>
      <c r="AZ11">
        <v>0</v>
      </c>
      <c r="BA11">
        <v>4</v>
      </c>
      <c r="BB11">
        <v>0</v>
      </c>
      <c r="BC11">
        <v>0</v>
      </c>
      <c r="BD11">
        <v>0</v>
      </c>
      <c r="BE11">
        <v>0</v>
      </c>
      <c r="BF11">
        <v>0</v>
      </c>
      <c r="BG11">
        <v>1</v>
      </c>
      <c r="BH11">
        <v>1</v>
      </c>
      <c r="BI11">
        <v>2</v>
      </c>
      <c r="BJ11">
        <v>2</v>
      </c>
      <c r="BK11">
        <v>5</v>
      </c>
    </row>
    <row r="12" spans="1:63" x14ac:dyDescent="0.25">
      <c r="A12">
        <v>7</v>
      </c>
      <c r="B12" s="1">
        <v>44434</v>
      </c>
      <c r="C12">
        <v>8</v>
      </c>
      <c r="D12" t="s">
        <v>258</v>
      </c>
      <c r="E12">
        <v>2021</v>
      </c>
      <c r="F12">
        <v>3</v>
      </c>
      <c r="G12">
        <v>0</v>
      </c>
      <c r="H12">
        <v>1</v>
      </c>
      <c r="I12">
        <v>0</v>
      </c>
      <c r="J12">
        <v>4</v>
      </c>
      <c r="K12">
        <v>6</v>
      </c>
      <c r="L12">
        <v>9</v>
      </c>
      <c r="M12">
        <v>19</v>
      </c>
      <c r="N12" t="s">
        <v>55</v>
      </c>
      <c r="O12" t="s">
        <v>56</v>
      </c>
      <c r="P12" t="s">
        <v>55</v>
      </c>
      <c r="Q12" t="s">
        <v>57</v>
      </c>
      <c r="R12">
        <v>58</v>
      </c>
      <c r="S12">
        <v>0</v>
      </c>
      <c r="T12" t="s">
        <v>55</v>
      </c>
      <c r="U12" t="s">
        <v>55</v>
      </c>
      <c r="V12" t="s">
        <v>55</v>
      </c>
      <c r="W12">
        <v>27</v>
      </c>
      <c r="X12" t="s">
        <v>59</v>
      </c>
      <c r="Y12">
        <v>0</v>
      </c>
      <c r="Z12">
        <v>0</v>
      </c>
      <c r="AA12">
        <v>0</v>
      </c>
      <c r="AB12">
        <v>0</v>
      </c>
      <c r="AC12">
        <v>0</v>
      </c>
      <c r="AD12">
        <v>1</v>
      </c>
      <c r="AE12">
        <v>0</v>
      </c>
      <c r="AF12">
        <v>0</v>
      </c>
      <c r="AG12">
        <v>0</v>
      </c>
      <c r="AH12">
        <v>0</v>
      </c>
      <c r="AI12">
        <v>0</v>
      </c>
      <c r="AJ12">
        <v>106</v>
      </c>
      <c r="AK12" t="s">
        <v>58</v>
      </c>
      <c r="AL12">
        <v>1</v>
      </c>
      <c r="AM12">
        <v>0</v>
      </c>
      <c r="AN12">
        <v>0</v>
      </c>
      <c r="AO12">
        <v>0</v>
      </c>
      <c r="AP12">
        <v>0</v>
      </c>
      <c r="AQ12">
        <v>0</v>
      </c>
      <c r="AR12">
        <v>1</v>
      </c>
      <c r="AS12">
        <v>0</v>
      </c>
      <c r="AT12">
        <v>0</v>
      </c>
      <c r="AU12">
        <v>0</v>
      </c>
      <c r="AV12">
        <v>1</v>
      </c>
      <c r="AW12">
        <v>0</v>
      </c>
      <c r="AX12">
        <v>0</v>
      </c>
      <c r="AY12">
        <v>0</v>
      </c>
      <c r="AZ12">
        <v>0</v>
      </c>
      <c r="BA12">
        <v>3</v>
      </c>
      <c r="BB12">
        <v>0</v>
      </c>
      <c r="BC12">
        <v>0</v>
      </c>
      <c r="BD12">
        <v>0</v>
      </c>
      <c r="BE12">
        <v>0</v>
      </c>
      <c r="BF12">
        <v>0</v>
      </c>
      <c r="BG12">
        <v>1</v>
      </c>
      <c r="BH12">
        <v>2</v>
      </c>
      <c r="BI12">
        <v>2</v>
      </c>
      <c r="BJ12">
        <v>3</v>
      </c>
      <c r="BK12">
        <v>7</v>
      </c>
    </row>
    <row r="13" spans="1:63" x14ac:dyDescent="0.25">
      <c r="A13">
        <v>10</v>
      </c>
      <c r="B13" s="1">
        <v>44435</v>
      </c>
      <c r="C13">
        <v>8</v>
      </c>
      <c r="D13" t="s">
        <v>258</v>
      </c>
      <c r="E13">
        <v>2021</v>
      </c>
      <c r="F13">
        <v>3</v>
      </c>
      <c r="G13">
        <v>0</v>
      </c>
      <c r="H13">
        <v>1</v>
      </c>
      <c r="I13">
        <v>1</v>
      </c>
      <c r="J13">
        <v>4</v>
      </c>
      <c r="K13">
        <v>4</v>
      </c>
      <c r="L13">
        <v>8</v>
      </c>
      <c r="M13">
        <v>16</v>
      </c>
      <c r="N13" t="s">
        <v>55</v>
      </c>
      <c r="O13" t="s">
        <v>60</v>
      </c>
      <c r="P13" t="s">
        <v>55</v>
      </c>
      <c r="Q13" t="s">
        <v>57</v>
      </c>
      <c r="R13">
        <v>17</v>
      </c>
      <c r="S13">
        <v>30</v>
      </c>
      <c r="T13" t="s">
        <v>55</v>
      </c>
      <c r="U13" t="s">
        <v>55</v>
      </c>
      <c r="V13" t="s">
        <v>58</v>
      </c>
      <c r="W13">
        <v>29</v>
      </c>
      <c r="X13" t="s">
        <v>62</v>
      </c>
      <c r="Y13">
        <v>0</v>
      </c>
      <c r="Z13">
        <v>1</v>
      </c>
      <c r="AA13">
        <v>0</v>
      </c>
      <c r="AB13">
        <v>0</v>
      </c>
      <c r="AC13">
        <v>0</v>
      </c>
      <c r="AD13">
        <v>1</v>
      </c>
      <c r="AE13">
        <v>1</v>
      </c>
      <c r="AF13">
        <v>0</v>
      </c>
      <c r="AG13">
        <v>1</v>
      </c>
      <c r="AH13">
        <v>0</v>
      </c>
      <c r="AI13">
        <v>0</v>
      </c>
      <c r="AJ13">
        <v>276</v>
      </c>
      <c r="AK13" t="s">
        <v>58</v>
      </c>
      <c r="AL13">
        <v>6</v>
      </c>
      <c r="AM13">
        <v>0</v>
      </c>
      <c r="AN13">
        <v>1</v>
      </c>
      <c r="AO13">
        <v>0</v>
      </c>
      <c r="AP13">
        <v>0</v>
      </c>
      <c r="AQ13">
        <v>1</v>
      </c>
      <c r="AR13">
        <v>0</v>
      </c>
      <c r="AS13">
        <v>0</v>
      </c>
      <c r="AT13">
        <v>0</v>
      </c>
      <c r="AU13">
        <v>0</v>
      </c>
      <c r="AV13">
        <v>1</v>
      </c>
      <c r="AW13">
        <v>0</v>
      </c>
      <c r="AX13">
        <v>0</v>
      </c>
      <c r="AY13">
        <v>0</v>
      </c>
      <c r="AZ13">
        <v>0</v>
      </c>
      <c r="BA13">
        <v>3</v>
      </c>
      <c r="BB13">
        <v>0</v>
      </c>
      <c r="BC13">
        <v>0</v>
      </c>
      <c r="BD13">
        <v>0</v>
      </c>
      <c r="BE13">
        <v>0</v>
      </c>
      <c r="BF13">
        <v>1</v>
      </c>
      <c r="BG13">
        <v>0</v>
      </c>
      <c r="BH13">
        <v>4</v>
      </c>
      <c r="BI13">
        <v>6</v>
      </c>
      <c r="BJ13">
        <v>8</v>
      </c>
      <c r="BK13">
        <v>18</v>
      </c>
    </row>
    <row r="14" spans="1:63" x14ac:dyDescent="0.25">
      <c r="A14">
        <v>4</v>
      </c>
      <c r="B14" s="1">
        <v>44463</v>
      </c>
      <c r="C14">
        <v>9</v>
      </c>
      <c r="D14" t="s">
        <v>256</v>
      </c>
      <c r="E14">
        <v>2021</v>
      </c>
      <c r="F14">
        <v>3</v>
      </c>
      <c r="G14">
        <v>1</v>
      </c>
      <c r="H14">
        <v>0</v>
      </c>
      <c r="I14">
        <v>1</v>
      </c>
      <c r="J14">
        <v>5</v>
      </c>
      <c r="K14">
        <v>6</v>
      </c>
      <c r="L14">
        <v>10</v>
      </c>
      <c r="M14">
        <v>21</v>
      </c>
      <c r="N14" t="s">
        <v>55</v>
      </c>
      <c r="O14" t="s">
        <v>56</v>
      </c>
      <c r="P14" t="s">
        <v>55</v>
      </c>
      <c r="Q14" t="s">
        <v>57</v>
      </c>
      <c r="R14">
        <v>10</v>
      </c>
      <c r="S14">
        <v>51</v>
      </c>
      <c r="T14" t="s">
        <v>58</v>
      </c>
      <c r="U14" t="s">
        <v>55</v>
      </c>
      <c r="V14" t="s">
        <v>58</v>
      </c>
      <c r="W14">
        <v>30</v>
      </c>
      <c r="X14" t="s">
        <v>59</v>
      </c>
      <c r="Y14">
        <v>0</v>
      </c>
      <c r="Z14">
        <v>0</v>
      </c>
      <c r="AA14">
        <v>0</v>
      </c>
      <c r="AB14">
        <v>0</v>
      </c>
      <c r="AC14">
        <v>0</v>
      </c>
      <c r="AD14">
        <v>1</v>
      </c>
      <c r="AE14">
        <v>1</v>
      </c>
      <c r="AF14">
        <v>1</v>
      </c>
      <c r="AG14">
        <v>1</v>
      </c>
      <c r="AH14">
        <v>0</v>
      </c>
      <c r="AI14">
        <v>0</v>
      </c>
      <c r="AJ14">
        <v>139</v>
      </c>
      <c r="AK14" t="s">
        <v>58</v>
      </c>
      <c r="AL14">
        <v>1</v>
      </c>
      <c r="AM14">
        <v>0</v>
      </c>
      <c r="AN14">
        <v>0</v>
      </c>
      <c r="AO14">
        <v>0</v>
      </c>
      <c r="AP14">
        <v>0</v>
      </c>
      <c r="AQ14">
        <v>0</v>
      </c>
      <c r="AR14">
        <v>1</v>
      </c>
      <c r="AS14">
        <v>0</v>
      </c>
      <c r="AT14">
        <v>0</v>
      </c>
      <c r="AU14">
        <v>0</v>
      </c>
      <c r="AV14">
        <v>1</v>
      </c>
      <c r="AW14">
        <v>0</v>
      </c>
      <c r="AX14">
        <v>0</v>
      </c>
      <c r="AY14">
        <v>0</v>
      </c>
      <c r="AZ14">
        <v>0</v>
      </c>
      <c r="BA14">
        <v>6</v>
      </c>
      <c r="BB14">
        <v>0</v>
      </c>
      <c r="BC14">
        <v>0</v>
      </c>
      <c r="BD14">
        <v>0</v>
      </c>
      <c r="BE14">
        <v>0</v>
      </c>
      <c r="BF14">
        <v>0</v>
      </c>
      <c r="BG14">
        <v>1</v>
      </c>
      <c r="BH14">
        <v>0</v>
      </c>
      <c r="BI14">
        <v>0</v>
      </c>
      <c r="BJ14">
        <v>0</v>
      </c>
      <c r="BK14">
        <v>0</v>
      </c>
    </row>
    <row r="15" spans="1:63" x14ac:dyDescent="0.25">
      <c r="A15">
        <v>5</v>
      </c>
      <c r="B15" s="1">
        <v>44448</v>
      </c>
      <c r="C15">
        <v>9</v>
      </c>
      <c r="D15" t="s">
        <v>256</v>
      </c>
      <c r="E15">
        <v>2021</v>
      </c>
      <c r="F15">
        <v>3</v>
      </c>
      <c r="G15">
        <v>0</v>
      </c>
      <c r="H15">
        <v>1</v>
      </c>
      <c r="I15">
        <v>0</v>
      </c>
      <c r="J15">
        <v>5</v>
      </c>
      <c r="K15">
        <v>4</v>
      </c>
      <c r="L15">
        <v>10</v>
      </c>
      <c r="M15">
        <v>19</v>
      </c>
      <c r="N15" t="s">
        <v>55</v>
      </c>
      <c r="O15" t="s">
        <v>60</v>
      </c>
      <c r="P15" t="s">
        <v>55</v>
      </c>
      <c r="Q15" t="s">
        <v>57</v>
      </c>
      <c r="R15">
        <v>40</v>
      </c>
      <c r="S15">
        <v>18</v>
      </c>
      <c r="T15" t="s">
        <v>58</v>
      </c>
      <c r="U15" t="s">
        <v>58</v>
      </c>
      <c r="V15" t="s">
        <v>58</v>
      </c>
      <c r="W15">
        <v>26</v>
      </c>
      <c r="X15" t="s">
        <v>59</v>
      </c>
      <c r="Y15">
        <v>0</v>
      </c>
      <c r="Z15">
        <v>0</v>
      </c>
      <c r="AA15">
        <v>0</v>
      </c>
      <c r="AB15">
        <v>0</v>
      </c>
      <c r="AC15">
        <v>0</v>
      </c>
      <c r="AD15">
        <v>1</v>
      </c>
      <c r="AE15">
        <v>1</v>
      </c>
      <c r="AF15">
        <v>0</v>
      </c>
      <c r="AG15">
        <v>0</v>
      </c>
      <c r="AH15">
        <v>0</v>
      </c>
      <c r="AI15">
        <v>0</v>
      </c>
      <c r="AJ15">
        <v>110</v>
      </c>
      <c r="AK15" t="s">
        <v>58</v>
      </c>
      <c r="AL15">
        <v>1</v>
      </c>
      <c r="AM15">
        <v>0</v>
      </c>
      <c r="AN15">
        <v>0</v>
      </c>
      <c r="AO15">
        <v>0</v>
      </c>
      <c r="AP15">
        <v>0</v>
      </c>
      <c r="AQ15">
        <v>0</v>
      </c>
      <c r="AR15">
        <v>1</v>
      </c>
      <c r="AS15">
        <v>0</v>
      </c>
      <c r="AT15">
        <v>0</v>
      </c>
      <c r="AU15">
        <v>0</v>
      </c>
      <c r="AV15">
        <v>0</v>
      </c>
      <c r="AW15">
        <v>0</v>
      </c>
      <c r="AX15">
        <v>0</v>
      </c>
      <c r="AY15">
        <v>0</v>
      </c>
      <c r="AZ15">
        <v>1</v>
      </c>
      <c r="BA15">
        <v>2</v>
      </c>
      <c r="BB15">
        <v>1</v>
      </c>
      <c r="BC15">
        <v>1</v>
      </c>
      <c r="BD15">
        <v>0</v>
      </c>
      <c r="BE15">
        <v>0</v>
      </c>
      <c r="BF15">
        <v>0</v>
      </c>
      <c r="BG15">
        <v>0</v>
      </c>
      <c r="BH15">
        <v>0</v>
      </c>
      <c r="BI15">
        <v>0</v>
      </c>
      <c r="BJ15">
        <v>0</v>
      </c>
      <c r="BK15">
        <v>0</v>
      </c>
    </row>
    <row r="16" spans="1:63" x14ac:dyDescent="0.25">
      <c r="A16">
        <v>21</v>
      </c>
      <c r="B16" s="1">
        <v>44835</v>
      </c>
      <c r="C16">
        <v>10</v>
      </c>
      <c r="D16" t="s">
        <v>257</v>
      </c>
      <c r="E16">
        <v>2022</v>
      </c>
      <c r="F16">
        <v>4</v>
      </c>
      <c r="G16">
        <v>0</v>
      </c>
      <c r="H16">
        <v>1</v>
      </c>
      <c r="I16">
        <v>0</v>
      </c>
      <c r="J16">
        <v>4</v>
      </c>
      <c r="K16">
        <v>4</v>
      </c>
      <c r="L16">
        <v>10</v>
      </c>
      <c r="M16">
        <v>18</v>
      </c>
      <c r="N16" t="s">
        <v>55</v>
      </c>
      <c r="O16" t="s">
        <v>56</v>
      </c>
      <c r="P16" t="s">
        <v>55</v>
      </c>
      <c r="Q16" t="s">
        <v>61</v>
      </c>
      <c r="R16">
        <v>37</v>
      </c>
      <c r="S16">
        <v>0</v>
      </c>
      <c r="T16" t="s">
        <v>58</v>
      </c>
      <c r="U16" t="s">
        <v>58</v>
      </c>
      <c r="V16" t="s">
        <v>58</v>
      </c>
      <c r="W16">
        <v>26</v>
      </c>
      <c r="X16" t="s">
        <v>59</v>
      </c>
      <c r="Y16">
        <v>0</v>
      </c>
      <c r="Z16">
        <v>0</v>
      </c>
      <c r="AA16">
        <v>0</v>
      </c>
      <c r="AB16">
        <v>0</v>
      </c>
      <c r="AC16">
        <v>0</v>
      </c>
      <c r="AD16">
        <v>1</v>
      </c>
      <c r="AE16">
        <v>0</v>
      </c>
      <c r="AF16">
        <v>0</v>
      </c>
      <c r="AG16">
        <v>0</v>
      </c>
      <c r="AH16">
        <v>0</v>
      </c>
      <c r="AI16">
        <v>0</v>
      </c>
      <c r="AJ16">
        <v>116</v>
      </c>
      <c r="AK16" t="s">
        <v>58</v>
      </c>
      <c r="AL16">
        <v>1</v>
      </c>
      <c r="AM16">
        <v>0</v>
      </c>
      <c r="AN16">
        <v>0</v>
      </c>
      <c r="AO16">
        <v>0</v>
      </c>
      <c r="AP16">
        <v>0</v>
      </c>
      <c r="AQ16">
        <v>0</v>
      </c>
      <c r="AR16">
        <v>1</v>
      </c>
      <c r="AS16">
        <v>0</v>
      </c>
      <c r="AT16">
        <v>0</v>
      </c>
      <c r="AU16">
        <v>0</v>
      </c>
      <c r="AV16">
        <v>0</v>
      </c>
      <c r="AW16">
        <v>0</v>
      </c>
      <c r="AX16">
        <v>0</v>
      </c>
      <c r="AY16">
        <v>0</v>
      </c>
      <c r="AZ16">
        <v>1</v>
      </c>
      <c r="BA16">
        <v>6</v>
      </c>
      <c r="BB16">
        <v>0</v>
      </c>
      <c r="BC16">
        <v>0</v>
      </c>
      <c r="BD16">
        <v>0</v>
      </c>
      <c r="BE16">
        <v>0</v>
      </c>
      <c r="BF16">
        <v>0</v>
      </c>
      <c r="BG16">
        <v>1</v>
      </c>
      <c r="BH16">
        <v>0</v>
      </c>
      <c r="BI16">
        <v>0</v>
      </c>
      <c r="BJ16">
        <v>0</v>
      </c>
      <c r="BK16">
        <v>0</v>
      </c>
    </row>
    <row r="17" spans="1:63" x14ac:dyDescent="0.25">
      <c r="A17">
        <v>19</v>
      </c>
      <c r="B17" s="1">
        <v>44124</v>
      </c>
      <c r="C17">
        <v>10</v>
      </c>
      <c r="D17" t="s">
        <v>257</v>
      </c>
      <c r="E17">
        <v>2020</v>
      </c>
      <c r="F17">
        <v>4</v>
      </c>
      <c r="G17">
        <v>0</v>
      </c>
      <c r="H17">
        <v>1</v>
      </c>
      <c r="I17">
        <v>0</v>
      </c>
      <c r="J17">
        <v>4</v>
      </c>
      <c r="K17">
        <v>6</v>
      </c>
      <c r="L17">
        <v>10</v>
      </c>
      <c r="M17">
        <v>20</v>
      </c>
      <c r="N17" t="s">
        <v>55</v>
      </c>
      <c r="O17" t="s">
        <v>56</v>
      </c>
      <c r="P17" t="s">
        <v>55</v>
      </c>
      <c r="Q17" t="s">
        <v>61</v>
      </c>
      <c r="R17">
        <v>25</v>
      </c>
      <c r="S17">
        <v>0</v>
      </c>
      <c r="T17" t="s">
        <v>55</v>
      </c>
      <c r="U17" t="s">
        <v>55</v>
      </c>
      <c r="V17" t="s">
        <v>58</v>
      </c>
      <c r="W17">
        <v>29</v>
      </c>
      <c r="X17" t="s">
        <v>59</v>
      </c>
      <c r="Y17">
        <v>0</v>
      </c>
      <c r="Z17">
        <v>0</v>
      </c>
      <c r="AA17">
        <v>0</v>
      </c>
      <c r="AB17">
        <v>0</v>
      </c>
      <c r="AC17">
        <v>0</v>
      </c>
      <c r="AD17">
        <v>1</v>
      </c>
      <c r="AE17">
        <v>0</v>
      </c>
      <c r="AF17">
        <v>0</v>
      </c>
      <c r="AG17">
        <v>1</v>
      </c>
      <c r="AH17">
        <v>1</v>
      </c>
      <c r="AI17">
        <v>1</v>
      </c>
      <c r="AJ17">
        <v>151</v>
      </c>
      <c r="AK17" t="s">
        <v>58</v>
      </c>
      <c r="AL17">
        <v>1</v>
      </c>
      <c r="AM17">
        <v>0</v>
      </c>
      <c r="AN17">
        <v>0</v>
      </c>
      <c r="AO17">
        <v>0</v>
      </c>
      <c r="AP17">
        <v>0</v>
      </c>
      <c r="AQ17">
        <v>0</v>
      </c>
      <c r="AR17">
        <v>1</v>
      </c>
      <c r="AS17">
        <v>0</v>
      </c>
      <c r="AT17">
        <v>0</v>
      </c>
      <c r="AU17">
        <v>0</v>
      </c>
      <c r="AV17">
        <v>1</v>
      </c>
      <c r="AW17">
        <v>0</v>
      </c>
      <c r="AX17">
        <v>0</v>
      </c>
      <c r="AY17">
        <v>0</v>
      </c>
      <c r="AZ17">
        <v>0</v>
      </c>
      <c r="BA17">
        <v>10</v>
      </c>
      <c r="BB17">
        <v>0</v>
      </c>
      <c r="BC17">
        <v>1</v>
      </c>
      <c r="BD17">
        <v>0</v>
      </c>
      <c r="BE17">
        <v>0</v>
      </c>
      <c r="BF17">
        <v>1</v>
      </c>
      <c r="BG17">
        <v>0</v>
      </c>
      <c r="BH17">
        <v>4</v>
      </c>
      <c r="BI17">
        <v>6</v>
      </c>
      <c r="BJ17">
        <v>10</v>
      </c>
      <c r="BK17">
        <v>20</v>
      </c>
    </row>
    <row r="18" spans="1:63" x14ac:dyDescent="0.25">
      <c r="A18">
        <v>20</v>
      </c>
      <c r="B18" s="1">
        <v>44105</v>
      </c>
      <c r="C18">
        <v>10</v>
      </c>
      <c r="D18" t="s">
        <v>257</v>
      </c>
      <c r="E18">
        <v>2020</v>
      </c>
      <c r="F18">
        <v>4</v>
      </c>
      <c r="G18">
        <v>0</v>
      </c>
      <c r="H18">
        <v>1</v>
      </c>
      <c r="I18">
        <v>0</v>
      </c>
      <c r="J18">
        <v>4</v>
      </c>
      <c r="K18">
        <v>4</v>
      </c>
      <c r="L18">
        <v>9</v>
      </c>
      <c r="M18">
        <v>17</v>
      </c>
      <c r="N18" t="s">
        <v>55</v>
      </c>
      <c r="O18" t="s">
        <v>56</v>
      </c>
      <c r="P18" t="s">
        <v>55</v>
      </c>
      <c r="Q18" t="s">
        <v>61</v>
      </c>
      <c r="R18">
        <v>36</v>
      </c>
      <c r="S18">
        <v>30</v>
      </c>
      <c r="T18" t="s">
        <v>58</v>
      </c>
      <c r="U18" t="s">
        <v>55</v>
      </c>
      <c r="V18" t="s">
        <v>58</v>
      </c>
      <c r="W18">
        <v>32</v>
      </c>
      <c r="X18" t="s">
        <v>59</v>
      </c>
      <c r="Y18">
        <v>0</v>
      </c>
      <c r="Z18">
        <v>0</v>
      </c>
      <c r="AA18">
        <v>0</v>
      </c>
      <c r="AB18">
        <v>0</v>
      </c>
      <c r="AC18">
        <v>0</v>
      </c>
      <c r="AD18">
        <v>1</v>
      </c>
      <c r="AE18">
        <v>0</v>
      </c>
      <c r="AF18">
        <v>0</v>
      </c>
      <c r="AG18">
        <v>0</v>
      </c>
      <c r="AH18">
        <v>0</v>
      </c>
      <c r="AI18">
        <v>0</v>
      </c>
      <c r="AJ18">
        <v>115</v>
      </c>
      <c r="AK18" t="s">
        <v>58</v>
      </c>
      <c r="AL18">
        <v>2</v>
      </c>
      <c r="AM18">
        <v>0</v>
      </c>
      <c r="AN18">
        <v>0</v>
      </c>
      <c r="AO18">
        <v>0</v>
      </c>
      <c r="AP18">
        <v>0</v>
      </c>
      <c r="AQ18">
        <v>0</v>
      </c>
      <c r="AR18">
        <v>1</v>
      </c>
      <c r="AS18">
        <v>0</v>
      </c>
      <c r="AT18">
        <v>0</v>
      </c>
      <c r="AU18">
        <v>0</v>
      </c>
      <c r="AV18">
        <v>0</v>
      </c>
      <c r="AW18">
        <v>0</v>
      </c>
      <c r="AX18">
        <v>0</v>
      </c>
      <c r="AY18">
        <v>0</v>
      </c>
      <c r="AZ18">
        <v>1</v>
      </c>
      <c r="BA18">
        <v>3</v>
      </c>
      <c r="BB18">
        <v>0</v>
      </c>
      <c r="BC18">
        <v>0</v>
      </c>
      <c r="BD18">
        <v>0</v>
      </c>
      <c r="BE18">
        <v>0</v>
      </c>
      <c r="BF18">
        <v>1</v>
      </c>
      <c r="BG18">
        <v>0</v>
      </c>
      <c r="BH18">
        <v>4</v>
      </c>
      <c r="BI18">
        <v>4</v>
      </c>
      <c r="BJ18">
        <v>10</v>
      </c>
      <c r="BK18">
        <v>18</v>
      </c>
    </row>
    <row r="19" spans="1:63" x14ac:dyDescent="0.25">
      <c r="A19">
        <v>6</v>
      </c>
      <c r="B19" s="1">
        <v>44477</v>
      </c>
      <c r="C19">
        <v>10</v>
      </c>
      <c r="D19" t="s">
        <v>257</v>
      </c>
      <c r="E19">
        <v>2021</v>
      </c>
      <c r="F19">
        <v>4</v>
      </c>
      <c r="G19">
        <v>1</v>
      </c>
      <c r="H19">
        <v>0</v>
      </c>
      <c r="I19">
        <v>0</v>
      </c>
      <c r="J19">
        <v>4</v>
      </c>
      <c r="K19">
        <v>4</v>
      </c>
      <c r="L19">
        <v>9</v>
      </c>
      <c r="M19">
        <v>17</v>
      </c>
      <c r="N19" t="s">
        <v>55</v>
      </c>
      <c r="O19" t="s">
        <v>56</v>
      </c>
      <c r="P19" t="s">
        <v>58</v>
      </c>
      <c r="Q19" t="s">
        <v>61</v>
      </c>
      <c r="R19">
        <v>31</v>
      </c>
      <c r="S19">
        <v>18</v>
      </c>
      <c r="T19" t="s">
        <v>58</v>
      </c>
      <c r="U19" t="s">
        <v>55</v>
      </c>
      <c r="V19" t="s">
        <v>58</v>
      </c>
      <c r="W19">
        <v>28</v>
      </c>
      <c r="X19" t="s">
        <v>59</v>
      </c>
      <c r="Y19">
        <v>0</v>
      </c>
      <c r="Z19">
        <v>0</v>
      </c>
      <c r="AA19">
        <v>0</v>
      </c>
      <c r="AB19">
        <v>0</v>
      </c>
      <c r="AC19">
        <v>0</v>
      </c>
      <c r="AD19">
        <v>1</v>
      </c>
      <c r="AE19">
        <v>0</v>
      </c>
      <c r="AF19">
        <v>0</v>
      </c>
      <c r="AG19">
        <v>0</v>
      </c>
      <c r="AH19">
        <v>0</v>
      </c>
      <c r="AI19">
        <v>0</v>
      </c>
      <c r="AJ19">
        <v>120</v>
      </c>
      <c r="AK19" t="s">
        <v>58</v>
      </c>
      <c r="AL19">
        <v>1</v>
      </c>
      <c r="AM19">
        <v>0</v>
      </c>
      <c r="AN19">
        <v>0</v>
      </c>
      <c r="AO19">
        <v>0</v>
      </c>
      <c r="AP19">
        <v>0</v>
      </c>
      <c r="AQ19">
        <v>0</v>
      </c>
      <c r="AR19">
        <v>1</v>
      </c>
      <c r="AS19">
        <v>0</v>
      </c>
      <c r="AT19">
        <v>0</v>
      </c>
      <c r="AU19">
        <v>0</v>
      </c>
      <c r="AV19">
        <v>0</v>
      </c>
      <c r="AW19">
        <v>0</v>
      </c>
      <c r="AX19">
        <v>0</v>
      </c>
      <c r="AY19">
        <v>0</v>
      </c>
      <c r="AZ19">
        <v>1</v>
      </c>
      <c r="BA19">
        <v>3</v>
      </c>
      <c r="BB19">
        <v>0</v>
      </c>
      <c r="BC19">
        <v>0</v>
      </c>
      <c r="BD19">
        <v>0</v>
      </c>
      <c r="BE19">
        <v>0</v>
      </c>
      <c r="BF19">
        <v>1</v>
      </c>
      <c r="BG19">
        <v>0</v>
      </c>
      <c r="BH19">
        <v>4</v>
      </c>
      <c r="BI19">
        <v>4</v>
      </c>
      <c r="BJ19">
        <v>9</v>
      </c>
      <c r="BK19">
        <v>17</v>
      </c>
    </row>
    <row r="20" spans="1:63" x14ac:dyDescent="0.25">
      <c r="A20">
        <v>13</v>
      </c>
      <c r="B20" s="1">
        <v>44476</v>
      </c>
      <c r="C20">
        <v>10</v>
      </c>
      <c r="D20" t="s">
        <v>257</v>
      </c>
      <c r="E20">
        <v>2021</v>
      </c>
      <c r="F20">
        <v>4</v>
      </c>
      <c r="G20">
        <v>1</v>
      </c>
      <c r="H20">
        <v>0</v>
      </c>
      <c r="I20">
        <v>0</v>
      </c>
      <c r="J20">
        <v>4</v>
      </c>
      <c r="K20">
        <v>6</v>
      </c>
      <c r="L20">
        <v>10</v>
      </c>
      <c r="M20">
        <v>20</v>
      </c>
      <c r="N20" t="s">
        <v>55</v>
      </c>
      <c r="O20" t="s">
        <v>60</v>
      </c>
      <c r="P20" t="s">
        <v>55</v>
      </c>
      <c r="Q20" t="s">
        <v>57</v>
      </c>
      <c r="R20">
        <v>10</v>
      </c>
      <c r="S20">
        <v>60</v>
      </c>
      <c r="T20" t="s">
        <v>58</v>
      </c>
      <c r="U20" t="s">
        <v>55</v>
      </c>
      <c r="V20" t="s">
        <v>58</v>
      </c>
      <c r="W20">
        <v>24</v>
      </c>
      <c r="X20" t="s">
        <v>59</v>
      </c>
      <c r="Y20">
        <v>0</v>
      </c>
      <c r="Z20">
        <v>0</v>
      </c>
      <c r="AA20">
        <v>0</v>
      </c>
      <c r="AB20">
        <v>0</v>
      </c>
      <c r="AC20">
        <v>0</v>
      </c>
      <c r="AD20">
        <v>1</v>
      </c>
      <c r="AE20">
        <v>1</v>
      </c>
      <c r="AF20">
        <v>0</v>
      </c>
      <c r="AG20">
        <v>0</v>
      </c>
      <c r="AH20">
        <v>0</v>
      </c>
      <c r="AI20">
        <v>0</v>
      </c>
      <c r="AJ20">
        <v>142</v>
      </c>
      <c r="AK20" t="s">
        <v>58</v>
      </c>
      <c r="AL20">
        <v>1</v>
      </c>
      <c r="AM20">
        <v>0</v>
      </c>
      <c r="AN20">
        <v>0</v>
      </c>
      <c r="AO20">
        <v>0</v>
      </c>
      <c r="AP20">
        <v>0</v>
      </c>
      <c r="AQ20">
        <v>0</v>
      </c>
      <c r="AR20">
        <v>1</v>
      </c>
      <c r="AS20">
        <v>0</v>
      </c>
      <c r="AT20">
        <v>0</v>
      </c>
      <c r="AU20">
        <v>0</v>
      </c>
      <c r="AV20">
        <v>0</v>
      </c>
      <c r="AW20">
        <v>0</v>
      </c>
      <c r="AX20">
        <v>0</v>
      </c>
      <c r="AY20">
        <v>0</v>
      </c>
      <c r="AZ20">
        <v>1</v>
      </c>
      <c r="BA20">
        <v>3</v>
      </c>
      <c r="BB20">
        <v>1</v>
      </c>
      <c r="BC20">
        <v>0</v>
      </c>
      <c r="BD20">
        <v>0</v>
      </c>
      <c r="BE20">
        <v>0</v>
      </c>
      <c r="BF20">
        <v>0</v>
      </c>
      <c r="BG20">
        <v>0</v>
      </c>
      <c r="BH20">
        <v>0</v>
      </c>
      <c r="BI20">
        <v>0</v>
      </c>
      <c r="BJ20">
        <v>0</v>
      </c>
      <c r="BK20">
        <v>0</v>
      </c>
    </row>
    <row r="21" spans="1:63" x14ac:dyDescent="0.25">
      <c r="A21">
        <v>2</v>
      </c>
      <c r="B21" s="1">
        <v>44505</v>
      </c>
      <c r="C21">
        <v>11</v>
      </c>
      <c r="D21" t="s">
        <v>255</v>
      </c>
      <c r="E21">
        <v>2021</v>
      </c>
      <c r="F21">
        <v>4</v>
      </c>
      <c r="G21">
        <v>1</v>
      </c>
      <c r="H21">
        <v>0</v>
      </c>
      <c r="I21">
        <v>0</v>
      </c>
      <c r="J21">
        <v>4</v>
      </c>
      <c r="K21">
        <v>4</v>
      </c>
      <c r="L21">
        <v>10</v>
      </c>
      <c r="M21">
        <v>18</v>
      </c>
      <c r="N21" t="s">
        <v>55</v>
      </c>
      <c r="O21" t="s">
        <v>60</v>
      </c>
      <c r="P21" t="s">
        <v>58</v>
      </c>
      <c r="Q21" t="s">
        <v>61</v>
      </c>
      <c r="R21">
        <v>12</v>
      </c>
      <c r="S21">
        <v>12</v>
      </c>
      <c r="T21" t="s">
        <v>58</v>
      </c>
      <c r="U21" t="s">
        <v>55</v>
      </c>
      <c r="V21" t="s">
        <v>58</v>
      </c>
      <c r="W21">
        <v>32</v>
      </c>
      <c r="X21" t="s">
        <v>62</v>
      </c>
      <c r="Y21">
        <v>0</v>
      </c>
      <c r="Z21">
        <v>0</v>
      </c>
      <c r="AA21">
        <v>1</v>
      </c>
      <c r="AB21">
        <v>0</v>
      </c>
      <c r="AC21">
        <v>0</v>
      </c>
      <c r="AD21">
        <v>1</v>
      </c>
      <c r="AE21">
        <v>1</v>
      </c>
      <c r="AF21">
        <v>1</v>
      </c>
      <c r="AG21">
        <v>0</v>
      </c>
      <c r="AH21">
        <v>0</v>
      </c>
      <c r="AI21">
        <v>1</v>
      </c>
      <c r="AJ21">
        <v>205</v>
      </c>
      <c r="AK21" t="s">
        <v>58</v>
      </c>
      <c r="AL21">
        <v>2</v>
      </c>
      <c r="AM21">
        <v>0</v>
      </c>
      <c r="AN21">
        <v>0</v>
      </c>
      <c r="AO21">
        <v>0</v>
      </c>
      <c r="AP21">
        <v>0</v>
      </c>
      <c r="AQ21">
        <v>0</v>
      </c>
      <c r="AR21">
        <v>1</v>
      </c>
      <c r="AS21">
        <v>0</v>
      </c>
      <c r="AT21">
        <v>0</v>
      </c>
      <c r="AU21">
        <v>0</v>
      </c>
      <c r="AV21">
        <v>0</v>
      </c>
      <c r="AW21">
        <v>0</v>
      </c>
      <c r="AX21">
        <v>0</v>
      </c>
      <c r="AY21">
        <v>0</v>
      </c>
      <c r="AZ21">
        <v>1</v>
      </c>
      <c r="BA21">
        <v>4</v>
      </c>
      <c r="BB21">
        <v>0</v>
      </c>
      <c r="BC21">
        <v>1</v>
      </c>
      <c r="BD21">
        <v>1</v>
      </c>
      <c r="BE21">
        <v>0</v>
      </c>
      <c r="BF21">
        <v>0</v>
      </c>
      <c r="BG21">
        <v>0</v>
      </c>
      <c r="BH21">
        <v>3</v>
      </c>
      <c r="BI21">
        <v>4</v>
      </c>
      <c r="BJ21">
        <v>10</v>
      </c>
      <c r="BK21">
        <v>17</v>
      </c>
    </row>
    <row r="22" spans="1:63" x14ac:dyDescent="0.25">
      <c r="A22">
        <v>17</v>
      </c>
      <c r="B22" s="1">
        <v>44196</v>
      </c>
      <c r="C22">
        <v>12</v>
      </c>
      <c r="D22" t="s">
        <v>259</v>
      </c>
      <c r="E22">
        <v>2020</v>
      </c>
      <c r="F22">
        <v>4</v>
      </c>
      <c r="G22">
        <v>1</v>
      </c>
      <c r="H22">
        <v>0</v>
      </c>
      <c r="I22">
        <v>0</v>
      </c>
      <c r="J22">
        <v>5</v>
      </c>
      <c r="K22">
        <v>4</v>
      </c>
      <c r="L22">
        <v>9</v>
      </c>
      <c r="M22">
        <v>18</v>
      </c>
      <c r="N22" t="s">
        <v>58</v>
      </c>
      <c r="O22" t="s">
        <v>56</v>
      </c>
      <c r="P22" t="s">
        <v>58</v>
      </c>
      <c r="Q22" t="s">
        <v>61</v>
      </c>
      <c r="R22">
        <v>19</v>
      </c>
      <c r="S22">
        <v>0</v>
      </c>
      <c r="T22" t="s">
        <v>58</v>
      </c>
      <c r="U22" t="s">
        <v>58</v>
      </c>
      <c r="V22" t="s">
        <v>58</v>
      </c>
      <c r="W22">
        <v>27</v>
      </c>
      <c r="X22" t="s">
        <v>59</v>
      </c>
      <c r="Y22">
        <v>0</v>
      </c>
      <c r="Z22">
        <v>0</v>
      </c>
      <c r="AA22">
        <v>0</v>
      </c>
      <c r="AB22">
        <v>0</v>
      </c>
      <c r="AC22">
        <v>0</v>
      </c>
      <c r="AD22">
        <v>1</v>
      </c>
      <c r="AE22">
        <v>0</v>
      </c>
      <c r="AF22">
        <v>0</v>
      </c>
      <c r="AG22">
        <v>0</v>
      </c>
      <c r="AH22">
        <v>1</v>
      </c>
      <c r="AI22">
        <v>0</v>
      </c>
      <c r="AJ22">
        <v>121</v>
      </c>
      <c r="AK22" t="s">
        <v>58</v>
      </c>
      <c r="AL22">
        <v>2</v>
      </c>
      <c r="AM22">
        <v>0</v>
      </c>
      <c r="AN22">
        <v>0</v>
      </c>
      <c r="AO22">
        <v>0</v>
      </c>
      <c r="AP22">
        <v>0</v>
      </c>
      <c r="AQ22">
        <v>0</v>
      </c>
      <c r="AR22">
        <v>1</v>
      </c>
      <c r="AS22">
        <v>0</v>
      </c>
      <c r="AT22">
        <v>0</v>
      </c>
      <c r="AU22">
        <v>0</v>
      </c>
      <c r="AV22">
        <v>0</v>
      </c>
      <c r="AW22">
        <v>0</v>
      </c>
      <c r="AX22">
        <v>0</v>
      </c>
      <c r="AY22">
        <v>0</v>
      </c>
      <c r="AZ22">
        <v>1</v>
      </c>
      <c r="BA22">
        <v>7</v>
      </c>
      <c r="BB22">
        <v>0</v>
      </c>
      <c r="BC22">
        <v>1</v>
      </c>
      <c r="BD22">
        <v>0</v>
      </c>
      <c r="BE22">
        <v>0</v>
      </c>
      <c r="BF22">
        <v>0</v>
      </c>
      <c r="BG22">
        <v>0</v>
      </c>
      <c r="BH22">
        <v>3</v>
      </c>
      <c r="BI22">
        <v>2</v>
      </c>
      <c r="BJ22">
        <v>0</v>
      </c>
      <c r="BK22">
        <v>5</v>
      </c>
    </row>
  </sheetData>
  <phoneticPr fontId="8"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0C427-E75F-40F9-9F70-A44340D46019}">
  <sheetPr codeName="Sheet5"/>
  <dimension ref="A1:BL12"/>
  <sheetViews>
    <sheetView workbookViewId="0">
      <selection sqref="A1:BL12"/>
    </sheetView>
  </sheetViews>
  <sheetFormatPr defaultRowHeight="15" x14ac:dyDescent="0.25"/>
  <cols>
    <col min="1" max="1" width="11.28515625" bestFit="1" customWidth="1"/>
    <col min="2" max="2" width="16.85546875" bestFit="1" customWidth="1"/>
    <col min="3" max="3" width="9.28515625" bestFit="1" customWidth="1"/>
    <col min="4" max="4" width="15" bestFit="1" customWidth="1"/>
    <col min="5" max="5" width="7.28515625" bestFit="1" customWidth="1"/>
    <col min="6" max="6" width="10.140625" bestFit="1" customWidth="1"/>
    <col min="7" max="7" width="51.140625" bestFit="1" customWidth="1"/>
    <col min="8" max="8" width="43.7109375" bestFit="1" customWidth="1"/>
    <col min="9" max="9" width="44.5703125" bestFit="1" customWidth="1"/>
    <col min="10" max="10" width="28.85546875" bestFit="1" customWidth="1"/>
    <col min="11" max="11" width="35.7109375" bestFit="1" customWidth="1"/>
    <col min="12" max="12" width="52.85546875" bestFit="1" customWidth="1"/>
    <col min="13" max="13" width="18.7109375" bestFit="1" customWidth="1"/>
    <col min="14" max="14" width="43.42578125" bestFit="1" customWidth="1"/>
    <col min="15" max="15" width="68.28515625" bestFit="1" customWidth="1"/>
    <col min="16" max="16" width="9.85546875" bestFit="1" customWidth="1"/>
    <col min="17" max="17" width="9.7109375" bestFit="1" customWidth="1"/>
    <col min="18" max="18" width="8.42578125" bestFit="1" customWidth="1"/>
    <col min="19" max="19" width="20.140625" bestFit="1" customWidth="1"/>
    <col min="20" max="20" width="39.140625" bestFit="1" customWidth="1"/>
    <col min="21" max="21" width="41" bestFit="1" customWidth="1"/>
    <col min="22" max="22" width="23.28515625" bestFit="1" customWidth="1"/>
    <col min="23" max="23" width="6.85546875" bestFit="1" customWidth="1"/>
    <col min="24" max="24" width="23.7109375" bestFit="1" customWidth="1"/>
    <col min="25" max="25" width="39.140625" bestFit="1" customWidth="1"/>
    <col min="26" max="26" width="42.5703125" bestFit="1" customWidth="1"/>
    <col min="27" max="27" width="53.42578125" bestFit="1" customWidth="1"/>
    <col min="28" max="28" width="39.28515625" bestFit="1" customWidth="1"/>
    <col min="29" max="29" width="51.42578125" bestFit="1" customWidth="1"/>
    <col min="30" max="30" width="22.5703125" bestFit="1" customWidth="1"/>
    <col min="31" max="31" width="20.85546875" bestFit="1" customWidth="1"/>
    <col min="32" max="32" width="25.140625" bestFit="1" customWidth="1"/>
    <col min="33" max="33" width="29.42578125" bestFit="1" customWidth="1"/>
    <col min="34" max="34" width="22.140625" bestFit="1" customWidth="1"/>
    <col min="35" max="35" width="32.85546875" bestFit="1" customWidth="1"/>
    <col min="36" max="36" width="21.42578125" bestFit="1" customWidth="1"/>
    <col min="37" max="37" width="8.140625" bestFit="1" customWidth="1"/>
    <col min="38" max="38" width="23.42578125" bestFit="1" customWidth="1"/>
    <col min="39" max="39" width="29.28515625" bestFit="1" customWidth="1"/>
    <col min="40" max="40" width="32" bestFit="1" customWidth="1"/>
    <col min="41" max="41" width="40.7109375" bestFit="1" customWidth="1"/>
    <col min="42" max="42" width="39.85546875" bestFit="1" customWidth="1"/>
    <col min="43" max="43" width="49" bestFit="1" customWidth="1"/>
    <col min="44" max="44" width="44.42578125" bestFit="1" customWidth="1"/>
    <col min="45" max="45" width="28.85546875" bestFit="1" customWidth="1"/>
    <col min="46" max="46" width="58.140625" bestFit="1" customWidth="1"/>
    <col min="47" max="47" width="66.140625" bestFit="1" customWidth="1"/>
    <col min="48" max="48" width="58.28515625" bestFit="1" customWidth="1"/>
    <col min="49" max="49" width="68.28515625" bestFit="1" customWidth="1"/>
    <col min="50" max="50" width="53.140625" bestFit="1" customWidth="1"/>
    <col min="51" max="51" width="61.140625" bestFit="1" customWidth="1"/>
    <col min="52" max="52" width="65.85546875" bestFit="1" customWidth="1"/>
    <col min="53" max="53" width="55" bestFit="1" customWidth="1"/>
    <col min="54" max="54" width="34.85546875" bestFit="1" customWidth="1"/>
    <col min="55" max="55" width="46.28515625" bestFit="1" customWidth="1"/>
    <col min="56" max="56" width="41.85546875" bestFit="1" customWidth="1"/>
    <col min="57" max="57" width="32" bestFit="1" customWidth="1"/>
    <col min="58" max="58" width="40.7109375" bestFit="1" customWidth="1"/>
    <col min="59" max="59" width="40.85546875" bestFit="1" customWidth="1"/>
    <col min="60" max="60" width="33" bestFit="1" customWidth="1"/>
    <col min="61" max="61" width="29.42578125" bestFit="1" customWidth="1"/>
    <col min="62" max="62" width="31.7109375" bestFit="1" customWidth="1"/>
    <col min="63" max="63" width="59.140625" bestFit="1" customWidth="1"/>
    <col min="64" max="64" width="19.7109375" customWidth="1"/>
  </cols>
  <sheetData>
    <row r="1" spans="1:64" x14ac:dyDescent="0.25">
      <c r="A1" t="s">
        <v>0</v>
      </c>
      <c r="B1" t="s">
        <v>1</v>
      </c>
      <c r="C1" t="s">
        <v>251</v>
      </c>
      <c r="D1" t="s">
        <v>252</v>
      </c>
      <c r="E1" t="s">
        <v>248</v>
      </c>
      <c r="F1" t="s">
        <v>253</v>
      </c>
      <c r="G1" t="s">
        <v>67</v>
      </c>
      <c r="H1" t="s">
        <v>68</v>
      </c>
      <c r="I1" t="s">
        <v>69</v>
      </c>
      <c r="J1" t="s">
        <v>70</v>
      </c>
      <c r="K1" t="s">
        <v>71</v>
      </c>
      <c r="L1" t="s">
        <v>72</v>
      </c>
      <c r="M1" t="s">
        <v>73</v>
      </c>
      <c r="N1" t="s">
        <v>74</v>
      </c>
      <c r="O1" t="s">
        <v>6</v>
      </c>
      <c r="P1" t="s">
        <v>7</v>
      </c>
      <c r="Q1" t="s">
        <v>8</v>
      </c>
      <c r="R1" t="s">
        <v>9</v>
      </c>
      <c r="S1" t="s">
        <v>10</v>
      </c>
      <c r="T1" t="s">
        <v>11</v>
      </c>
      <c r="U1" t="s">
        <v>12</v>
      </c>
      <c r="V1" t="s">
        <v>13</v>
      </c>
      <c r="W1" t="s">
        <v>14</v>
      </c>
      <c r="X1" t="s">
        <v>15</v>
      </c>
      <c r="Y1" t="s">
        <v>75</v>
      </c>
      <c r="Z1" t="s">
        <v>76</v>
      </c>
      <c r="AA1" t="s">
        <v>77</v>
      </c>
      <c r="AB1" t="s">
        <v>78</v>
      </c>
      <c r="AC1" t="s">
        <v>79</v>
      </c>
      <c r="AD1" t="s">
        <v>80</v>
      </c>
      <c r="AE1" t="s">
        <v>81</v>
      </c>
      <c r="AF1" t="s">
        <v>82</v>
      </c>
      <c r="AG1" t="s">
        <v>83</v>
      </c>
      <c r="AH1" t="s">
        <v>84</v>
      </c>
      <c r="AI1" t="s">
        <v>85</v>
      </c>
      <c r="AJ1" t="s">
        <v>86</v>
      </c>
      <c r="AK1" t="s">
        <v>27</v>
      </c>
      <c r="AL1" t="s">
        <v>28</v>
      </c>
      <c r="AM1" t="s">
        <v>29</v>
      </c>
      <c r="AN1" t="s">
        <v>87</v>
      </c>
      <c r="AO1" t="s">
        <v>88</v>
      </c>
      <c r="AP1" t="s">
        <v>89</v>
      </c>
      <c r="AQ1" t="s">
        <v>90</v>
      </c>
      <c r="AR1" t="s">
        <v>91</v>
      </c>
      <c r="AS1" t="s">
        <v>92</v>
      </c>
      <c r="AT1" t="s">
        <v>93</v>
      </c>
      <c r="AU1" t="s">
        <v>94</v>
      </c>
      <c r="AV1" t="s">
        <v>95</v>
      </c>
      <c r="AW1" t="s">
        <v>96</v>
      </c>
      <c r="AX1" t="s">
        <v>97</v>
      </c>
      <c r="AY1" t="s">
        <v>98</v>
      </c>
      <c r="AZ1" t="s">
        <v>99</v>
      </c>
      <c r="BA1" t="s">
        <v>100</v>
      </c>
      <c r="BB1" t="s">
        <v>101</v>
      </c>
      <c r="BC1" t="s">
        <v>102</v>
      </c>
      <c r="BD1" t="s">
        <v>103</v>
      </c>
      <c r="BE1" t="s">
        <v>104</v>
      </c>
      <c r="BF1" t="s">
        <v>105</v>
      </c>
      <c r="BG1" t="s">
        <v>106</v>
      </c>
      <c r="BH1" t="s">
        <v>107</v>
      </c>
      <c r="BI1" t="s">
        <v>51</v>
      </c>
      <c r="BJ1" t="s">
        <v>52</v>
      </c>
      <c r="BK1" t="s">
        <v>108</v>
      </c>
      <c r="BL1" t="s">
        <v>109</v>
      </c>
    </row>
    <row r="2" spans="1:64" x14ac:dyDescent="0.25">
      <c r="A2">
        <v>9</v>
      </c>
      <c r="B2" s="1">
        <v>44602</v>
      </c>
      <c r="C2">
        <v>2</v>
      </c>
      <c r="D2" t="s">
        <v>285</v>
      </c>
      <c r="E2">
        <v>2022</v>
      </c>
      <c r="F2">
        <v>1</v>
      </c>
      <c r="G2">
        <v>0</v>
      </c>
      <c r="H2">
        <v>1</v>
      </c>
      <c r="I2">
        <v>0</v>
      </c>
      <c r="J2">
        <v>4</v>
      </c>
      <c r="K2">
        <v>4</v>
      </c>
      <c r="L2">
        <v>9</v>
      </c>
      <c r="M2">
        <v>17</v>
      </c>
      <c r="N2" t="s">
        <v>55</v>
      </c>
      <c r="O2" t="s">
        <v>60</v>
      </c>
      <c r="P2" t="s">
        <v>55</v>
      </c>
      <c r="Q2" t="s">
        <v>61</v>
      </c>
      <c r="R2">
        <v>41</v>
      </c>
      <c r="S2">
        <v>14</v>
      </c>
      <c r="T2" t="s">
        <v>58</v>
      </c>
      <c r="U2" t="s">
        <v>55</v>
      </c>
      <c r="V2" t="s">
        <v>58</v>
      </c>
      <c r="W2">
        <v>26</v>
      </c>
      <c r="X2" t="s">
        <v>59</v>
      </c>
      <c r="Y2">
        <v>0</v>
      </c>
      <c r="Z2">
        <v>0</v>
      </c>
      <c r="AA2">
        <v>0</v>
      </c>
      <c r="AB2">
        <v>0</v>
      </c>
      <c r="AC2">
        <v>0</v>
      </c>
      <c r="AD2">
        <v>0</v>
      </c>
      <c r="AE2">
        <v>1</v>
      </c>
      <c r="AF2">
        <v>0</v>
      </c>
      <c r="AG2">
        <v>0</v>
      </c>
      <c r="AH2">
        <v>0</v>
      </c>
      <c r="AI2">
        <v>0</v>
      </c>
      <c r="AK2">
        <v>130</v>
      </c>
      <c r="AL2" t="s">
        <v>58</v>
      </c>
      <c r="AM2">
        <v>2</v>
      </c>
      <c r="AN2">
        <v>0</v>
      </c>
      <c r="AO2">
        <v>0</v>
      </c>
      <c r="AP2">
        <v>0</v>
      </c>
      <c r="AQ2">
        <v>0</v>
      </c>
      <c r="AR2">
        <v>0</v>
      </c>
      <c r="AS2">
        <v>1</v>
      </c>
      <c r="AT2">
        <v>0</v>
      </c>
      <c r="AU2">
        <v>0</v>
      </c>
      <c r="AV2">
        <v>0</v>
      </c>
      <c r="AW2">
        <v>0</v>
      </c>
      <c r="AX2">
        <v>0</v>
      </c>
      <c r="AY2">
        <v>1</v>
      </c>
      <c r="AZ2">
        <v>0</v>
      </c>
      <c r="BA2">
        <v>0</v>
      </c>
      <c r="BB2">
        <v>6</v>
      </c>
      <c r="BC2">
        <v>1</v>
      </c>
      <c r="BD2">
        <v>0</v>
      </c>
      <c r="BE2">
        <v>0</v>
      </c>
      <c r="BF2">
        <v>0</v>
      </c>
      <c r="BG2">
        <v>0</v>
      </c>
      <c r="BH2">
        <v>0</v>
      </c>
      <c r="BI2">
        <v>0</v>
      </c>
      <c r="BJ2">
        <v>0</v>
      </c>
      <c r="BK2">
        <v>0</v>
      </c>
      <c r="BL2">
        <v>0</v>
      </c>
    </row>
    <row r="3" spans="1:64" x14ac:dyDescent="0.25">
      <c r="A3">
        <v>5</v>
      </c>
      <c r="B3" s="1">
        <v>44684</v>
      </c>
      <c r="C3">
        <v>5</v>
      </c>
      <c r="D3" t="s">
        <v>239</v>
      </c>
      <c r="E3">
        <v>2022</v>
      </c>
      <c r="F3">
        <v>2</v>
      </c>
      <c r="G3">
        <v>1</v>
      </c>
      <c r="H3">
        <v>1</v>
      </c>
      <c r="I3">
        <v>0</v>
      </c>
      <c r="J3">
        <v>2</v>
      </c>
      <c r="K3">
        <v>2</v>
      </c>
      <c r="L3">
        <v>7</v>
      </c>
      <c r="M3">
        <v>11</v>
      </c>
      <c r="N3" t="s">
        <v>55</v>
      </c>
      <c r="O3" t="s">
        <v>56</v>
      </c>
      <c r="P3" t="s">
        <v>55</v>
      </c>
      <c r="Q3" t="s">
        <v>57</v>
      </c>
      <c r="R3">
        <v>27</v>
      </c>
      <c r="S3">
        <v>0</v>
      </c>
      <c r="T3" t="s">
        <v>58</v>
      </c>
      <c r="U3" t="s">
        <v>55</v>
      </c>
      <c r="V3" t="s">
        <v>58</v>
      </c>
      <c r="W3">
        <v>27</v>
      </c>
      <c r="X3" t="s">
        <v>59</v>
      </c>
      <c r="Y3">
        <v>0</v>
      </c>
      <c r="Z3">
        <v>0</v>
      </c>
      <c r="AA3">
        <v>0</v>
      </c>
      <c r="AB3">
        <v>0</v>
      </c>
      <c r="AC3">
        <v>0</v>
      </c>
      <c r="AD3">
        <v>0</v>
      </c>
      <c r="AE3">
        <v>1</v>
      </c>
      <c r="AF3">
        <v>0</v>
      </c>
      <c r="AG3">
        <v>0</v>
      </c>
      <c r="AH3">
        <v>0</v>
      </c>
      <c r="AI3">
        <v>0</v>
      </c>
      <c r="AK3">
        <v>120</v>
      </c>
      <c r="AL3" t="s">
        <v>58</v>
      </c>
      <c r="AM3">
        <v>1</v>
      </c>
      <c r="AN3">
        <v>0</v>
      </c>
      <c r="AO3">
        <v>0</v>
      </c>
      <c r="AP3">
        <v>0</v>
      </c>
      <c r="AQ3">
        <v>0</v>
      </c>
      <c r="AR3">
        <v>0</v>
      </c>
      <c r="AS3">
        <v>1</v>
      </c>
      <c r="AT3">
        <v>0</v>
      </c>
      <c r="AU3">
        <v>0</v>
      </c>
      <c r="AV3">
        <v>0</v>
      </c>
      <c r="AW3">
        <v>0</v>
      </c>
      <c r="AX3">
        <v>0</v>
      </c>
      <c r="AY3">
        <v>0</v>
      </c>
      <c r="AZ3">
        <v>0</v>
      </c>
      <c r="BA3">
        <v>1</v>
      </c>
      <c r="BB3">
        <v>5</v>
      </c>
      <c r="BC3">
        <v>0</v>
      </c>
      <c r="BD3">
        <v>0</v>
      </c>
      <c r="BE3">
        <v>0</v>
      </c>
      <c r="BF3">
        <v>0</v>
      </c>
      <c r="BG3">
        <v>0</v>
      </c>
      <c r="BH3">
        <v>1</v>
      </c>
      <c r="BI3">
        <v>0</v>
      </c>
      <c r="BJ3">
        <v>0</v>
      </c>
      <c r="BK3">
        <v>1</v>
      </c>
      <c r="BL3">
        <v>1</v>
      </c>
    </row>
    <row r="4" spans="1:64" x14ac:dyDescent="0.25">
      <c r="A4">
        <v>2</v>
      </c>
      <c r="B4" s="1">
        <v>44684</v>
      </c>
      <c r="C4">
        <v>5</v>
      </c>
      <c r="D4" t="s">
        <v>239</v>
      </c>
      <c r="E4">
        <v>2022</v>
      </c>
      <c r="F4">
        <v>2</v>
      </c>
      <c r="G4">
        <v>1</v>
      </c>
      <c r="H4">
        <v>0</v>
      </c>
      <c r="I4">
        <v>0</v>
      </c>
      <c r="J4">
        <v>4</v>
      </c>
      <c r="K4">
        <v>4</v>
      </c>
      <c r="L4">
        <v>9</v>
      </c>
      <c r="M4">
        <v>17</v>
      </c>
      <c r="N4" t="s">
        <v>55</v>
      </c>
      <c r="O4" t="s">
        <v>56</v>
      </c>
      <c r="P4" t="s">
        <v>55</v>
      </c>
      <c r="Q4" t="s">
        <v>61</v>
      </c>
      <c r="R4">
        <v>26</v>
      </c>
      <c r="S4">
        <v>0</v>
      </c>
      <c r="T4" t="s">
        <v>58</v>
      </c>
      <c r="U4" t="s">
        <v>55</v>
      </c>
      <c r="V4" t="s">
        <v>58</v>
      </c>
      <c r="W4">
        <v>24.1</v>
      </c>
      <c r="X4" t="s">
        <v>59</v>
      </c>
      <c r="Y4">
        <v>0</v>
      </c>
      <c r="Z4">
        <v>0</v>
      </c>
      <c r="AA4">
        <v>0</v>
      </c>
      <c r="AB4">
        <v>0</v>
      </c>
      <c r="AC4">
        <v>0</v>
      </c>
      <c r="AD4">
        <v>0</v>
      </c>
      <c r="AE4">
        <v>1</v>
      </c>
      <c r="AF4">
        <v>0</v>
      </c>
      <c r="AG4">
        <v>0</v>
      </c>
      <c r="AH4">
        <v>0</v>
      </c>
      <c r="AI4">
        <v>0</v>
      </c>
      <c r="AK4">
        <v>100</v>
      </c>
      <c r="AL4" t="s">
        <v>58</v>
      </c>
      <c r="AM4">
        <v>1</v>
      </c>
      <c r="AN4">
        <v>0</v>
      </c>
      <c r="AO4">
        <v>0</v>
      </c>
      <c r="AP4">
        <v>0</v>
      </c>
      <c r="AQ4">
        <v>0</v>
      </c>
      <c r="AR4">
        <v>0</v>
      </c>
      <c r="AS4">
        <v>1</v>
      </c>
      <c r="AT4">
        <v>0</v>
      </c>
      <c r="AU4">
        <v>0</v>
      </c>
      <c r="AV4">
        <v>0</v>
      </c>
      <c r="AW4">
        <v>1</v>
      </c>
      <c r="AX4">
        <v>0</v>
      </c>
      <c r="AY4">
        <v>0</v>
      </c>
      <c r="AZ4">
        <v>0</v>
      </c>
      <c r="BA4">
        <v>0</v>
      </c>
      <c r="BB4">
        <v>5</v>
      </c>
      <c r="BC4">
        <v>1</v>
      </c>
      <c r="BD4">
        <v>0</v>
      </c>
      <c r="BE4">
        <v>0</v>
      </c>
      <c r="BF4">
        <v>0</v>
      </c>
      <c r="BG4">
        <v>0</v>
      </c>
      <c r="BH4">
        <v>0</v>
      </c>
      <c r="BI4">
        <v>0</v>
      </c>
      <c r="BJ4">
        <v>0</v>
      </c>
      <c r="BK4">
        <v>0</v>
      </c>
      <c r="BL4">
        <v>0</v>
      </c>
    </row>
    <row r="5" spans="1:64" x14ac:dyDescent="0.25">
      <c r="A5">
        <v>8</v>
      </c>
      <c r="B5" s="1">
        <v>44365</v>
      </c>
      <c r="C5">
        <v>6</v>
      </c>
      <c r="D5" t="s">
        <v>286</v>
      </c>
      <c r="E5">
        <v>2021</v>
      </c>
      <c r="F5">
        <v>2</v>
      </c>
      <c r="G5">
        <v>1</v>
      </c>
      <c r="H5">
        <v>0</v>
      </c>
      <c r="I5">
        <v>1</v>
      </c>
      <c r="J5">
        <v>4</v>
      </c>
      <c r="K5">
        <v>6</v>
      </c>
      <c r="L5">
        <v>10</v>
      </c>
      <c r="M5">
        <v>20</v>
      </c>
      <c r="N5" t="s">
        <v>55</v>
      </c>
      <c r="O5" t="s">
        <v>56</v>
      </c>
      <c r="P5" t="s">
        <v>58</v>
      </c>
      <c r="Q5" t="s">
        <v>61</v>
      </c>
      <c r="R5">
        <v>70</v>
      </c>
      <c r="S5">
        <v>13</v>
      </c>
      <c r="T5" t="s">
        <v>58</v>
      </c>
      <c r="U5" t="s">
        <v>55</v>
      </c>
      <c r="V5" t="s">
        <v>58</v>
      </c>
      <c r="W5">
        <v>25.1</v>
      </c>
      <c r="X5" t="s">
        <v>59</v>
      </c>
      <c r="Y5">
        <v>0</v>
      </c>
      <c r="Z5">
        <v>0</v>
      </c>
      <c r="AA5">
        <v>0</v>
      </c>
      <c r="AB5">
        <v>0</v>
      </c>
      <c r="AC5">
        <v>0</v>
      </c>
      <c r="AD5">
        <v>0</v>
      </c>
      <c r="AE5">
        <v>1</v>
      </c>
      <c r="AF5">
        <v>0</v>
      </c>
      <c r="AG5">
        <v>0</v>
      </c>
      <c r="AH5">
        <v>0</v>
      </c>
      <c r="AI5">
        <v>0</v>
      </c>
      <c r="AK5">
        <v>143</v>
      </c>
      <c r="AL5" t="s">
        <v>58</v>
      </c>
      <c r="AM5">
        <v>9</v>
      </c>
      <c r="AN5">
        <v>0</v>
      </c>
      <c r="AO5">
        <v>0</v>
      </c>
      <c r="AP5">
        <v>0</v>
      </c>
      <c r="AQ5">
        <v>0</v>
      </c>
      <c r="AR5">
        <v>0</v>
      </c>
      <c r="AS5">
        <v>1</v>
      </c>
      <c r="AT5">
        <v>0</v>
      </c>
      <c r="AU5">
        <v>0</v>
      </c>
      <c r="AV5">
        <v>0</v>
      </c>
      <c r="AW5">
        <v>1</v>
      </c>
      <c r="AX5">
        <v>0</v>
      </c>
      <c r="AY5">
        <v>0</v>
      </c>
      <c r="AZ5">
        <v>0</v>
      </c>
      <c r="BA5">
        <v>0</v>
      </c>
      <c r="BB5">
        <v>1</v>
      </c>
      <c r="BC5">
        <v>1</v>
      </c>
      <c r="BD5">
        <v>1</v>
      </c>
      <c r="BE5">
        <v>0</v>
      </c>
      <c r="BF5">
        <v>0</v>
      </c>
      <c r="BG5">
        <v>1</v>
      </c>
      <c r="BH5">
        <v>0</v>
      </c>
      <c r="BI5">
        <v>4</v>
      </c>
      <c r="BJ5">
        <v>4</v>
      </c>
      <c r="BK5">
        <v>10</v>
      </c>
      <c r="BL5">
        <v>18</v>
      </c>
    </row>
    <row r="6" spans="1:64" x14ac:dyDescent="0.25">
      <c r="A6">
        <v>1</v>
      </c>
      <c r="B6" s="1">
        <v>44365</v>
      </c>
      <c r="C6">
        <v>6</v>
      </c>
      <c r="D6" t="s">
        <v>286</v>
      </c>
      <c r="E6">
        <v>2021</v>
      </c>
      <c r="F6">
        <v>2</v>
      </c>
      <c r="G6">
        <v>0</v>
      </c>
      <c r="H6">
        <v>1</v>
      </c>
      <c r="I6">
        <v>0</v>
      </c>
      <c r="J6">
        <v>5</v>
      </c>
      <c r="K6">
        <v>4</v>
      </c>
      <c r="L6">
        <v>9</v>
      </c>
      <c r="M6">
        <v>18</v>
      </c>
      <c r="N6" t="s">
        <v>55</v>
      </c>
      <c r="O6" t="s">
        <v>56</v>
      </c>
      <c r="P6" t="s">
        <v>55</v>
      </c>
      <c r="Q6" t="s">
        <v>61</v>
      </c>
      <c r="R6">
        <v>45</v>
      </c>
      <c r="S6">
        <v>50</v>
      </c>
      <c r="T6" t="s">
        <v>58</v>
      </c>
      <c r="U6" t="s">
        <v>55</v>
      </c>
      <c r="V6" t="s">
        <v>58</v>
      </c>
      <c r="W6">
        <v>30.4</v>
      </c>
      <c r="X6" t="s">
        <v>59</v>
      </c>
      <c r="Y6">
        <v>0</v>
      </c>
      <c r="Z6">
        <v>0</v>
      </c>
      <c r="AA6">
        <v>0</v>
      </c>
      <c r="AB6">
        <v>0</v>
      </c>
      <c r="AC6">
        <v>0</v>
      </c>
      <c r="AD6">
        <v>1</v>
      </c>
      <c r="AE6">
        <v>0</v>
      </c>
      <c r="AF6">
        <v>0</v>
      </c>
      <c r="AG6">
        <v>0</v>
      </c>
      <c r="AH6">
        <v>0</v>
      </c>
      <c r="AI6">
        <v>0</v>
      </c>
      <c r="AK6">
        <v>97</v>
      </c>
      <c r="AL6" t="s">
        <v>58</v>
      </c>
      <c r="AM6">
        <v>2</v>
      </c>
      <c r="AN6">
        <v>0</v>
      </c>
      <c r="AO6">
        <v>0</v>
      </c>
      <c r="AP6">
        <v>0</v>
      </c>
      <c r="AQ6">
        <v>0</v>
      </c>
      <c r="AR6">
        <v>0</v>
      </c>
      <c r="AS6">
        <v>1</v>
      </c>
      <c r="AT6">
        <v>0</v>
      </c>
      <c r="AU6">
        <v>0</v>
      </c>
      <c r="AV6">
        <v>0</v>
      </c>
      <c r="AW6">
        <v>0</v>
      </c>
      <c r="AX6">
        <v>0</v>
      </c>
      <c r="AY6">
        <v>0</v>
      </c>
      <c r="AZ6">
        <v>0</v>
      </c>
      <c r="BA6">
        <v>1</v>
      </c>
      <c r="BB6">
        <v>3</v>
      </c>
      <c r="BC6">
        <v>0</v>
      </c>
      <c r="BD6">
        <v>0</v>
      </c>
      <c r="BE6">
        <v>0</v>
      </c>
      <c r="BF6">
        <v>0</v>
      </c>
      <c r="BG6">
        <v>0</v>
      </c>
      <c r="BH6">
        <v>1</v>
      </c>
      <c r="BI6">
        <v>0</v>
      </c>
      <c r="BJ6">
        <v>0</v>
      </c>
      <c r="BK6">
        <v>0</v>
      </c>
      <c r="BL6">
        <v>0</v>
      </c>
    </row>
    <row r="7" spans="1:64" x14ac:dyDescent="0.25">
      <c r="A7">
        <v>7</v>
      </c>
      <c r="B7" s="1">
        <v>44418</v>
      </c>
      <c r="C7">
        <v>8</v>
      </c>
      <c r="D7" t="s">
        <v>258</v>
      </c>
      <c r="E7">
        <v>2021</v>
      </c>
      <c r="F7">
        <v>3</v>
      </c>
      <c r="G7">
        <v>0</v>
      </c>
      <c r="H7">
        <v>1</v>
      </c>
      <c r="I7">
        <v>0</v>
      </c>
      <c r="J7">
        <v>4</v>
      </c>
      <c r="K7">
        <v>4</v>
      </c>
      <c r="L7">
        <v>9</v>
      </c>
      <c r="M7">
        <v>17</v>
      </c>
      <c r="N7" t="s">
        <v>55</v>
      </c>
      <c r="O7" t="s">
        <v>60</v>
      </c>
      <c r="P7" t="s">
        <v>55</v>
      </c>
      <c r="Q7" t="s">
        <v>57</v>
      </c>
      <c r="R7">
        <v>23</v>
      </c>
      <c r="S7">
        <v>47</v>
      </c>
      <c r="T7" t="s">
        <v>58</v>
      </c>
      <c r="U7" t="s">
        <v>55</v>
      </c>
      <c r="V7" t="s">
        <v>58</v>
      </c>
      <c r="W7">
        <v>32</v>
      </c>
      <c r="X7" t="s">
        <v>59</v>
      </c>
      <c r="Y7">
        <v>0</v>
      </c>
      <c r="Z7">
        <v>0</v>
      </c>
      <c r="AA7">
        <v>0</v>
      </c>
      <c r="AB7">
        <v>0</v>
      </c>
      <c r="AC7">
        <v>0</v>
      </c>
      <c r="AD7">
        <v>1</v>
      </c>
      <c r="AE7">
        <v>1</v>
      </c>
      <c r="AF7">
        <v>0</v>
      </c>
      <c r="AG7">
        <v>0</v>
      </c>
      <c r="AH7">
        <v>0</v>
      </c>
      <c r="AI7">
        <v>0</v>
      </c>
      <c r="AK7">
        <v>82</v>
      </c>
      <c r="AL7" t="s">
        <v>58</v>
      </c>
      <c r="AM7">
        <v>2</v>
      </c>
      <c r="AN7">
        <v>0</v>
      </c>
      <c r="AO7">
        <v>0</v>
      </c>
      <c r="AP7">
        <v>0</v>
      </c>
      <c r="AQ7">
        <v>0</v>
      </c>
      <c r="AR7">
        <v>0</v>
      </c>
      <c r="AS7">
        <v>1</v>
      </c>
      <c r="AT7">
        <v>0</v>
      </c>
      <c r="AU7">
        <v>0</v>
      </c>
      <c r="AV7">
        <v>0</v>
      </c>
      <c r="AW7">
        <v>1</v>
      </c>
      <c r="AX7">
        <v>0</v>
      </c>
      <c r="AY7">
        <v>0</v>
      </c>
      <c r="AZ7">
        <v>0</v>
      </c>
      <c r="BA7">
        <v>0</v>
      </c>
      <c r="BB7">
        <v>5</v>
      </c>
      <c r="BC7">
        <v>0</v>
      </c>
      <c r="BD7">
        <v>0</v>
      </c>
      <c r="BE7">
        <v>0</v>
      </c>
      <c r="BF7">
        <v>0</v>
      </c>
      <c r="BG7">
        <v>0</v>
      </c>
      <c r="BH7">
        <v>1</v>
      </c>
      <c r="BI7">
        <v>0</v>
      </c>
      <c r="BJ7">
        <v>0</v>
      </c>
      <c r="BK7">
        <v>0</v>
      </c>
      <c r="BL7">
        <v>0</v>
      </c>
    </row>
    <row r="8" spans="1:64" x14ac:dyDescent="0.25">
      <c r="A8">
        <v>3</v>
      </c>
      <c r="B8" s="1">
        <v>44088</v>
      </c>
      <c r="C8">
        <v>9</v>
      </c>
      <c r="D8" t="s">
        <v>256</v>
      </c>
      <c r="E8">
        <v>2020</v>
      </c>
      <c r="F8">
        <v>3</v>
      </c>
      <c r="G8">
        <v>1</v>
      </c>
      <c r="H8">
        <v>1</v>
      </c>
      <c r="I8">
        <v>0</v>
      </c>
      <c r="J8">
        <v>4</v>
      </c>
      <c r="K8">
        <v>6</v>
      </c>
      <c r="L8">
        <v>9</v>
      </c>
      <c r="M8">
        <v>19</v>
      </c>
      <c r="N8" t="s">
        <v>55</v>
      </c>
      <c r="O8" t="s">
        <v>56</v>
      </c>
      <c r="P8" t="s">
        <v>55</v>
      </c>
      <c r="Q8" t="s">
        <v>61</v>
      </c>
      <c r="R8">
        <v>41</v>
      </c>
      <c r="S8">
        <v>40</v>
      </c>
      <c r="T8" t="s">
        <v>58</v>
      </c>
      <c r="U8" t="s">
        <v>58</v>
      </c>
      <c r="V8" t="s">
        <v>58</v>
      </c>
      <c r="W8">
        <v>35</v>
      </c>
      <c r="X8" t="s">
        <v>59</v>
      </c>
      <c r="Y8">
        <v>0</v>
      </c>
      <c r="Z8">
        <v>0</v>
      </c>
      <c r="AA8">
        <v>0</v>
      </c>
      <c r="AB8">
        <v>0</v>
      </c>
      <c r="AC8">
        <v>0</v>
      </c>
      <c r="AD8">
        <v>0</v>
      </c>
      <c r="AE8">
        <v>1</v>
      </c>
      <c r="AF8">
        <v>0</v>
      </c>
      <c r="AG8">
        <v>0</v>
      </c>
      <c r="AH8">
        <v>0</v>
      </c>
      <c r="AI8">
        <v>0</v>
      </c>
      <c r="AK8">
        <v>159</v>
      </c>
      <c r="AL8" t="s">
        <v>58</v>
      </c>
      <c r="AM8">
        <v>5</v>
      </c>
      <c r="AN8">
        <v>0</v>
      </c>
      <c r="AO8">
        <v>0</v>
      </c>
      <c r="AP8">
        <v>0</v>
      </c>
      <c r="AQ8">
        <v>0</v>
      </c>
      <c r="AR8">
        <v>0</v>
      </c>
      <c r="AS8">
        <v>1</v>
      </c>
      <c r="AT8">
        <v>0</v>
      </c>
      <c r="AU8">
        <v>0</v>
      </c>
      <c r="AV8">
        <v>0</v>
      </c>
      <c r="AW8">
        <v>0</v>
      </c>
      <c r="AX8">
        <v>0</v>
      </c>
      <c r="AY8">
        <v>0</v>
      </c>
      <c r="AZ8">
        <v>0</v>
      </c>
      <c r="BA8">
        <v>1</v>
      </c>
      <c r="BB8">
        <v>2</v>
      </c>
      <c r="BC8">
        <v>0</v>
      </c>
      <c r="BD8">
        <v>0</v>
      </c>
      <c r="BE8">
        <v>0</v>
      </c>
      <c r="BF8">
        <v>1</v>
      </c>
      <c r="BG8">
        <v>0</v>
      </c>
      <c r="BH8">
        <v>0</v>
      </c>
      <c r="BI8">
        <v>0</v>
      </c>
      <c r="BJ8">
        <v>2</v>
      </c>
      <c r="BK8">
        <v>1</v>
      </c>
      <c r="BL8">
        <v>3</v>
      </c>
    </row>
    <row r="9" spans="1:64" x14ac:dyDescent="0.25">
      <c r="A9">
        <v>10</v>
      </c>
      <c r="B9" s="1">
        <v>44106</v>
      </c>
      <c r="C9">
        <v>10</v>
      </c>
      <c r="D9" t="s">
        <v>257</v>
      </c>
      <c r="E9">
        <v>2020</v>
      </c>
      <c r="F9">
        <v>4</v>
      </c>
      <c r="G9">
        <v>0</v>
      </c>
      <c r="H9">
        <v>1</v>
      </c>
      <c r="I9">
        <v>0</v>
      </c>
      <c r="J9">
        <v>4</v>
      </c>
      <c r="K9">
        <v>4</v>
      </c>
      <c r="L9">
        <v>9</v>
      </c>
      <c r="M9">
        <v>17</v>
      </c>
      <c r="N9" t="s">
        <v>55</v>
      </c>
      <c r="O9" t="s">
        <v>56</v>
      </c>
      <c r="P9" t="s">
        <v>55</v>
      </c>
      <c r="Q9" t="s">
        <v>61</v>
      </c>
      <c r="R9">
        <v>30</v>
      </c>
      <c r="S9">
        <v>0</v>
      </c>
      <c r="T9" t="s">
        <v>58</v>
      </c>
      <c r="U9" t="s">
        <v>55</v>
      </c>
      <c r="V9" t="s">
        <v>58</v>
      </c>
      <c r="W9">
        <v>29.8</v>
      </c>
      <c r="X9" t="s">
        <v>59</v>
      </c>
      <c r="Y9">
        <v>0</v>
      </c>
      <c r="Z9">
        <v>0</v>
      </c>
      <c r="AA9">
        <v>0</v>
      </c>
      <c r="AB9">
        <v>0</v>
      </c>
      <c r="AC9">
        <v>0</v>
      </c>
      <c r="AD9">
        <v>0</v>
      </c>
      <c r="AE9">
        <v>1</v>
      </c>
      <c r="AF9">
        <v>0</v>
      </c>
      <c r="AG9">
        <v>0</v>
      </c>
      <c r="AH9">
        <v>0</v>
      </c>
      <c r="AI9">
        <v>0</v>
      </c>
      <c r="AK9">
        <v>130</v>
      </c>
      <c r="AL9" t="s">
        <v>58</v>
      </c>
      <c r="AM9">
        <v>1</v>
      </c>
      <c r="AN9">
        <v>0</v>
      </c>
      <c r="AO9">
        <v>0</v>
      </c>
      <c r="AP9">
        <v>0</v>
      </c>
      <c r="AQ9">
        <v>0</v>
      </c>
      <c r="AR9">
        <v>0</v>
      </c>
      <c r="AS9">
        <v>1</v>
      </c>
      <c r="AT9">
        <v>0</v>
      </c>
      <c r="AU9">
        <v>0</v>
      </c>
      <c r="AV9">
        <v>0</v>
      </c>
      <c r="AW9">
        <v>0</v>
      </c>
      <c r="AX9">
        <v>0</v>
      </c>
      <c r="AY9">
        <v>0</v>
      </c>
      <c r="AZ9">
        <v>0</v>
      </c>
      <c r="BA9">
        <v>1</v>
      </c>
      <c r="BB9">
        <v>8</v>
      </c>
      <c r="BC9">
        <v>0</v>
      </c>
      <c r="BD9">
        <v>0</v>
      </c>
      <c r="BE9">
        <v>0</v>
      </c>
      <c r="BF9">
        <v>0</v>
      </c>
      <c r="BG9">
        <v>0</v>
      </c>
      <c r="BH9">
        <v>1</v>
      </c>
      <c r="BI9">
        <v>0</v>
      </c>
      <c r="BJ9">
        <v>0</v>
      </c>
      <c r="BK9">
        <v>0</v>
      </c>
      <c r="BL9">
        <v>0</v>
      </c>
    </row>
    <row r="10" spans="1:64" x14ac:dyDescent="0.25">
      <c r="A10">
        <v>11</v>
      </c>
      <c r="B10" s="1">
        <v>44116</v>
      </c>
      <c r="C10">
        <v>10</v>
      </c>
      <c r="D10" t="s">
        <v>257</v>
      </c>
      <c r="E10">
        <v>2020</v>
      </c>
      <c r="F10">
        <v>4</v>
      </c>
      <c r="G10">
        <v>1</v>
      </c>
      <c r="H10">
        <v>0</v>
      </c>
      <c r="I10">
        <v>0</v>
      </c>
      <c r="J10">
        <v>4</v>
      </c>
      <c r="K10">
        <v>2</v>
      </c>
      <c r="L10">
        <v>10</v>
      </c>
      <c r="M10">
        <v>16</v>
      </c>
      <c r="N10" t="s">
        <v>55</v>
      </c>
      <c r="O10" t="s">
        <v>60</v>
      </c>
      <c r="P10" t="s">
        <v>55</v>
      </c>
      <c r="Q10" t="s">
        <v>61</v>
      </c>
      <c r="R10">
        <v>27</v>
      </c>
      <c r="S10">
        <v>1</v>
      </c>
      <c r="T10" t="s">
        <v>58</v>
      </c>
      <c r="U10" t="s">
        <v>58</v>
      </c>
      <c r="V10" t="s">
        <v>58</v>
      </c>
      <c r="W10">
        <v>31.3</v>
      </c>
      <c r="X10" t="s">
        <v>59</v>
      </c>
      <c r="Y10">
        <v>0</v>
      </c>
      <c r="Z10">
        <v>0</v>
      </c>
      <c r="AA10">
        <v>0</v>
      </c>
      <c r="AB10">
        <v>0</v>
      </c>
      <c r="AC10">
        <v>0</v>
      </c>
      <c r="AD10">
        <v>0</v>
      </c>
      <c r="AE10">
        <v>1</v>
      </c>
      <c r="AF10">
        <v>0</v>
      </c>
      <c r="AG10">
        <v>0</v>
      </c>
      <c r="AH10">
        <v>0</v>
      </c>
      <c r="AI10">
        <v>0</v>
      </c>
      <c r="AK10">
        <v>90</v>
      </c>
      <c r="AL10" t="s">
        <v>58</v>
      </c>
      <c r="AM10">
        <v>1</v>
      </c>
      <c r="AN10">
        <v>0</v>
      </c>
      <c r="AO10">
        <v>0</v>
      </c>
      <c r="AP10">
        <v>0</v>
      </c>
      <c r="AQ10">
        <v>0</v>
      </c>
      <c r="AR10">
        <v>0</v>
      </c>
      <c r="AS10">
        <v>1</v>
      </c>
      <c r="AT10">
        <v>0</v>
      </c>
      <c r="AU10">
        <v>0</v>
      </c>
      <c r="AV10">
        <v>0</v>
      </c>
      <c r="AW10">
        <v>0</v>
      </c>
      <c r="AX10">
        <v>0</v>
      </c>
      <c r="AY10">
        <v>0</v>
      </c>
      <c r="AZ10">
        <v>0</v>
      </c>
      <c r="BA10">
        <v>1</v>
      </c>
      <c r="BB10">
        <v>3</v>
      </c>
      <c r="BC10">
        <v>0</v>
      </c>
      <c r="BD10">
        <v>1</v>
      </c>
      <c r="BE10">
        <v>0</v>
      </c>
      <c r="BF10">
        <v>0</v>
      </c>
      <c r="BG10">
        <v>0</v>
      </c>
      <c r="BH10">
        <v>0</v>
      </c>
      <c r="BI10">
        <v>0</v>
      </c>
      <c r="BJ10">
        <v>0</v>
      </c>
      <c r="BK10">
        <v>0</v>
      </c>
      <c r="BL10">
        <v>0</v>
      </c>
    </row>
    <row r="11" spans="1:64" x14ac:dyDescent="0.25">
      <c r="A11">
        <v>6</v>
      </c>
      <c r="B11" s="1">
        <v>44516</v>
      </c>
      <c r="C11">
        <v>11</v>
      </c>
      <c r="D11" t="s">
        <v>255</v>
      </c>
      <c r="E11">
        <v>2021</v>
      </c>
      <c r="F11">
        <v>4</v>
      </c>
      <c r="G11">
        <v>1</v>
      </c>
      <c r="H11">
        <v>0</v>
      </c>
      <c r="I11">
        <v>0</v>
      </c>
      <c r="J11">
        <v>5</v>
      </c>
      <c r="K11">
        <v>4</v>
      </c>
      <c r="L11">
        <v>10</v>
      </c>
      <c r="M11">
        <v>19</v>
      </c>
      <c r="N11" t="s">
        <v>55</v>
      </c>
      <c r="O11" t="s">
        <v>60</v>
      </c>
      <c r="P11" t="s">
        <v>58</v>
      </c>
      <c r="Q11" t="s">
        <v>61</v>
      </c>
      <c r="R11">
        <v>30</v>
      </c>
      <c r="S11">
        <v>0</v>
      </c>
      <c r="T11" t="s">
        <v>58</v>
      </c>
      <c r="U11" t="s">
        <v>55</v>
      </c>
      <c r="V11" t="s">
        <v>58</v>
      </c>
      <c r="W11">
        <v>28.3</v>
      </c>
      <c r="X11" t="s">
        <v>59</v>
      </c>
      <c r="Y11">
        <v>0</v>
      </c>
      <c r="Z11">
        <v>0</v>
      </c>
      <c r="AA11">
        <v>0</v>
      </c>
      <c r="AB11">
        <v>0</v>
      </c>
      <c r="AC11">
        <v>0</v>
      </c>
      <c r="AD11">
        <v>0</v>
      </c>
      <c r="AE11">
        <v>1</v>
      </c>
      <c r="AF11">
        <v>0</v>
      </c>
      <c r="AG11">
        <v>0</v>
      </c>
      <c r="AH11">
        <v>0</v>
      </c>
      <c r="AI11">
        <v>0</v>
      </c>
      <c r="AK11">
        <v>120</v>
      </c>
      <c r="AL11" t="s">
        <v>58</v>
      </c>
      <c r="AM11">
        <v>2</v>
      </c>
      <c r="AN11">
        <v>0</v>
      </c>
      <c r="AO11">
        <v>0</v>
      </c>
      <c r="AP11">
        <v>0</v>
      </c>
      <c r="AQ11">
        <v>0</v>
      </c>
      <c r="AR11">
        <v>0</v>
      </c>
      <c r="AS11">
        <v>1</v>
      </c>
      <c r="AT11">
        <v>0</v>
      </c>
      <c r="AU11">
        <v>0</v>
      </c>
      <c r="AV11">
        <v>0</v>
      </c>
      <c r="AW11">
        <v>0</v>
      </c>
      <c r="AX11">
        <v>0</v>
      </c>
      <c r="AY11">
        <v>0</v>
      </c>
      <c r="AZ11">
        <v>0</v>
      </c>
      <c r="BA11">
        <v>1</v>
      </c>
      <c r="BB11">
        <v>3</v>
      </c>
      <c r="BC11">
        <v>0</v>
      </c>
      <c r="BD11">
        <v>0</v>
      </c>
      <c r="BE11">
        <v>0</v>
      </c>
      <c r="BF11">
        <v>0</v>
      </c>
      <c r="BG11">
        <v>0</v>
      </c>
      <c r="BH11">
        <v>1</v>
      </c>
      <c r="BI11">
        <v>0</v>
      </c>
      <c r="BJ11">
        <v>0</v>
      </c>
      <c r="BK11">
        <v>1</v>
      </c>
      <c r="BL11">
        <v>1</v>
      </c>
    </row>
    <row r="12" spans="1:64" x14ac:dyDescent="0.25">
      <c r="A12">
        <v>4</v>
      </c>
      <c r="B12" s="1">
        <v>44155</v>
      </c>
      <c r="C12">
        <v>11</v>
      </c>
      <c r="D12" t="s">
        <v>255</v>
      </c>
      <c r="E12">
        <v>2020</v>
      </c>
      <c r="F12">
        <v>4</v>
      </c>
      <c r="G12">
        <v>1</v>
      </c>
      <c r="H12">
        <v>0</v>
      </c>
      <c r="I12">
        <v>0</v>
      </c>
      <c r="J12">
        <v>4</v>
      </c>
      <c r="K12">
        <v>4</v>
      </c>
      <c r="L12">
        <v>10</v>
      </c>
      <c r="M12">
        <v>18</v>
      </c>
      <c r="N12" t="s">
        <v>55</v>
      </c>
      <c r="O12" t="s">
        <v>60</v>
      </c>
      <c r="P12" t="s">
        <v>55</v>
      </c>
      <c r="Q12" t="s">
        <v>61</v>
      </c>
      <c r="R12">
        <v>40</v>
      </c>
      <c r="S12">
        <v>50</v>
      </c>
      <c r="T12" t="s">
        <v>58</v>
      </c>
      <c r="U12" t="s">
        <v>55</v>
      </c>
      <c r="V12" t="s">
        <v>58</v>
      </c>
      <c r="W12">
        <v>37</v>
      </c>
      <c r="X12" t="s">
        <v>59</v>
      </c>
      <c r="Y12">
        <v>0</v>
      </c>
      <c r="Z12">
        <v>0</v>
      </c>
      <c r="AA12">
        <v>0</v>
      </c>
      <c r="AB12">
        <v>0</v>
      </c>
      <c r="AC12">
        <v>0</v>
      </c>
      <c r="AD12">
        <v>0</v>
      </c>
      <c r="AE12">
        <v>1</v>
      </c>
      <c r="AF12">
        <v>0</v>
      </c>
      <c r="AG12">
        <v>0</v>
      </c>
      <c r="AH12">
        <v>0</v>
      </c>
      <c r="AI12">
        <v>0</v>
      </c>
      <c r="AK12">
        <v>110</v>
      </c>
      <c r="AL12" t="s">
        <v>58</v>
      </c>
      <c r="AM12">
        <v>1</v>
      </c>
      <c r="AN12">
        <v>0</v>
      </c>
      <c r="AO12">
        <v>0</v>
      </c>
      <c r="AP12">
        <v>0</v>
      </c>
      <c r="AQ12">
        <v>0</v>
      </c>
      <c r="AR12">
        <v>0</v>
      </c>
      <c r="AS12">
        <v>1</v>
      </c>
      <c r="AT12">
        <v>0</v>
      </c>
      <c r="AU12">
        <v>0</v>
      </c>
      <c r="AV12">
        <v>0</v>
      </c>
      <c r="AW12">
        <v>0</v>
      </c>
      <c r="AX12">
        <v>0</v>
      </c>
      <c r="AY12">
        <v>0</v>
      </c>
      <c r="AZ12">
        <v>0</v>
      </c>
      <c r="BA12">
        <v>1</v>
      </c>
      <c r="BB12">
        <v>4</v>
      </c>
      <c r="BC12">
        <v>0</v>
      </c>
      <c r="BD12">
        <v>0</v>
      </c>
      <c r="BE12">
        <v>0</v>
      </c>
      <c r="BF12">
        <v>0</v>
      </c>
      <c r="BG12">
        <v>0</v>
      </c>
      <c r="BH12">
        <v>1</v>
      </c>
      <c r="BI12">
        <v>0</v>
      </c>
      <c r="BJ12">
        <v>0</v>
      </c>
      <c r="BK12">
        <v>0</v>
      </c>
      <c r="BL12">
        <v>0</v>
      </c>
    </row>
  </sheetData>
  <phoneticPr fontId="8"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DA0573A8-BD3E-4B8D-B68D-B165BFB218CF}">
  <ds:schemaRefs/>
</ds:datastoreItem>
</file>

<file path=customXml/itemProps2.xml><?xml version="1.0" encoding="utf-8"?>
<ds:datastoreItem xmlns:ds="http://schemas.openxmlformats.org/officeDocument/2006/customXml" ds:itemID="{15317AE1-FD25-44E7-B4B8-B286633C08B4}">
  <ds:schemaRefs/>
</ds:datastoreItem>
</file>

<file path=customXml/itemProps3.xml><?xml version="1.0" encoding="utf-8"?>
<ds:datastoreItem xmlns:ds="http://schemas.openxmlformats.org/officeDocument/2006/customXml" ds:itemID="{34CF2160-4725-41D3-86CA-788FC31AD05B}">
  <ds:schemaRefs/>
</ds:datastoreItem>
</file>

<file path=customXml/itemProps4.xml><?xml version="1.0" encoding="utf-8"?>
<ds:datastoreItem xmlns:ds="http://schemas.openxmlformats.org/officeDocument/2006/customXml" ds:itemID="{5760DEA7-6BA3-4CA4-A16B-9F986C49E70A}">
  <ds:schemaRefs/>
</ds:datastoreItem>
</file>

<file path=customXml/itemProps5.xml><?xml version="1.0" encoding="utf-8"?>
<ds:datastoreItem xmlns:ds="http://schemas.openxmlformats.org/officeDocument/2006/customXml" ds:itemID="{F71CDD55-9DEF-42EC-939F-8C8B459EA35D}">
  <ds:schemaRefs>
    <ds:schemaRef ds:uri="http://schemas.microsoft.com/DataMashup"/>
  </ds:schemaRefs>
</ds:datastoreItem>
</file>

<file path=customXml/itemProps6.xml><?xml version="1.0" encoding="utf-8"?>
<ds:datastoreItem xmlns:ds="http://schemas.openxmlformats.org/officeDocument/2006/customXml" ds:itemID="{060E0792-1A5C-4513-BBEC-5E104C2C4AF2}">
  <ds:schemaRefs/>
</ds:datastoreItem>
</file>

<file path=customXml/itemProps7.xml><?xml version="1.0" encoding="utf-8"?>
<ds:datastoreItem xmlns:ds="http://schemas.openxmlformats.org/officeDocument/2006/customXml" ds:itemID="{85232DB8-08D0-4C63-97A8-F86DF1E1224C}">
  <ds:schemaRefs/>
</ds:datastoreItem>
</file>

<file path=customXml/itemProps8.xml><?xml version="1.0" encoding="utf-8"?>
<ds:datastoreItem xmlns:ds="http://schemas.openxmlformats.org/officeDocument/2006/customXml" ds:itemID="{30A5E8BD-2C2C-4A40-A25F-6E2509D41AB1}">
  <ds:schemaRefs/>
</ds:datastoreItem>
</file>

<file path=customXml/itemProps9.xml><?xml version="1.0" encoding="utf-8"?>
<ds:datastoreItem xmlns:ds="http://schemas.openxmlformats.org/officeDocument/2006/customXml" ds:itemID="{D10F2A2E-7750-4EC3-A3A2-7CC80B870552}">
  <ds:schemaRefs/>
</ds:datastoreItem>
</file>

<file path=customXml/itemProps10.xml><?xml version="1.0" encoding="utf-8"?>
<ds:datastoreItem xmlns:ds="http://schemas.openxmlformats.org/officeDocument/2006/customXml" ds:itemID="{87598538-B375-4340-87D3-8077E2AF7994}">
  <ds:schemaRefs/>
</ds:datastoreItem>
</file>

<file path=customXml/itemProps11.xml><?xml version="1.0" encoding="utf-8"?>
<ds:datastoreItem xmlns:ds="http://schemas.openxmlformats.org/officeDocument/2006/customXml" ds:itemID="{15AB7CF2-7193-4F3A-A44D-C4C21D0400C8}">
  <ds:schemaRefs/>
</ds:datastoreItem>
</file>

<file path=customXml/itemProps12.xml><?xml version="1.0" encoding="utf-8"?>
<ds:datastoreItem xmlns:ds="http://schemas.openxmlformats.org/officeDocument/2006/customXml" ds:itemID="{F9F9510D-AA2A-420E-A8A6-8272512057D0}">
  <ds:schemaRefs/>
</ds:datastoreItem>
</file>

<file path=customXml/itemProps13.xml><?xml version="1.0" encoding="utf-8"?>
<ds:datastoreItem xmlns:ds="http://schemas.openxmlformats.org/officeDocument/2006/customXml" ds:itemID="{9D65956F-F911-4EE2-A1FF-0AA9BD0D6576}">
  <ds:schemaRefs/>
</ds:datastoreItem>
</file>

<file path=customXml/itemProps14.xml><?xml version="1.0" encoding="utf-8"?>
<ds:datastoreItem xmlns:ds="http://schemas.openxmlformats.org/officeDocument/2006/customXml" ds:itemID="{D39AF514-BBC9-4362-89AC-3AB7429C3E05}">
  <ds:schemaRefs/>
</ds:datastoreItem>
</file>

<file path=customXml/itemProps15.xml><?xml version="1.0" encoding="utf-8"?>
<ds:datastoreItem xmlns:ds="http://schemas.openxmlformats.org/officeDocument/2006/customXml" ds:itemID="{A2A00C60-FC7A-463F-8399-AE250ED5AC4B}">
  <ds:schemaRefs/>
</ds:datastoreItem>
</file>

<file path=customXml/itemProps16.xml><?xml version="1.0" encoding="utf-8"?>
<ds:datastoreItem xmlns:ds="http://schemas.openxmlformats.org/officeDocument/2006/customXml" ds:itemID="{CB1D2814-550E-4407-AD05-F0264881275F}">
  <ds:schemaRefs/>
</ds:datastoreItem>
</file>

<file path=customXml/itemProps17.xml><?xml version="1.0" encoding="utf-8"?>
<ds:datastoreItem xmlns:ds="http://schemas.openxmlformats.org/officeDocument/2006/customXml" ds:itemID="{5302EDC7-4182-491E-A88B-000A18FEF043}">
  <ds:schemaRefs/>
</ds:datastoreItem>
</file>

<file path=customXml/itemProps18.xml><?xml version="1.0" encoding="utf-8"?>
<ds:datastoreItem xmlns:ds="http://schemas.openxmlformats.org/officeDocument/2006/customXml" ds:itemID="{242A0F72-07D2-4034-8267-87989D432DBD}">
  <ds:schemaRefs/>
</ds:datastoreItem>
</file>

<file path=customXml/itemProps19.xml><?xml version="1.0" encoding="utf-8"?>
<ds:datastoreItem xmlns:ds="http://schemas.openxmlformats.org/officeDocument/2006/customXml" ds:itemID="{DBD024DE-E184-4A06-A5BD-5B86BC4B227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Dashboard-Report</vt:lpstr>
      <vt:lpstr>Bulkamid</vt:lpstr>
      <vt:lpstr>Analysis</vt:lpstr>
      <vt:lpstr>Laparoscopic Colposuspensi</vt:lpstr>
      <vt:lpstr>AFS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Ezekiel Benson</dc:creator>
  <cp:lastModifiedBy>Ezekiel Benson</cp:lastModifiedBy>
  <cp:lastPrinted>2024-11-14T08:23:16Z</cp:lastPrinted>
  <dcterms:created xsi:type="dcterms:W3CDTF">2024-10-24T19:05:16Z</dcterms:created>
  <dcterms:modified xsi:type="dcterms:W3CDTF">2024-11-14T08:47:52Z</dcterms:modified>
</cp:coreProperties>
</file>