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haoshao/Documents/MIT/Fall/Fin Data Science/Project E/"/>
    </mc:Choice>
  </mc:AlternateContent>
  <xr:revisionPtr revIDLastSave="0" documentId="8_{344C8311-D805-B94B-B69F-358982A15CDF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W193" i="1" l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4" i="1"/>
  <c r="W195" i="1"/>
  <c r="W196" i="1"/>
  <c r="W197" i="1"/>
  <c r="O205" i="1"/>
  <c r="O204" i="1"/>
  <c r="O203" i="1"/>
  <c r="O202" i="1"/>
  <c r="S197" i="1" l="1"/>
  <c r="M197" i="1"/>
  <c r="O200" i="1" s="1"/>
  <c r="K197" i="1"/>
  <c r="M196" i="1"/>
  <c r="K196" i="1"/>
  <c r="N195" i="1"/>
  <c r="M195" i="1"/>
  <c r="K195" i="1"/>
  <c r="S194" i="1"/>
  <c r="N194" i="1"/>
  <c r="M194" i="1"/>
  <c r="K194" i="1"/>
  <c r="S193" i="1"/>
  <c r="N193" i="1"/>
  <c r="O193" i="1" s="1"/>
  <c r="P193" i="1" s="1"/>
  <c r="M193" i="1"/>
  <c r="K193" i="1"/>
  <c r="S192" i="1"/>
  <c r="M192" i="1"/>
  <c r="K192" i="1"/>
  <c r="M191" i="1"/>
  <c r="K191" i="1"/>
  <c r="S190" i="1"/>
  <c r="N190" i="1"/>
  <c r="O190" i="1" s="1"/>
  <c r="P190" i="1" s="1"/>
  <c r="M190" i="1"/>
  <c r="N191" i="1" s="1"/>
  <c r="K190" i="1"/>
  <c r="S189" i="1"/>
  <c r="N189" i="1"/>
  <c r="O189" i="1" s="1"/>
  <c r="P189" i="1" s="1"/>
  <c r="M189" i="1"/>
  <c r="K189" i="1"/>
  <c r="S188" i="1"/>
  <c r="M188" i="1"/>
  <c r="K188" i="1"/>
  <c r="N187" i="1"/>
  <c r="M187" i="1"/>
  <c r="K187" i="1"/>
  <c r="O186" i="1"/>
  <c r="P186" i="1" s="1"/>
  <c r="N186" i="1"/>
  <c r="M186" i="1"/>
  <c r="S186" i="1" s="1"/>
  <c r="K186" i="1"/>
  <c r="S185" i="1"/>
  <c r="O185" i="1"/>
  <c r="P185" i="1" s="1"/>
  <c r="M185" i="1"/>
  <c r="K185" i="1"/>
  <c r="M184" i="1"/>
  <c r="N185" i="1" s="1"/>
  <c r="K184" i="1"/>
  <c r="N183" i="1"/>
  <c r="M183" i="1"/>
  <c r="K183" i="1"/>
  <c r="N182" i="1"/>
  <c r="M182" i="1"/>
  <c r="O182" i="1" s="1"/>
  <c r="P182" i="1" s="1"/>
  <c r="K182" i="1"/>
  <c r="S181" i="1"/>
  <c r="N181" i="1"/>
  <c r="O181" i="1" s="1"/>
  <c r="P181" i="1" s="1"/>
  <c r="M181" i="1"/>
  <c r="K181" i="1"/>
  <c r="S180" i="1"/>
  <c r="M180" i="1"/>
  <c r="K180" i="1"/>
  <c r="N179" i="1"/>
  <c r="M179" i="1"/>
  <c r="K179" i="1"/>
  <c r="T197" i="1" s="1"/>
  <c r="O178" i="1"/>
  <c r="P178" i="1" s="1"/>
  <c r="N178" i="1"/>
  <c r="M178" i="1"/>
  <c r="S178" i="1" s="1"/>
  <c r="K178" i="1"/>
  <c r="S177" i="1"/>
  <c r="N177" i="1"/>
  <c r="O177" i="1" s="1"/>
  <c r="P177" i="1" s="1"/>
  <c r="M177" i="1"/>
  <c r="K177" i="1"/>
  <c r="S176" i="1"/>
  <c r="M176" i="1"/>
  <c r="K176" i="1"/>
  <c r="T195" i="1" s="1"/>
  <c r="M175" i="1"/>
  <c r="K175" i="1"/>
  <c r="S174" i="1"/>
  <c r="N174" i="1"/>
  <c r="O174" i="1" s="1"/>
  <c r="P174" i="1" s="1"/>
  <c r="M174" i="1"/>
  <c r="N175" i="1" s="1"/>
  <c r="K174" i="1"/>
  <c r="S173" i="1"/>
  <c r="N173" i="1"/>
  <c r="O173" i="1" s="1"/>
  <c r="P173" i="1" s="1"/>
  <c r="M173" i="1"/>
  <c r="K173" i="1"/>
  <c r="S172" i="1"/>
  <c r="M172" i="1"/>
  <c r="K172" i="1"/>
  <c r="N171" i="1"/>
  <c r="M171" i="1"/>
  <c r="K171" i="1"/>
  <c r="O170" i="1"/>
  <c r="P170" i="1" s="1"/>
  <c r="N170" i="1"/>
  <c r="M170" i="1"/>
  <c r="S170" i="1" s="1"/>
  <c r="K170" i="1"/>
  <c r="S169" i="1"/>
  <c r="M169" i="1"/>
  <c r="K169" i="1"/>
  <c r="M168" i="1"/>
  <c r="N169" i="1" s="1"/>
  <c r="O169" i="1" s="1"/>
  <c r="P169" i="1" s="1"/>
  <c r="K168" i="1"/>
  <c r="T177" i="1" s="1"/>
  <c r="M167" i="1"/>
  <c r="K167" i="1"/>
  <c r="N166" i="1"/>
  <c r="M166" i="1"/>
  <c r="K166" i="1"/>
  <c r="S165" i="1"/>
  <c r="N165" i="1"/>
  <c r="O165" i="1" s="1"/>
  <c r="P165" i="1" s="1"/>
  <c r="M165" i="1"/>
  <c r="K165" i="1"/>
  <c r="S164" i="1"/>
  <c r="M164" i="1"/>
  <c r="K164" i="1"/>
  <c r="N163" i="1"/>
  <c r="M163" i="1"/>
  <c r="K163" i="1"/>
  <c r="O162" i="1"/>
  <c r="P162" i="1" s="1"/>
  <c r="N162" i="1"/>
  <c r="M162" i="1"/>
  <c r="S162" i="1" s="1"/>
  <c r="K162" i="1"/>
  <c r="S161" i="1"/>
  <c r="M161" i="1"/>
  <c r="K161" i="1"/>
  <c r="M160" i="1"/>
  <c r="K160" i="1"/>
  <c r="M159" i="1"/>
  <c r="K159" i="1"/>
  <c r="S158" i="1"/>
  <c r="O158" i="1"/>
  <c r="P158" i="1" s="1"/>
  <c r="N158" i="1"/>
  <c r="M158" i="1"/>
  <c r="N159" i="1" s="1"/>
  <c r="K158" i="1"/>
  <c r="S157" i="1"/>
  <c r="M157" i="1"/>
  <c r="K157" i="1"/>
  <c r="T176" i="1" s="1"/>
  <c r="M156" i="1"/>
  <c r="K156" i="1"/>
  <c r="M155" i="1"/>
  <c r="K155" i="1"/>
  <c r="N154" i="1"/>
  <c r="M154" i="1"/>
  <c r="K154" i="1"/>
  <c r="S153" i="1"/>
  <c r="P153" i="1"/>
  <c r="M153" i="1"/>
  <c r="K153" i="1"/>
  <c r="M152" i="1"/>
  <c r="N153" i="1" s="1"/>
  <c r="O153" i="1" s="1"/>
  <c r="K152" i="1"/>
  <c r="M151" i="1"/>
  <c r="K151" i="1"/>
  <c r="S150" i="1"/>
  <c r="N150" i="1"/>
  <c r="M150" i="1"/>
  <c r="K150" i="1"/>
  <c r="N149" i="1"/>
  <c r="M149" i="1"/>
  <c r="K149" i="1"/>
  <c r="S148" i="1"/>
  <c r="M148" i="1"/>
  <c r="K148" i="1"/>
  <c r="T167" i="1" s="1"/>
  <c r="M147" i="1"/>
  <c r="K147" i="1"/>
  <c r="N146" i="1"/>
  <c r="M146" i="1"/>
  <c r="K146" i="1"/>
  <c r="S145" i="1"/>
  <c r="N145" i="1"/>
  <c r="M145" i="1"/>
  <c r="K145" i="1"/>
  <c r="S144" i="1"/>
  <c r="M144" i="1"/>
  <c r="K144" i="1"/>
  <c r="S143" i="1"/>
  <c r="M143" i="1"/>
  <c r="K143" i="1"/>
  <c r="M142" i="1"/>
  <c r="K142" i="1"/>
  <c r="S141" i="1"/>
  <c r="N141" i="1"/>
  <c r="O141" i="1" s="1"/>
  <c r="P141" i="1" s="1"/>
  <c r="M141" i="1"/>
  <c r="N142" i="1" s="1"/>
  <c r="K141" i="1"/>
  <c r="S140" i="1"/>
  <c r="N140" i="1"/>
  <c r="O140" i="1" s="1"/>
  <c r="P140" i="1" s="1"/>
  <c r="M140" i="1"/>
  <c r="K140" i="1"/>
  <c r="S139" i="1"/>
  <c r="M139" i="1"/>
  <c r="K139" i="1"/>
  <c r="M138" i="1"/>
  <c r="K138" i="1"/>
  <c r="O137" i="1"/>
  <c r="P137" i="1" s="1"/>
  <c r="N137" i="1"/>
  <c r="M137" i="1"/>
  <c r="S137" i="1" s="1"/>
  <c r="K137" i="1"/>
  <c r="S136" i="1"/>
  <c r="O136" i="1"/>
  <c r="P136" i="1" s="1"/>
  <c r="M136" i="1"/>
  <c r="K136" i="1"/>
  <c r="M135" i="1"/>
  <c r="N136" i="1" s="1"/>
  <c r="K135" i="1"/>
  <c r="N134" i="1"/>
  <c r="O134" i="1" s="1"/>
  <c r="P134" i="1" s="1"/>
  <c r="M134" i="1"/>
  <c r="K134" i="1"/>
  <c r="S133" i="1"/>
  <c r="M133" i="1"/>
  <c r="K133" i="1"/>
  <c r="M132" i="1"/>
  <c r="K132" i="1"/>
  <c r="T151" i="1" s="1"/>
  <c r="N131" i="1"/>
  <c r="M131" i="1"/>
  <c r="K131" i="1"/>
  <c r="S130" i="1"/>
  <c r="O130" i="1"/>
  <c r="P130" i="1" s="1"/>
  <c r="N130" i="1"/>
  <c r="M130" i="1"/>
  <c r="K130" i="1"/>
  <c r="S129" i="1"/>
  <c r="M129" i="1"/>
  <c r="K129" i="1"/>
  <c r="M128" i="1"/>
  <c r="K128" i="1"/>
  <c r="N127" i="1"/>
  <c r="M127" i="1"/>
  <c r="K127" i="1"/>
  <c r="S126" i="1"/>
  <c r="N126" i="1"/>
  <c r="O126" i="1" s="1"/>
  <c r="P126" i="1" s="1"/>
  <c r="M126" i="1"/>
  <c r="K126" i="1"/>
  <c r="S125" i="1"/>
  <c r="M125" i="1"/>
  <c r="K125" i="1"/>
  <c r="M124" i="1"/>
  <c r="K124" i="1"/>
  <c r="N123" i="1"/>
  <c r="M123" i="1"/>
  <c r="K123" i="1"/>
  <c r="S122" i="1"/>
  <c r="O122" i="1"/>
  <c r="P122" i="1" s="1"/>
  <c r="N122" i="1"/>
  <c r="M122" i="1"/>
  <c r="K122" i="1"/>
  <c r="S121" i="1"/>
  <c r="M121" i="1"/>
  <c r="K121" i="1"/>
  <c r="M120" i="1"/>
  <c r="K120" i="1"/>
  <c r="N119" i="1"/>
  <c r="M119" i="1"/>
  <c r="K119" i="1"/>
  <c r="S118" i="1"/>
  <c r="N118" i="1"/>
  <c r="O118" i="1" s="1"/>
  <c r="P118" i="1" s="1"/>
  <c r="M118" i="1"/>
  <c r="K118" i="1"/>
  <c r="S117" i="1"/>
  <c r="M117" i="1"/>
  <c r="K117" i="1"/>
  <c r="M116" i="1"/>
  <c r="K116" i="1"/>
  <c r="T121" i="1" s="1"/>
  <c r="N115" i="1"/>
  <c r="M115" i="1"/>
  <c r="K115" i="1"/>
  <c r="S114" i="1"/>
  <c r="O114" i="1"/>
  <c r="P114" i="1" s="1"/>
  <c r="N114" i="1"/>
  <c r="M114" i="1"/>
  <c r="K114" i="1"/>
  <c r="S113" i="1"/>
  <c r="M113" i="1"/>
  <c r="K113" i="1"/>
  <c r="M112" i="1"/>
  <c r="K112" i="1"/>
  <c r="N111" i="1"/>
  <c r="M111" i="1"/>
  <c r="K111" i="1"/>
  <c r="S110" i="1"/>
  <c r="N110" i="1"/>
  <c r="O110" i="1" s="1"/>
  <c r="P110" i="1" s="1"/>
  <c r="M110" i="1"/>
  <c r="K110" i="1"/>
  <c r="S109" i="1"/>
  <c r="M109" i="1"/>
  <c r="K109" i="1"/>
  <c r="M108" i="1"/>
  <c r="K108" i="1"/>
  <c r="N107" i="1"/>
  <c r="M107" i="1"/>
  <c r="K107" i="1"/>
  <c r="S106" i="1"/>
  <c r="O106" i="1"/>
  <c r="P106" i="1" s="1"/>
  <c r="N106" i="1"/>
  <c r="M106" i="1"/>
  <c r="K106" i="1"/>
  <c r="S105" i="1"/>
  <c r="M105" i="1"/>
  <c r="K105" i="1"/>
  <c r="M104" i="1"/>
  <c r="K104" i="1"/>
  <c r="N103" i="1"/>
  <c r="M103" i="1"/>
  <c r="K103" i="1"/>
  <c r="S102" i="1"/>
  <c r="N102" i="1"/>
  <c r="O102" i="1" s="1"/>
  <c r="P102" i="1" s="1"/>
  <c r="M102" i="1"/>
  <c r="K102" i="1"/>
  <c r="S101" i="1"/>
  <c r="M101" i="1"/>
  <c r="K101" i="1"/>
  <c r="M100" i="1"/>
  <c r="K100" i="1"/>
  <c r="N99" i="1"/>
  <c r="M99" i="1"/>
  <c r="K99" i="1"/>
  <c r="S98" i="1"/>
  <c r="O98" i="1"/>
  <c r="P98" i="1" s="1"/>
  <c r="N98" i="1"/>
  <c r="M98" i="1"/>
  <c r="K98" i="1"/>
  <c r="S97" i="1"/>
  <c r="M97" i="1"/>
  <c r="K97" i="1"/>
  <c r="M96" i="1"/>
  <c r="K96" i="1"/>
  <c r="N95" i="1"/>
  <c r="M95" i="1"/>
  <c r="K95" i="1"/>
  <c r="S94" i="1"/>
  <c r="N94" i="1"/>
  <c r="O94" i="1" s="1"/>
  <c r="P94" i="1" s="1"/>
  <c r="M94" i="1"/>
  <c r="K94" i="1"/>
  <c r="S93" i="1"/>
  <c r="M93" i="1"/>
  <c r="K93" i="1"/>
  <c r="T92" i="1"/>
  <c r="M92" i="1"/>
  <c r="K92" i="1"/>
  <c r="N91" i="1"/>
  <c r="M91" i="1"/>
  <c r="K91" i="1"/>
  <c r="S90" i="1"/>
  <c r="M90" i="1"/>
  <c r="K90" i="1"/>
  <c r="M89" i="1"/>
  <c r="K89" i="1"/>
  <c r="M88" i="1"/>
  <c r="K88" i="1"/>
  <c r="N87" i="1"/>
  <c r="M87" i="1"/>
  <c r="O87" i="1" s="1"/>
  <c r="P87" i="1" s="1"/>
  <c r="K87" i="1"/>
  <c r="S86" i="1"/>
  <c r="N86" i="1"/>
  <c r="O86" i="1" s="1"/>
  <c r="P86" i="1" s="1"/>
  <c r="M86" i="1"/>
  <c r="K86" i="1"/>
  <c r="S85" i="1"/>
  <c r="M85" i="1"/>
  <c r="K85" i="1"/>
  <c r="M84" i="1"/>
  <c r="K84" i="1"/>
  <c r="S83" i="1"/>
  <c r="O83" i="1"/>
  <c r="P83" i="1" s="1"/>
  <c r="N83" i="1"/>
  <c r="M83" i="1"/>
  <c r="N84" i="1" s="1"/>
  <c r="K83" i="1"/>
  <c r="S82" i="1"/>
  <c r="N82" i="1"/>
  <c r="O82" i="1" s="1"/>
  <c r="P82" i="1" s="1"/>
  <c r="M82" i="1"/>
  <c r="K82" i="1"/>
  <c r="S81" i="1"/>
  <c r="M81" i="1"/>
  <c r="K81" i="1"/>
  <c r="M80" i="1"/>
  <c r="K80" i="1"/>
  <c r="O79" i="1"/>
  <c r="P79" i="1" s="1"/>
  <c r="N79" i="1"/>
  <c r="M79" i="1"/>
  <c r="S79" i="1" s="1"/>
  <c r="K79" i="1"/>
  <c r="T98" i="1" s="1"/>
  <c r="S78" i="1"/>
  <c r="O78" i="1"/>
  <c r="P78" i="1" s="1"/>
  <c r="M78" i="1"/>
  <c r="K78" i="1"/>
  <c r="T97" i="1" s="1"/>
  <c r="M77" i="1"/>
  <c r="N78" i="1" s="1"/>
  <c r="K77" i="1"/>
  <c r="M76" i="1"/>
  <c r="K76" i="1"/>
  <c r="N75" i="1"/>
  <c r="M75" i="1"/>
  <c r="K75" i="1"/>
  <c r="T94" i="1" s="1"/>
  <c r="S74" i="1"/>
  <c r="M74" i="1"/>
  <c r="K74" i="1"/>
  <c r="T93" i="1" s="1"/>
  <c r="M73" i="1"/>
  <c r="K73" i="1"/>
  <c r="M72" i="1"/>
  <c r="K72" i="1"/>
  <c r="M71" i="1"/>
  <c r="K71" i="1"/>
  <c r="T90" i="1" s="1"/>
  <c r="N70" i="1"/>
  <c r="M70" i="1"/>
  <c r="K70" i="1"/>
  <c r="T89" i="1" s="1"/>
  <c r="S69" i="1"/>
  <c r="N69" i="1"/>
  <c r="O69" i="1" s="1"/>
  <c r="P69" i="1" s="1"/>
  <c r="M69" i="1"/>
  <c r="K69" i="1"/>
  <c r="S68" i="1"/>
  <c r="M68" i="1"/>
  <c r="K68" i="1"/>
  <c r="M67" i="1"/>
  <c r="K67" i="1"/>
  <c r="N66" i="1"/>
  <c r="M66" i="1"/>
  <c r="K66" i="1"/>
  <c r="S65" i="1"/>
  <c r="O65" i="1"/>
  <c r="P65" i="1" s="1"/>
  <c r="N65" i="1"/>
  <c r="M65" i="1"/>
  <c r="K65" i="1"/>
  <c r="S64" i="1"/>
  <c r="M64" i="1"/>
  <c r="K64" i="1"/>
  <c r="M63" i="1"/>
  <c r="K63" i="1"/>
  <c r="N62" i="1"/>
  <c r="M62" i="1"/>
  <c r="K62" i="1"/>
  <c r="S61" i="1"/>
  <c r="N61" i="1"/>
  <c r="O61" i="1" s="1"/>
  <c r="P61" i="1" s="1"/>
  <c r="M61" i="1"/>
  <c r="K61" i="1"/>
  <c r="S60" i="1"/>
  <c r="M60" i="1"/>
  <c r="K60" i="1"/>
  <c r="M59" i="1"/>
  <c r="K59" i="1"/>
  <c r="N58" i="1"/>
  <c r="M58" i="1"/>
  <c r="K58" i="1"/>
  <c r="S57" i="1"/>
  <c r="O57" i="1"/>
  <c r="P57" i="1" s="1"/>
  <c r="N57" i="1"/>
  <c r="M57" i="1"/>
  <c r="K57" i="1"/>
  <c r="S56" i="1"/>
  <c r="M56" i="1"/>
  <c r="K56" i="1"/>
  <c r="M55" i="1"/>
  <c r="K55" i="1"/>
  <c r="N54" i="1"/>
  <c r="M54" i="1"/>
  <c r="K54" i="1"/>
  <c r="S53" i="1"/>
  <c r="N53" i="1"/>
  <c r="O53" i="1" s="1"/>
  <c r="P53" i="1" s="1"/>
  <c r="M53" i="1"/>
  <c r="K53" i="1"/>
  <c r="S52" i="1"/>
  <c r="M52" i="1"/>
  <c r="K52" i="1"/>
  <c r="M51" i="1"/>
  <c r="K51" i="1"/>
  <c r="N50" i="1"/>
  <c r="M50" i="1"/>
  <c r="K50" i="1"/>
  <c r="S49" i="1"/>
  <c r="O49" i="1"/>
  <c r="P49" i="1" s="1"/>
  <c r="N49" i="1"/>
  <c r="M49" i="1"/>
  <c r="K49" i="1"/>
  <c r="S48" i="1"/>
  <c r="M48" i="1"/>
  <c r="K48" i="1"/>
  <c r="M47" i="1"/>
  <c r="K47" i="1"/>
  <c r="N46" i="1"/>
  <c r="M46" i="1"/>
  <c r="K46" i="1"/>
  <c r="S45" i="1"/>
  <c r="N45" i="1"/>
  <c r="O45" i="1" s="1"/>
  <c r="P45" i="1" s="1"/>
  <c r="M45" i="1"/>
  <c r="K45" i="1"/>
  <c r="S44" i="1"/>
  <c r="M44" i="1"/>
  <c r="K44" i="1"/>
  <c r="M43" i="1"/>
  <c r="K43" i="1"/>
  <c r="N42" i="1"/>
  <c r="M42" i="1"/>
  <c r="K42" i="1"/>
  <c r="S41" i="1"/>
  <c r="O41" i="1"/>
  <c r="P41" i="1" s="1"/>
  <c r="N41" i="1"/>
  <c r="M41" i="1"/>
  <c r="K41" i="1"/>
  <c r="S40" i="1"/>
  <c r="M40" i="1"/>
  <c r="K40" i="1"/>
  <c r="M39" i="1"/>
  <c r="K39" i="1"/>
  <c r="N38" i="1"/>
  <c r="M38" i="1"/>
  <c r="K38" i="1"/>
  <c r="S37" i="1"/>
  <c r="N37" i="1"/>
  <c r="O37" i="1" s="1"/>
  <c r="P37" i="1" s="1"/>
  <c r="M37" i="1"/>
  <c r="K37" i="1"/>
  <c r="S36" i="1"/>
  <c r="M36" i="1"/>
  <c r="K36" i="1"/>
  <c r="M35" i="1"/>
  <c r="K35" i="1"/>
  <c r="N34" i="1"/>
  <c r="M34" i="1"/>
  <c r="K34" i="1"/>
  <c r="S33" i="1"/>
  <c r="O33" i="1"/>
  <c r="P33" i="1" s="1"/>
  <c r="N33" i="1"/>
  <c r="M33" i="1"/>
  <c r="K33" i="1"/>
  <c r="S32" i="1"/>
  <c r="M32" i="1"/>
  <c r="K32" i="1"/>
  <c r="M31" i="1"/>
  <c r="K31" i="1"/>
  <c r="N30" i="1"/>
  <c r="M30" i="1"/>
  <c r="K30" i="1"/>
  <c r="S29" i="1"/>
  <c r="N29" i="1"/>
  <c r="O29" i="1" s="1"/>
  <c r="P29" i="1" s="1"/>
  <c r="M29" i="1"/>
  <c r="K29" i="1"/>
  <c r="S28" i="1"/>
  <c r="M28" i="1"/>
  <c r="K28" i="1"/>
  <c r="T47" i="1" s="1"/>
  <c r="T27" i="1"/>
  <c r="M27" i="1"/>
  <c r="K27" i="1"/>
  <c r="N26" i="1"/>
  <c r="M26" i="1"/>
  <c r="O26" i="1" s="1"/>
  <c r="P26" i="1" s="1"/>
  <c r="K26" i="1"/>
  <c r="S25" i="1"/>
  <c r="N25" i="1"/>
  <c r="O25" i="1" s="1"/>
  <c r="P25" i="1" s="1"/>
  <c r="M25" i="1"/>
  <c r="K25" i="1"/>
  <c r="S24" i="1"/>
  <c r="M24" i="1"/>
  <c r="K24" i="1"/>
  <c r="M23" i="1"/>
  <c r="K23" i="1"/>
  <c r="S22" i="1"/>
  <c r="M22" i="1"/>
  <c r="N23" i="1" s="1"/>
  <c r="K22" i="1"/>
  <c r="S21" i="1"/>
  <c r="M21" i="1"/>
  <c r="K21" i="1"/>
  <c r="M20" i="1"/>
  <c r="N21" i="1" s="1"/>
  <c r="K20" i="1"/>
  <c r="M19" i="1"/>
  <c r="S19" i="1" s="1"/>
  <c r="K19" i="1"/>
  <c r="T38" i="1" s="1"/>
  <c r="S18" i="1"/>
  <c r="N18" i="1"/>
  <c r="O18" i="1" s="1"/>
  <c r="P18" i="1" s="1"/>
  <c r="M18" i="1"/>
  <c r="N19" i="1" s="1"/>
  <c r="O19" i="1" s="1"/>
  <c r="P19" i="1" s="1"/>
  <c r="K18" i="1"/>
  <c r="S17" i="1"/>
  <c r="N17" i="1"/>
  <c r="M17" i="1"/>
  <c r="K17" i="1"/>
  <c r="M16" i="1"/>
  <c r="K16" i="1"/>
  <c r="O15" i="1"/>
  <c r="P15" i="1" s="1"/>
  <c r="M15" i="1"/>
  <c r="S15" i="1" s="1"/>
  <c r="K15" i="1"/>
  <c r="S14" i="1"/>
  <c r="M14" i="1"/>
  <c r="N15" i="1" s="1"/>
  <c r="K14" i="1"/>
  <c r="S13" i="1"/>
  <c r="M13" i="1"/>
  <c r="K13" i="1"/>
  <c r="M12" i="1"/>
  <c r="K12" i="1"/>
  <c r="M11" i="1"/>
  <c r="S11" i="1" s="1"/>
  <c r="K11" i="1"/>
  <c r="T30" i="1" s="1"/>
  <c r="S10" i="1"/>
  <c r="N10" i="1"/>
  <c r="O10" i="1" s="1"/>
  <c r="P10" i="1" s="1"/>
  <c r="M10" i="1"/>
  <c r="N11" i="1" s="1"/>
  <c r="O11" i="1" s="1"/>
  <c r="P11" i="1" s="1"/>
  <c r="K10" i="1"/>
  <c r="S9" i="1"/>
  <c r="N9" i="1"/>
  <c r="M9" i="1"/>
  <c r="K9" i="1"/>
  <c r="S8" i="1"/>
  <c r="M8" i="1"/>
  <c r="K8" i="1"/>
  <c r="B8" i="1"/>
  <c r="M7" i="1"/>
  <c r="O7" i="1" s="1"/>
  <c r="P7" i="1" s="1"/>
  <c r="K7" i="1"/>
  <c r="T26" i="1" s="1"/>
  <c r="M6" i="1"/>
  <c r="N7" i="1" s="1"/>
  <c r="K6" i="1"/>
  <c r="T25" i="1" s="1"/>
  <c r="M5" i="1"/>
  <c r="K5" i="1"/>
  <c r="T24" i="1" s="1"/>
  <c r="M4" i="1"/>
  <c r="N5" i="1" s="1"/>
  <c r="K4" i="1"/>
  <c r="T23" i="1" s="1"/>
  <c r="M3" i="1"/>
  <c r="K3" i="1"/>
  <c r="T22" i="1" s="1"/>
  <c r="M2" i="1"/>
  <c r="N3" i="1" s="1"/>
  <c r="T55" i="1" l="1"/>
  <c r="T52" i="1"/>
  <c r="T87" i="1"/>
  <c r="T82" i="1"/>
  <c r="T34" i="1"/>
  <c r="T42" i="1"/>
  <c r="T41" i="1"/>
  <c r="T37" i="1"/>
  <c r="T33" i="1"/>
  <c r="T29" i="1"/>
  <c r="T40" i="1"/>
  <c r="T35" i="1"/>
  <c r="T32" i="1"/>
  <c r="T39" i="1"/>
  <c r="T31" i="1"/>
  <c r="T36" i="1"/>
  <c r="T28" i="1"/>
  <c r="T43" i="1"/>
  <c r="N27" i="1"/>
  <c r="T60" i="1"/>
  <c r="T63" i="1"/>
  <c r="N52" i="1"/>
  <c r="O52" i="1" s="1"/>
  <c r="P52" i="1" s="1"/>
  <c r="S51" i="1"/>
  <c r="T73" i="1"/>
  <c r="T77" i="1"/>
  <c r="T84" i="1"/>
  <c r="N36" i="1"/>
  <c r="O36" i="1" s="1"/>
  <c r="P36" i="1" s="1"/>
  <c r="S35" i="1"/>
  <c r="T79" i="1"/>
  <c r="T76" i="1"/>
  <c r="T78" i="1"/>
  <c r="N68" i="1"/>
  <c r="O68" i="1" s="1"/>
  <c r="P68" i="1" s="1"/>
  <c r="S67" i="1"/>
  <c r="N4" i="1"/>
  <c r="O4" i="1" s="1"/>
  <c r="P4" i="1" s="1"/>
  <c r="O3" i="1"/>
  <c r="P3" i="1" s="1"/>
  <c r="N6" i="1"/>
  <c r="O6" i="1" s="1"/>
  <c r="P6" i="1" s="1"/>
  <c r="O5" i="1"/>
  <c r="P5" i="1" s="1"/>
  <c r="S12" i="1"/>
  <c r="S20" i="1"/>
  <c r="O21" i="1"/>
  <c r="P21" i="1" s="1"/>
  <c r="N44" i="1"/>
  <c r="O44" i="1" s="1"/>
  <c r="P44" i="1" s="1"/>
  <c r="S43" i="1"/>
  <c r="N13" i="1"/>
  <c r="O13" i="1" s="1"/>
  <c r="P13" i="1" s="1"/>
  <c r="S3" i="1"/>
  <c r="S5" i="1"/>
  <c r="S7" i="1"/>
  <c r="N8" i="1"/>
  <c r="O8" i="1" s="1"/>
  <c r="P8" i="1" s="1"/>
  <c r="O9" i="1"/>
  <c r="P9" i="1" s="1"/>
  <c r="N14" i="1"/>
  <c r="O14" i="1" s="1"/>
  <c r="P14" i="1" s="1"/>
  <c r="O16" i="1"/>
  <c r="P16" i="1" s="1"/>
  <c r="S16" i="1"/>
  <c r="O17" i="1"/>
  <c r="P17" i="1" s="1"/>
  <c r="N22" i="1"/>
  <c r="O22" i="1" s="1"/>
  <c r="P22" i="1" s="1"/>
  <c r="S26" i="1"/>
  <c r="T71" i="1"/>
  <c r="T68" i="1"/>
  <c r="N60" i="1"/>
  <c r="O60" i="1" s="1"/>
  <c r="P60" i="1" s="1"/>
  <c r="S59" i="1"/>
  <c r="O59" i="1"/>
  <c r="P59" i="1" s="1"/>
  <c r="T81" i="1"/>
  <c r="N92" i="1"/>
  <c r="S91" i="1"/>
  <c r="O91" i="1"/>
  <c r="P91" i="1" s="1"/>
  <c r="T119" i="1"/>
  <c r="T118" i="1"/>
  <c r="T117" i="1"/>
  <c r="T108" i="1"/>
  <c r="N124" i="1"/>
  <c r="S123" i="1"/>
  <c r="O123" i="1"/>
  <c r="P123" i="1" s="1"/>
  <c r="O166" i="1"/>
  <c r="P166" i="1" s="1"/>
  <c r="S166" i="1"/>
  <c r="N167" i="1"/>
  <c r="N31" i="1"/>
  <c r="S30" i="1"/>
  <c r="O30" i="1"/>
  <c r="P30" i="1" s="1"/>
  <c r="T50" i="1"/>
  <c r="T49" i="1"/>
  <c r="T58" i="1"/>
  <c r="T57" i="1"/>
  <c r="N55" i="1"/>
  <c r="S54" i="1"/>
  <c r="O54" i="1"/>
  <c r="P54" i="1" s="1"/>
  <c r="N63" i="1"/>
  <c r="S62" i="1"/>
  <c r="O62" i="1"/>
  <c r="P62" i="1" s="1"/>
  <c r="N71" i="1"/>
  <c r="O71" i="1" s="1"/>
  <c r="P71" i="1" s="1"/>
  <c r="S70" i="1"/>
  <c r="O70" i="1"/>
  <c r="P70" i="1" s="1"/>
  <c r="O75" i="1"/>
  <c r="P75" i="1" s="1"/>
  <c r="S75" i="1"/>
  <c r="T112" i="1"/>
  <c r="T105" i="1"/>
  <c r="T128" i="1"/>
  <c r="T160" i="1"/>
  <c r="N108" i="1"/>
  <c r="O108" i="1" s="1"/>
  <c r="P108" i="1" s="1"/>
  <c r="S107" i="1"/>
  <c r="O107" i="1"/>
  <c r="P107" i="1" s="1"/>
  <c r="T133" i="1"/>
  <c r="T135" i="1"/>
  <c r="T124" i="1"/>
  <c r="T187" i="1"/>
  <c r="T185" i="1"/>
  <c r="T179" i="1"/>
  <c r="T169" i="1"/>
  <c r="N197" i="1"/>
  <c r="O197" i="1" s="1"/>
  <c r="P197" i="1" s="1"/>
  <c r="S196" i="1"/>
  <c r="S2" i="1"/>
  <c r="N12" i="1"/>
  <c r="O12" i="1" s="1"/>
  <c r="P12" i="1" s="1"/>
  <c r="N16" i="1"/>
  <c r="N20" i="1"/>
  <c r="O20" i="1" s="1"/>
  <c r="P20" i="1" s="1"/>
  <c r="N24" i="1"/>
  <c r="O24" i="1" s="1"/>
  <c r="P24" i="1" s="1"/>
  <c r="S23" i="1"/>
  <c r="O23" i="1"/>
  <c r="P23" i="1" s="1"/>
  <c r="T46" i="1"/>
  <c r="T45" i="1"/>
  <c r="N39" i="1"/>
  <c r="S38" i="1"/>
  <c r="O38" i="1"/>
  <c r="P38" i="1" s="1"/>
  <c r="T44" i="1"/>
  <c r="N47" i="1"/>
  <c r="S46" i="1"/>
  <c r="O46" i="1"/>
  <c r="P46" i="1" s="1"/>
  <c r="T66" i="1"/>
  <c r="T65" i="1"/>
  <c r="T74" i="1"/>
  <c r="O2" i="1"/>
  <c r="P2" i="1" s="1"/>
  <c r="S4" i="1"/>
  <c r="S6" i="1"/>
  <c r="N28" i="1"/>
  <c r="O28" i="1" s="1"/>
  <c r="P28" i="1" s="1"/>
  <c r="S27" i="1"/>
  <c r="O27" i="1"/>
  <c r="P27" i="1" s="1"/>
  <c r="N32" i="1"/>
  <c r="O32" i="1" s="1"/>
  <c r="P32" i="1" s="1"/>
  <c r="S31" i="1"/>
  <c r="O31" i="1"/>
  <c r="P31" i="1" s="1"/>
  <c r="N40" i="1"/>
  <c r="O40" i="1" s="1"/>
  <c r="P40" i="1" s="1"/>
  <c r="S39" i="1"/>
  <c r="O39" i="1"/>
  <c r="P39" i="1" s="1"/>
  <c r="N48" i="1"/>
  <c r="O48" i="1" s="1"/>
  <c r="P48" i="1" s="1"/>
  <c r="S47" i="1"/>
  <c r="O47" i="1"/>
  <c r="P47" i="1" s="1"/>
  <c r="N56" i="1"/>
  <c r="O56" i="1" s="1"/>
  <c r="P56" i="1" s="1"/>
  <c r="S55" i="1"/>
  <c r="O55" i="1"/>
  <c r="P55" i="1" s="1"/>
  <c r="T75" i="1"/>
  <c r="T80" i="1"/>
  <c r="N64" i="1"/>
  <c r="O64" i="1" s="1"/>
  <c r="P64" i="1" s="1"/>
  <c r="S63" i="1"/>
  <c r="O63" i="1"/>
  <c r="P63" i="1" s="1"/>
  <c r="T83" i="1"/>
  <c r="N72" i="1"/>
  <c r="O72" i="1" s="1"/>
  <c r="P72" i="1" s="1"/>
  <c r="S71" i="1"/>
  <c r="T91" i="1"/>
  <c r="T72" i="1"/>
  <c r="N77" i="1"/>
  <c r="O77" i="1" s="1"/>
  <c r="P77" i="1" s="1"/>
  <c r="S76" i="1"/>
  <c r="T96" i="1"/>
  <c r="T99" i="1"/>
  <c r="T103" i="1"/>
  <c r="T104" i="1"/>
  <c r="N88" i="1"/>
  <c r="T111" i="1"/>
  <c r="T110" i="1"/>
  <c r="N100" i="1"/>
  <c r="S99" i="1"/>
  <c r="O99" i="1"/>
  <c r="P99" i="1" s="1"/>
  <c r="T100" i="1"/>
  <c r="T127" i="1"/>
  <c r="T126" i="1"/>
  <c r="T125" i="1"/>
  <c r="N116" i="1"/>
  <c r="S115" i="1"/>
  <c r="O115" i="1"/>
  <c r="P115" i="1" s="1"/>
  <c r="T116" i="1"/>
  <c r="T140" i="1"/>
  <c r="T143" i="1"/>
  <c r="T139" i="1"/>
  <c r="N132" i="1"/>
  <c r="O132" i="1" s="1"/>
  <c r="P132" i="1" s="1"/>
  <c r="S131" i="1"/>
  <c r="O131" i="1"/>
  <c r="P131" i="1" s="1"/>
  <c r="T132" i="1"/>
  <c r="T134" i="1"/>
  <c r="T166" i="1"/>
  <c r="T163" i="1"/>
  <c r="S154" i="1"/>
  <c r="O154" i="1"/>
  <c r="P154" i="1" s="1"/>
  <c r="N155" i="1"/>
  <c r="T175" i="1"/>
  <c r="T173" i="1"/>
  <c r="T188" i="1"/>
  <c r="N172" i="1"/>
  <c r="O172" i="1" s="1"/>
  <c r="P172" i="1" s="1"/>
  <c r="S171" i="1"/>
  <c r="O171" i="1"/>
  <c r="P171" i="1" s="1"/>
  <c r="N35" i="1"/>
  <c r="O35" i="1" s="1"/>
  <c r="P35" i="1" s="1"/>
  <c r="S34" i="1"/>
  <c r="O34" i="1"/>
  <c r="P34" i="1" s="1"/>
  <c r="T54" i="1"/>
  <c r="T53" i="1"/>
  <c r="N43" i="1"/>
  <c r="O43" i="1" s="1"/>
  <c r="P43" i="1" s="1"/>
  <c r="S42" i="1"/>
  <c r="O42" i="1"/>
  <c r="P42" i="1" s="1"/>
  <c r="T62" i="1"/>
  <c r="T61" i="1"/>
  <c r="T48" i="1"/>
  <c r="N51" i="1"/>
  <c r="O51" i="1" s="1"/>
  <c r="P51" i="1" s="1"/>
  <c r="S50" i="1"/>
  <c r="O50" i="1"/>
  <c r="P50" i="1" s="1"/>
  <c r="T70" i="1"/>
  <c r="T69" i="1"/>
  <c r="T51" i="1"/>
  <c r="T56" i="1"/>
  <c r="N59" i="1"/>
  <c r="S58" i="1"/>
  <c r="O58" i="1"/>
  <c r="P58" i="1" s="1"/>
  <c r="T59" i="1"/>
  <c r="T64" i="1"/>
  <c r="N67" i="1"/>
  <c r="O67" i="1" s="1"/>
  <c r="P67" i="1" s="1"/>
  <c r="S66" i="1"/>
  <c r="O66" i="1"/>
  <c r="P66" i="1" s="1"/>
  <c r="T86" i="1"/>
  <c r="T85" i="1"/>
  <c r="T67" i="1"/>
  <c r="N76" i="1"/>
  <c r="O76" i="1" s="1"/>
  <c r="P76" i="1" s="1"/>
  <c r="N81" i="1"/>
  <c r="O81" i="1" s="1"/>
  <c r="P81" i="1" s="1"/>
  <c r="S80" i="1"/>
  <c r="T101" i="1"/>
  <c r="O85" i="1"/>
  <c r="P85" i="1" s="1"/>
  <c r="S87" i="1"/>
  <c r="T88" i="1"/>
  <c r="T109" i="1"/>
  <c r="T120" i="1"/>
  <c r="T113" i="1"/>
  <c r="T136" i="1"/>
  <c r="T129" i="1"/>
  <c r="T152" i="1"/>
  <c r="T156" i="1"/>
  <c r="O139" i="1"/>
  <c r="P139" i="1" s="1"/>
  <c r="O160" i="1"/>
  <c r="P160" i="1" s="1"/>
  <c r="N161" i="1"/>
  <c r="O161" i="1" s="1"/>
  <c r="P161" i="1" s="1"/>
  <c r="S160" i="1"/>
  <c r="T161" i="1"/>
  <c r="T183" i="1"/>
  <c r="N93" i="1"/>
  <c r="O93" i="1" s="1"/>
  <c r="P93" i="1" s="1"/>
  <c r="S92" i="1"/>
  <c r="O92" i="1"/>
  <c r="P92" i="1" s="1"/>
  <c r="N101" i="1"/>
  <c r="O101" i="1" s="1"/>
  <c r="P101" i="1" s="1"/>
  <c r="S100" i="1"/>
  <c r="O100" i="1"/>
  <c r="P100" i="1" s="1"/>
  <c r="N109" i="1"/>
  <c r="O109" i="1" s="1"/>
  <c r="P109" i="1" s="1"/>
  <c r="S108" i="1"/>
  <c r="T130" i="1"/>
  <c r="N117" i="1"/>
  <c r="O117" i="1" s="1"/>
  <c r="P117" i="1" s="1"/>
  <c r="S116" i="1"/>
  <c r="O116" i="1"/>
  <c r="P116" i="1" s="1"/>
  <c r="T138" i="1"/>
  <c r="N125" i="1"/>
  <c r="O125" i="1" s="1"/>
  <c r="P125" i="1" s="1"/>
  <c r="S124" i="1"/>
  <c r="O124" i="1"/>
  <c r="P124" i="1" s="1"/>
  <c r="T144" i="1"/>
  <c r="N133" i="1"/>
  <c r="O133" i="1" s="1"/>
  <c r="P133" i="1" s="1"/>
  <c r="S132" i="1"/>
  <c r="T162" i="1"/>
  <c r="O147" i="1"/>
  <c r="P147" i="1" s="1"/>
  <c r="T157" i="1"/>
  <c r="N160" i="1"/>
  <c r="S159" i="1"/>
  <c r="O159" i="1"/>
  <c r="P159" i="1" s="1"/>
  <c r="T194" i="1"/>
  <c r="T193" i="1"/>
  <c r="T189" i="1"/>
  <c r="N184" i="1"/>
  <c r="O184" i="1" s="1"/>
  <c r="P184" i="1" s="1"/>
  <c r="S183" i="1"/>
  <c r="O183" i="1"/>
  <c r="P183" i="1" s="1"/>
  <c r="N73" i="1"/>
  <c r="O73" i="1" s="1"/>
  <c r="P73" i="1" s="1"/>
  <c r="S72" i="1"/>
  <c r="S73" i="1"/>
  <c r="N74" i="1"/>
  <c r="O74" i="1" s="1"/>
  <c r="P74" i="1" s="1"/>
  <c r="N80" i="1"/>
  <c r="O80" i="1" s="1"/>
  <c r="P80" i="1" s="1"/>
  <c r="T102" i="1"/>
  <c r="N85" i="1"/>
  <c r="S84" i="1"/>
  <c r="O84" i="1"/>
  <c r="P84" i="1" s="1"/>
  <c r="T107" i="1"/>
  <c r="S89" i="1"/>
  <c r="N90" i="1"/>
  <c r="O90" i="1" s="1"/>
  <c r="P90" i="1" s="1"/>
  <c r="N96" i="1"/>
  <c r="S95" i="1"/>
  <c r="O95" i="1"/>
  <c r="P95" i="1" s="1"/>
  <c r="T115" i="1"/>
  <c r="T114" i="1"/>
  <c r="N104" i="1"/>
  <c r="S103" i="1"/>
  <c r="O103" i="1"/>
  <c r="P103" i="1" s="1"/>
  <c r="T123" i="1"/>
  <c r="T122" i="1"/>
  <c r="N112" i="1"/>
  <c r="S111" i="1"/>
  <c r="O111" i="1"/>
  <c r="P111" i="1" s="1"/>
  <c r="T131" i="1"/>
  <c r="N120" i="1"/>
  <c r="S119" i="1"/>
  <c r="O119" i="1"/>
  <c r="P119" i="1" s="1"/>
  <c r="N128" i="1"/>
  <c r="S127" i="1"/>
  <c r="O127" i="1"/>
  <c r="P127" i="1" s="1"/>
  <c r="T147" i="1"/>
  <c r="T155" i="1"/>
  <c r="N139" i="1"/>
  <c r="S138" i="1"/>
  <c r="O149" i="1"/>
  <c r="P149" i="1" s="1"/>
  <c r="S149" i="1"/>
  <c r="T172" i="1"/>
  <c r="S156" i="1"/>
  <c r="N157" i="1"/>
  <c r="O157" i="1" s="1"/>
  <c r="P157" i="1" s="1"/>
  <c r="T184" i="1"/>
  <c r="T171" i="1"/>
  <c r="N176" i="1"/>
  <c r="O176" i="1" s="1"/>
  <c r="P176" i="1" s="1"/>
  <c r="S175" i="1"/>
  <c r="O175" i="1"/>
  <c r="P175" i="1" s="1"/>
  <c r="T95" i="1"/>
  <c r="S77" i="1"/>
  <c r="T106" i="1"/>
  <c r="N89" i="1"/>
  <c r="O89" i="1" s="1"/>
  <c r="P89" i="1" s="1"/>
  <c r="S88" i="1"/>
  <c r="O88" i="1"/>
  <c r="P88" i="1" s="1"/>
  <c r="N97" i="1"/>
  <c r="O97" i="1" s="1"/>
  <c r="P97" i="1" s="1"/>
  <c r="S96" i="1"/>
  <c r="O96" i="1"/>
  <c r="P96" i="1" s="1"/>
  <c r="N105" i="1"/>
  <c r="O105" i="1" s="1"/>
  <c r="P105" i="1" s="1"/>
  <c r="S104" i="1"/>
  <c r="O104" i="1"/>
  <c r="P104" i="1" s="1"/>
  <c r="N113" i="1"/>
  <c r="O113" i="1" s="1"/>
  <c r="P113" i="1" s="1"/>
  <c r="S112" i="1"/>
  <c r="O112" i="1"/>
  <c r="P112" i="1" s="1"/>
  <c r="N121" i="1"/>
  <c r="O121" i="1" s="1"/>
  <c r="P121" i="1" s="1"/>
  <c r="S120" i="1"/>
  <c r="O120" i="1"/>
  <c r="P120" i="1" s="1"/>
  <c r="T142" i="1"/>
  <c r="N129" i="1"/>
  <c r="O129" i="1" s="1"/>
  <c r="P129" i="1" s="1"/>
  <c r="S128" i="1"/>
  <c r="O128" i="1"/>
  <c r="P128" i="1" s="1"/>
  <c r="T148" i="1"/>
  <c r="T153" i="1"/>
  <c r="N144" i="1"/>
  <c r="O144" i="1" s="1"/>
  <c r="P144" i="1" s="1"/>
  <c r="O145" i="1"/>
  <c r="P145" i="1" s="1"/>
  <c r="T146" i="1"/>
  <c r="O150" i="1"/>
  <c r="P150" i="1" s="1"/>
  <c r="N151" i="1"/>
  <c r="O151" i="1" s="1"/>
  <c r="P151" i="1" s="1"/>
  <c r="T168" i="1"/>
  <c r="T191" i="1"/>
  <c r="T192" i="1"/>
  <c r="N188" i="1"/>
  <c r="O188" i="1" s="1"/>
  <c r="P188" i="1" s="1"/>
  <c r="S187" i="1"/>
  <c r="O187" i="1"/>
  <c r="P187" i="1" s="1"/>
  <c r="T137" i="1"/>
  <c r="T141" i="1"/>
  <c r="T145" i="1"/>
  <c r="T149" i="1"/>
  <c r="T154" i="1"/>
  <c r="N138" i="1"/>
  <c r="O138" i="1" s="1"/>
  <c r="P138" i="1" s="1"/>
  <c r="T159" i="1"/>
  <c r="N143" i="1"/>
  <c r="O143" i="1" s="1"/>
  <c r="P143" i="1" s="1"/>
  <c r="S142" i="1"/>
  <c r="O142" i="1"/>
  <c r="P142" i="1" s="1"/>
  <c r="T165" i="1"/>
  <c r="S147" i="1"/>
  <c r="N148" i="1"/>
  <c r="O148" i="1" s="1"/>
  <c r="P148" i="1" s="1"/>
  <c r="N152" i="1"/>
  <c r="O152" i="1" s="1"/>
  <c r="P152" i="1" s="1"/>
  <c r="S151" i="1"/>
  <c r="T174" i="1"/>
  <c r="T180" i="1"/>
  <c r="S182" i="1"/>
  <c r="N192" i="1"/>
  <c r="O192" i="1" s="1"/>
  <c r="P192" i="1" s="1"/>
  <c r="S191" i="1"/>
  <c r="O191" i="1"/>
  <c r="P191" i="1" s="1"/>
  <c r="T150" i="1"/>
  <c r="N135" i="1"/>
  <c r="O135" i="1" s="1"/>
  <c r="P135" i="1" s="1"/>
  <c r="S134" i="1"/>
  <c r="S135" i="1"/>
  <c r="T158" i="1"/>
  <c r="T164" i="1"/>
  <c r="N147" i="1"/>
  <c r="S146" i="1"/>
  <c r="O146" i="1"/>
  <c r="P146" i="1" s="1"/>
  <c r="N156" i="1"/>
  <c r="O156" i="1" s="1"/>
  <c r="P156" i="1" s="1"/>
  <c r="S155" i="1"/>
  <c r="O155" i="1"/>
  <c r="P155" i="1" s="1"/>
  <c r="T178" i="1"/>
  <c r="T182" i="1"/>
  <c r="T181" i="1"/>
  <c r="N168" i="1"/>
  <c r="O168" i="1" s="1"/>
  <c r="P168" i="1" s="1"/>
  <c r="S167" i="1"/>
  <c r="O167" i="1"/>
  <c r="P167" i="1" s="1"/>
  <c r="T190" i="1"/>
  <c r="O194" i="1"/>
  <c r="P194" i="1" s="1"/>
  <c r="T170" i="1"/>
  <c r="S152" i="1"/>
  <c r="N164" i="1"/>
  <c r="O164" i="1" s="1"/>
  <c r="P164" i="1" s="1"/>
  <c r="S163" i="1"/>
  <c r="O163" i="1"/>
  <c r="P163" i="1" s="1"/>
  <c r="T186" i="1"/>
  <c r="S168" i="1"/>
  <c r="T196" i="1"/>
  <c r="N180" i="1"/>
  <c r="O180" i="1" s="1"/>
  <c r="P180" i="1" s="1"/>
  <c r="S179" i="1"/>
  <c r="O179" i="1"/>
  <c r="P179" i="1" s="1"/>
  <c r="S184" i="1"/>
  <c r="N196" i="1"/>
  <c r="O196" i="1" s="1"/>
  <c r="P196" i="1" s="1"/>
  <c r="S195" i="1"/>
  <c r="O195" i="1"/>
  <c r="P195" i="1" s="1"/>
  <c r="V2" i="1" l="1"/>
  <c r="Q2" i="1"/>
  <c r="R2" i="1" s="1"/>
  <c r="Q3" i="1"/>
  <c r="R3" i="1" s="1"/>
  <c r="Q4" i="1" l="1"/>
  <c r="R4" i="1" l="1"/>
  <c r="Q5" i="1" s="1"/>
  <c r="R5" i="1" l="1"/>
  <c r="Q6" i="1" s="1"/>
  <c r="R6" i="1" l="1"/>
  <c r="Q7" i="1"/>
  <c r="R7" i="1" l="1"/>
  <c r="Q8" i="1" s="1"/>
  <c r="R8" i="1" l="1"/>
  <c r="Q9" i="1"/>
  <c r="R9" i="1" l="1"/>
  <c r="Q10" i="1" s="1"/>
  <c r="R10" i="1" l="1"/>
  <c r="Q11" i="1"/>
  <c r="R11" i="1" l="1"/>
  <c r="Q12" i="1"/>
  <c r="R12" i="1" l="1"/>
  <c r="Q13" i="1"/>
  <c r="R13" i="1" l="1"/>
  <c r="Q14" i="1" s="1"/>
  <c r="R14" i="1" l="1"/>
  <c r="Q15" i="1"/>
  <c r="R15" i="1" l="1"/>
  <c r="Q16" i="1"/>
  <c r="R16" i="1" l="1"/>
  <c r="Q17" i="1"/>
  <c r="R17" i="1" l="1"/>
  <c r="Q18" i="1" s="1"/>
  <c r="R18" i="1" l="1"/>
  <c r="Q19" i="1"/>
  <c r="R19" i="1" l="1"/>
  <c r="Q20" i="1"/>
  <c r="R20" i="1" l="1"/>
  <c r="Q21" i="1"/>
  <c r="R21" i="1" l="1"/>
  <c r="Q22" i="1"/>
  <c r="R22" i="1" l="1"/>
  <c r="Q23" i="1"/>
  <c r="R23" i="1" l="1"/>
  <c r="Q24" i="1"/>
  <c r="R24" i="1" l="1"/>
  <c r="Q25" i="1"/>
  <c r="R25" i="1" l="1"/>
  <c r="Q26" i="1"/>
  <c r="R26" i="1" l="1"/>
  <c r="Q27" i="1" s="1"/>
  <c r="R27" i="1" l="1"/>
  <c r="Q28" i="1"/>
  <c r="R28" i="1" l="1"/>
  <c r="Q29" i="1"/>
  <c r="R29" i="1" l="1"/>
  <c r="Q30" i="1"/>
  <c r="R30" i="1" l="1"/>
  <c r="Q31" i="1"/>
  <c r="R31" i="1" l="1"/>
  <c r="Q32" i="1" s="1"/>
  <c r="R32" i="1" l="1"/>
  <c r="Q33" i="1"/>
  <c r="R33" i="1" l="1"/>
  <c r="Q34" i="1"/>
  <c r="R34" i="1" l="1"/>
  <c r="Q35" i="1"/>
  <c r="R35" i="1" l="1"/>
  <c r="Q36" i="1"/>
  <c r="R36" i="1" l="1"/>
  <c r="Q37" i="1"/>
  <c r="R37" i="1" l="1"/>
  <c r="Q38" i="1" s="1"/>
  <c r="R38" i="1" l="1"/>
  <c r="Q39" i="1"/>
  <c r="R39" i="1" l="1"/>
  <c r="Q40" i="1"/>
  <c r="R40" i="1" l="1"/>
  <c r="Q41" i="1"/>
  <c r="R41" i="1" l="1"/>
  <c r="Q42" i="1"/>
  <c r="R42" i="1" l="1"/>
  <c r="Q43" i="1"/>
  <c r="R43" i="1" l="1"/>
  <c r="Q44" i="1"/>
  <c r="R44" i="1" l="1"/>
  <c r="Q45" i="1"/>
  <c r="R45" i="1" l="1"/>
  <c r="Q46" i="1"/>
  <c r="R46" i="1" l="1"/>
  <c r="Q47" i="1"/>
  <c r="R47" i="1" l="1"/>
  <c r="Q48" i="1"/>
  <c r="R48" i="1" l="1"/>
  <c r="Q49" i="1"/>
  <c r="R49" i="1" l="1"/>
  <c r="Q50" i="1"/>
  <c r="R50" i="1" l="1"/>
  <c r="Q51" i="1"/>
  <c r="R51" i="1" l="1"/>
  <c r="Q52" i="1"/>
  <c r="R52" i="1" l="1"/>
  <c r="Q53" i="1"/>
  <c r="R53" i="1" l="1"/>
  <c r="Q54" i="1"/>
  <c r="R54" i="1" l="1"/>
  <c r="Q55" i="1"/>
  <c r="R55" i="1" l="1"/>
  <c r="Q56" i="1"/>
  <c r="R56" i="1" l="1"/>
  <c r="Q57" i="1"/>
  <c r="R57" i="1" l="1"/>
  <c r="Q58" i="1"/>
  <c r="R58" i="1" l="1"/>
  <c r="Q59" i="1"/>
  <c r="R59" i="1" l="1"/>
  <c r="Q60" i="1"/>
  <c r="R60" i="1" l="1"/>
  <c r="Q61" i="1"/>
  <c r="R61" i="1" l="1"/>
  <c r="Q62" i="1"/>
  <c r="R62" i="1" l="1"/>
  <c r="Q63" i="1"/>
  <c r="R63" i="1" l="1"/>
  <c r="Q64" i="1" s="1"/>
  <c r="R64" i="1" l="1"/>
  <c r="Q65" i="1"/>
  <c r="R65" i="1" l="1"/>
  <c r="Q66" i="1"/>
  <c r="R66" i="1" l="1"/>
  <c r="Q67" i="1"/>
  <c r="R67" i="1" l="1"/>
  <c r="Q68" i="1" s="1"/>
  <c r="R68" i="1" l="1"/>
  <c r="Q69" i="1"/>
  <c r="R69" i="1" l="1"/>
  <c r="Q70" i="1"/>
  <c r="R70" i="1" l="1"/>
  <c r="Q71" i="1"/>
  <c r="R71" i="1" l="1"/>
  <c r="Q72" i="1"/>
  <c r="R72" i="1" l="1"/>
  <c r="Q73" i="1"/>
  <c r="R73" i="1" l="1"/>
  <c r="Q74" i="1" s="1"/>
  <c r="R74" i="1" l="1"/>
  <c r="Q75" i="1"/>
  <c r="R75" i="1" l="1"/>
  <c r="Q76" i="1"/>
  <c r="R76" i="1" l="1"/>
  <c r="Q77" i="1"/>
  <c r="R77" i="1" l="1"/>
  <c r="Q78" i="1"/>
  <c r="R78" i="1" l="1"/>
  <c r="Q79" i="1"/>
  <c r="R79" i="1" l="1"/>
  <c r="Q80" i="1"/>
  <c r="R80" i="1" l="1"/>
  <c r="Q81" i="1"/>
  <c r="R81" i="1" l="1"/>
  <c r="Q82" i="1"/>
  <c r="R82" i="1" l="1"/>
  <c r="Q83" i="1"/>
  <c r="R83" i="1" l="1"/>
  <c r="Q84" i="1"/>
  <c r="R84" i="1" l="1"/>
  <c r="Q85" i="1"/>
  <c r="R85" i="1" l="1"/>
  <c r="Q86" i="1"/>
  <c r="R86" i="1" l="1"/>
  <c r="Q87" i="1"/>
  <c r="R87" i="1" l="1"/>
  <c r="Q88" i="1"/>
  <c r="R88" i="1" l="1"/>
  <c r="Q89" i="1"/>
  <c r="R89" i="1" l="1"/>
  <c r="Q90" i="1"/>
  <c r="R90" i="1" l="1"/>
  <c r="Q91" i="1"/>
  <c r="R91" i="1" l="1"/>
  <c r="Q92" i="1"/>
  <c r="R92" i="1" l="1"/>
  <c r="Q93" i="1"/>
  <c r="R93" i="1" l="1"/>
  <c r="Q94" i="1"/>
  <c r="R94" i="1" l="1"/>
  <c r="Q95" i="1"/>
  <c r="R95" i="1" l="1"/>
  <c r="Q96" i="1"/>
  <c r="R96" i="1" l="1"/>
  <c r="Q97" i="1" s="1"/>
  <c r="R97" i="1" l="1"/>
  <c r="Q98" i="1"/>
  <c r="R98" i="1" l="1"/>
  <c r="Q99" i="1" s="1"/>
  <c r="R99" i="1" l="1"/>
  <c r="Q100" i="1"/>
  <c r="R100" i="1" l="1"/>
  <c r="Q101" i="1"/>
  <c r="R101" i="1" l="1"/>
  <c r="Q102" i="1"/>
  <c r="R102" i="1" l="1"/>
  <c r="Q103" i="1"/>
  <c r="R103" i="1" l="1"/>
  <c r="Q104" i="1"/>
  <c r="R104" i="1" l="1"/>
  <c r="Q105" i="1" s="1"/>
  <c r="R105" i="1" l="1"/>
  <c r="Q106" i="1"/>
  <c r="R106" i="1" l="1"/>
  <c r="Q107" i="1" s="1"/>
  <c r="R107" i="1" l="1"/>
  <c r="Q108" i="1"/>
  <c r="R108" i="1" l="1"/>
  <c r="Q109" i="1"/>
  <c r="R109" i="1" l="1"/>
  <c r="Q110" i="1"/>
  <c r="R110" i="1" l="1"/>
  <c r="Q111" i="1" s="1"/>
  <c r="R111" i="1" l="1"/>
  <c r="Q112" i="1"/>
  <c r="R112" i="1" l="1"/>
  <c r="Q113" i="1" s="1"/>
  <c r="R113" i="1" l="1"/>
  <c r="Q114" i="1"/>
  <c r="R114" i="1" l="1"/>
  <c r="Q115" i="1"/>
  <c r="R115" i="1" l="1"/>
  <c r="Q116" i="1"/>
  <c r="R116" i="1" l="1"/>
  <c r="Q117" i="1"/>
  <c r="R117" i="1" l="1"/>
  <c r="Q118" i="1"/>
  <c r="R118" i="1" l="1"/>
  <c r="Q119" i="1" s="1"/>
  <c r="R119" i="1" l="1"/>
  <c r="Q120" i="1"/>
  <c r="R120" i="1" l="1"/>
  <c r="Q121" i="1"/>
  <c r="R121" i="1" l="1"/>
  <c r="Q122" i="1"/>
  <c r="R122" i="1" l="1"/>
  <c r="Q123" i="1"/>
  <c r="R123" i="1" l="1"/>
  <c r="Q124" i="1"/>
  <c r="R124" i="1" l="1"/>
  <c r="Q125" i="1" s="1"/>
  <c r="R125" i="1" l="1"/>
  <c r="Q126" i="1" s="1"/>
  <c r="R126" i="1" l="1"/>
  <c r="Q127" i="1"/>
  <c r="R127" i="1" l="1"/>
  <c r="Q128" i="1" s="1"/>
  <c r="R128" i="1" l="1"/>
  <c r="Q129" i="1" s="1"/>
  <c r="R129" i="1" l="1"/>
  <c r="Q130" i="1"/>
  <c r="R130" i="1" l="1"/>
  <c r="Q131" i="1" s="1"/>
  <c r="R131" i="1" l="1"/>
  <c r="Q132" i="1"/>
  <c r="R132" i="1" l="1"/>
  <c r="Q133" i="1" s="1"/>
  <c r="R133" i="1" l="1"/>
  <c r="Q134" i="1" s="1"/>
  <c r="R134" i="1" l="1"/>
  <c r="Q135" i="1"/>
  <c r="R135" i="1" l="1"/>
  <c r="Q136" i="1" s="1"/>
  <c r="R136" i="1" l="1"/>
  <c r="Q137" i="1"/>
  <c r="R137" i="1" l="1"/>
  <c r="Q138" i="1"/>
  <c r="R138" i="1" l="1"/>
  <c r="Q139" i="1" s="1"/>
  <c r="R139" i="1" l="1"/>
  <c r="Q140" i="1" s="1"/>
  <c r="R140" i="1" l="1"/>
  <c r="Q141" i="1"/>
  <c r="R141" i="1" l="1"/>
  <c r="Q142" i="1"/>
  <c r="R142" i="1" l="1"/>
  <c r="Q143" i="1" s="1"/>
  <c r="R143" i="1" l="1"/>
  <c r="Q144" i="1" s="1"/>
  <c r="R144" i="1" l="1"/>
  <c r="Q145" i="1"/>
  <c r="R145" i="1" l="1"/>
  <c r="Q146" i="1" s="1"/>
  <c r="R146" i="1" l="1"/>
  <c r="Q147" i="1"/>
  <c r="R147" i="1" l="1"/>
  <c r="Q148" i="1"/>
  <c r="R148" i="1" l="1"/>
  <c r="Q149" i="1" s="1"/>
  <c r="R149" i="1" l="1"/>
  <c r="Q150" i="1"/>
  <c r="R150" i="1" l="1"/>
  <c r="Q151" i="1" s="1"/>
  <c r="R151" i="1" l="1"/>
  <c r="Q152" i="1" s="1"/>
  <c r="R152" i="1" l="1"/>
  <c r="Q153" i="1" s="1"/>
  <c r="R153" i="1" l="1"/>
  <c r="Q154" i="1"/>
  <c r="R154" i="1" l="1"/>
  <c r="Q155" i="1" s="1"/>
  <c r="R155" i="1" l="1"/>
  <c r="Q156" i="1" s="1"/>
  <c r="R156" i="1" l="1"/>
  <c r="Q157" i="1"/>
  <c r="R157" i="1" l="1"/>
  <c r="Q158" i="1"/>
  <c r="R158" i="1" l="1"/>
  <c r="Q159" i="1"/>
  <c r="R159" i="1" l="1"/>
  <c r="Q160" i="1" s="1"/>
  <c r="R160" i="1" l="1"/>
  <c r="Q161" i="1"/>
  <c r="R161" i="1" l="1"/>
  <c r="Q162" i="1"/>
  <c r="R162" i="1" l="1"/>
  <c r="Q163" i="1"/>
  <c r="R163" i="1" l="1"/>
  <c r="Q164" i="1" s="1"/>
  <c r="R164" i="1" l="1"/>
  <c r="Q165" i="1" s="1"/>
  <c r="R165" i="1" l="1"/>
  <c r="Q166" i="1"/>
  <c r="R166" i="1" l="1"/>
  <c r="Q167" i="1" s="1"/>
  <c r="R167" i="1" l="1"/>
  <c r="Q168" i="1"/>
  <c r="R168" i="1" l="1"/>
  <c r="Q169" i="1" s="1"/>
  <c r="R169" i="1" l="1"/>
  <c r="Q170" i="1" s="1"/>
  <c r="R170" i="1" l="1"/>
  <c r="Q171" i="1"/>
  <c r="R171" i="1" l="1"/>
  <c r="Q172" i="1"/>
  <c r="R172" i="1" l="1"/>
  <c r="Q173" i="1"/>
  <c r="R173" i="1" l="1"/>
  <c r="Q174" i="1" s="1"/>
  <c r="R174" i="1" l="1"/>
  <c r="Q175" i="1" s="1"/>
  <c r="R175" i="1" l="1"/>
  <c r="Q176" i="1"/>
  <c r="R176" i="1" l="1"/>
  <c r="Q177" i="1" s="1"/>
  <c r="R177" i="1" l="1"/>
  <c r="Q178" i="1" s="1"/>
  <c r="R178" i="1" l="1"/>
  <c r="Q179" i="1" s="1"/>
  <c r="R179" i="1" l="1"/>
  <c r="Q180" i="1" s="1"/>
  <c r="R180" i="1" l="1"/>
  <c r="Q181" i="1"/>
  <c r="R181" i="1" l="1"/>
  <c r="Q182" i="1" s="1"/>
  <c r="R182" i="1" l="1"/>
  <c r="Q183" i="1" s="1"/>
  <c r="R183" i="1" l="1"/>
  <c r="Q184" i="1" s="1"/>
  <c r="R184" i="1" l="1"/>
  <c r="Q185" i="1"/>
  <c r="R185" i="1" l="1"/>
  <c r="Q186" i="1" s="1"/>
  <c r="R186" i="1" l="1"/>
  <c r="Q187" i="1"/>
  <c r="R187" i="1" l="1"/>
  <c r="Q188" i="1"/>
  <c r="R188" i="1" l="1"/>
  <c r="Q189" i="1" s="1"/>
  <c r="R189" i="1" l="1"/>
  <c r="Q190" i="1"/>
  <c r="R190" i="1" l="1"/>
  <c r="Q191" i="1" s="1"/>
  <c r="R191" i="1" l="1"/>
  <c r="Q192" i="1"/>
  <c r="R192" i="1" l="1"/>
  <c r="Q193" i="1" s="1"/>
  <c r="R193" i="1" l="1"/>
  <c r="Q194" i="1"/>
  <c r="R194" i="1" l="1"/>
  <c r="Q195" i="1" s="1"/>
  <c r="R195" i="1" l="1"/>
  <c r="Q196" i="1"/>
  <c r="R196" i="1" l="1"/>
  <c r="Q197" i="1"/>
  <c r="R197" i="1" l="1"/>
  <c r="O201" i="1"/>
  <c r="U2" i="1" l="1"/>
  <c r="B9" i="1"/>
</calcChain>
</file>

<file path=xl/sharedStrings.xml><?xml version="1.0" encoding="utf-8"?>
<sst xmlns="http://schemas.openxmlformats.org/spreadsheetml/2006/main" count="37" uniqueCount="37">
  <si>
    <t>Ticker</t>
  </si>
  <si>
    <t>DIA</t>
  </si>
  <si>
    <t>d</t>
  </si>
  <si>
    <t>p</t>
  </si>
  <si>
    <t>delta</t>
  </si>
  <si>
    <t>implied vol</t>
  </si>
  <si>
    <t>rf</t>
  </si>
  <si>
    <t>spot</t>
  </si>
  <si>
    <t>spot_return</t>
  </si>
  <si>
    <t>dividend</t>
  </si>
  <si>
    <t>number of shares needed</t>
  </si>
  <si>
    <t>number of shares had</t>
  </si>
  <si>
    <t>shares purchased</t>
  </si>
  <si>
    <t>net cash flow for hedging</t>
  </si>
  <si>
    <t>cumulative cost including interest</t>
  </si>
  <si>
    <t>interest cost</t>
  </si>
  <si>
    <t>portfolio value</t>
  </si>
  <si>
    <t>1-month return volatility</t>
  </si>
  <si>
    <t>annualized P/L</t>
  </si>
  <si>
    <t>annualized P/L volatility</t>
  </si>
  <si>
    <t>Strike</t>
  </si>
  <si>
    <t>-C90+2*C95-C100</t>
  </si>
  <si>
    <t>type</t>
  </si>
  <si>
    <t>Butterfly</t>
  </si>
  <si>
    <t>time</t>
  </si>
  <si>
    <t>2009-01-02 ~ 2009-10-13</t>
  </si>
  <si>
    <t>number of contract</t>
  </si>
  <si>
    <t>number of underlying shares</t>
  </si>
  <si>
    <t>profit of selling the options</t>
  </si>
  <si>
    <t>hedging cost</t>
  </si>
  <si>
    <t>sell stocks to option buyer at $95 per share</t>
  </si>
  <si>
    <t>total hedging cost</t>
  </si>
  <si>
    <t>final P/L</t>
  </si>
  <si>
    <t>average rf</t>
  </si>
  <si>
    <t>sd P/L</t>
  </si>
  <si>
    <t>SR</t>
  </si>
  <si>
    <t>vega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</si>
</sst>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"/>
  </numFmts>
  <fonts count="5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宋体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E26B0A"/>
        <bgColor rgb="FFE26B0A"/>
      </patternFill>
    </fill>
    <fill>
      <patternFill patternType="solid">
        <fgColor rgb="FFD8E4BC"/>
        <bgColor rgb="FFD8E4BC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2" fontId="1" fillId="2" borderId="0" xfId="0" applyNumberFormat="1" applyFont="1" applyFill="1" applyAlignment="1"/>
    <xf numFmtId="164" fontId="1" fillId="2" borderId="0" xfId="0" applyNumberFormat="1" applyFont="1" applyFill="1" applyAlignment="1"/>
    <xf numFmtId="164" fontId="4" fillId="2" borderId="0" xfId="0" applyNumberFormat="1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165" fontId="1" fillId="0" borderId="0" xfId="0" applyNumberFormat="1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/>
    <xf numFmtId="2" fontId="2" fillId="0" borderId="0" xfId="0" applyNumberFormat="1" applyFont="1"/>
    <xf numFmtId="164" fontId="2" fillId="0" borderId="0" xfId="0" applyNumberFormat="1" applyFont="1"/>
    <xf numFmtId="0" fontId="4" fillId="0" borderId="0" xfId="0" applyFont="1" applyAlignment="1"/>
    <xf numFmtId="11" fontId="3" fillId="0" borderId="0" xfId="0" applyNumberFormat="1" applyFont="1" applyAlignment="1"/>
    <xf numFmtId="0" fontId="1" fillId="3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3" fillId="0" borderId="0" xfId="0" applyFont="1" applyAlignment="1"/>
    <xf numFmtId="2" fontId="1" fillId="0" borderId="0" xfId="0" applyNumberFormat="1" applyFont="1" applyAlignment="1"/>
    <xf numFmtId="0" fontId="1" fillId="4" borderId="0" xfId="0" applyFont="1" applyFill="1" applyAlignment="1"/>
    <xf numFmtId="0" fontId="1" fillId="0" borderId="1" xfId="0" applyFont="1" applyBorder="1" applyAlignment="1"/>
    <xf numFmtId="0" fontId="2" fillId="0" borderId="1" xfId="0" applyFont="1" applyBorder="1"/>
    <xf numFmtId="0" fontId="0" fillId="0" borderId="0" xfId="0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P/L vs. DIA Spot Return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2.18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Sheet1!$K$3:$K$197</c:f>
              <c:numCache>
                <c:formatCode>0.0000</c:formatCode>
                <c:ptCount val="195"/>
                <c:pt idx="0">
                  <c:v>-5.5432372505542782E-3</c:v>
                </c:pt>
                <c:pt idx="1">
                  <c:v>5.0167224080268635E-3</c:v>
                </c:pt>
                <c:pt idx="2">
                  <c:v>-2.5402107598447077E-2</c:v>
                </c:pt>
                <c:pt idx="3">
                  <c:v>-4.894149783746804E-3</c:v>
                </c:pt>
                <c:pt idx="4">
                  <c:v>-1.4754660871554415E-2</c:v>
                </c:pt>
                <c:pt idx="5">
                  <c:v>-1.5672161597399481E-2</c:v>
                </c:pt>
                <c:pt idx="6">
                  <c:v>-4.3637221370445012E-3</c:v>
                </c:pt>
                <c:pt idx="7">
                  <c:v>-2.7718550106609841E-2</c:v>
                </c:pt>
                <c:pt idx="8">
                  <c:v>1.218323586744674E-3</c:v>
                </c:pt>
                <c:pt idx="9">
                  <c:v>6.2058895108296763E-3</c:v>
                </c:pt>
                <c:pt idx="10">
                  <c:v>-3.966622324343938E-2</c:v>
                </c:pt>
                <c:pt idx="11">
                  <c:v>3.5637828988792419E-2</c:v>
                </c:pt>
                <c:pt idx="12">
                  <c:v>-1.3132295719844311E-2</c:v>
                </c:pt>
                <c:pt idx="13">
                  <c:v>-7.8856579595859566E-3</c:v>
                </c:pt>
                <c:pt idx="14">
                  <c:v>6.830601092896238E-3</c:v>
                </c:pt>
                <c:pt idx="15">
                  <c:v>5.4274084124832367E-3</c:v>
                </c:pt>
                <c:pt idx="16">
                  <c:v>2.6610231873389623E-2</c:v>
                </c:pt>
                <c:pt idx="17">
                  <c:v>-2.5681473248963305E-2</c:v>
                </c:pt>
                <c:pt idx="18">
                  <c:v>-1.7784864467067396E-2</c:v>
                </c:pt>
                <c:pt idx="19">
                  <c:v>-9.4905094905095577E-3</c:v>
                </c:pt>
                <c:pt idx="20">
                  <c:v>1.6515380736258134E-2</c:v>
                </c:pt>
                <c:pt idx="21">
                  <c:v>-1.1658191740047119E-2</c:v>
                </c:pt>
                <c:pt idx="22">
                  <c:v>1.0791818295896594E-2</c:v>
                </c:pt>
                <c:pt idx="23">
                  <c:v>2.8677839851024345E-2</c:v>
                </c:pt>
                <c:pt idx="24">
                  <c:v>-1.3275404296403392E-3</c:v>
                </c:pt>
                <c:pt idx="25">
                  <c:v>-4.3021148036253787E-2</c:v>
                </c:pt>
                <c:pt idx="26">
                  <c:v>4.5460285389569144E-3</c:v>
                </c:pt>
                <c:pt idx="27">
                  <c:v>-6.2853551225638959E-4</c:v>
                </c:pt>
                <c:pt idx="28">
                  <c:v>-1.1949685534591192E-2</c:v>
                </c:pt>
                <c:pt idx="29">
                  <c:v>-3.5646085295989782E-2</c:v>
                </c:pt>
                <c:pt idx="30">
                  <c:v>1.3201320132028016E-4</c:v>
                </c:pt>
                <c:pt idx="31">
                  <c:v>-9.6356916578670404E-3</c:v>
                </c:pt>
                <c:pt idx="32">
                  <c:v>-1.7326402772224414E-2</c:v>
                </c:pt>
                <c:pt idx="33">
                  <c:v>-3.4992540349925383E-2</c:v>
                </c:pt>
                <c:pt idx="34">
                  <c:v>3.1342234715389772E-2</c:v>
                </c:pt>
                <c:pt idx="35">
                  <c:v>-9.6756609430361795E-3</c:v>
                </c:pt>
                <c:pt idx="36">
                  <c:v>-1.1421494426861134E-2</c:v>
                </c:pt>
                <c:pt idx="37">
                  <c:v>-1.5033407572383028E-2</c:v>
                </c:pt>
                <c:pt idx="38">
                  <c:v>-4.1407574901074162E-2</c:v>
                </c:pt>
                <c:pt idx="39">
                  <c:v>-9.1404983045850763E-3</c:v>
                </c:pt>
                <c:pt idx="40">
                  <c:v>2.3210831721470093E-2</c:v>
                </c:pt>
                <c:pt idx="41">
                  <c:v>-3.9261305801948532E-2</c:v>
                </c:pt>
                <c:pt idx="42">
                  <c:v>6.5082488270018501E-3</c:v>
                </c:pt>
                <c:pt idx="43">
                  <c:v>-1.5939849624060143E-2</c:v>
                </c:pt>
                <c:pt idx="44">
                  <c:v>5.6540342298288637E-2</c:v>
                </c:pt>
                <c:pt idx="45">
                  <c:v>4.9175585768006513E-3</c:v>
                </c:pt>
                <c:pt idx="46">
                  <c:v>3.2959124928036765E-2</c:v>
                </c:pt>
                <c:pt idx="47">
                  <c:v>7.6633690957224054E-3</c:v>
                </c:pt>
                <c:pt idx="48">
                  <c:v>-1.3827433628310626E-4</c:v>
                </c:pt>
                <c:pt idx="49">
                  <c:v>2.4477942193334101E-2</c:v>
                </c:pt>
                <c:pt idx="50">
                  <c:v>1.2014038876889899E-2</c:v>
                </c:pt>
                <c:pt idx="51">
                  <c:v>-1.1471255168734151E-2</c:v>
                </c:pt>
                <c:pt idx="52">
                  <c:v>-1.8486034273377472E-2</c:v>
                </c:pt>
                <c:pt idx="53">
                  <c:v>6.9012922738520999E-2</c:v>
                </c:pt>
                <c:pt idx="54">
                  <c:v>-1.3631687242798396E-2</c:v>
                </c:pt>
                <c:pt idx="55">
                  <c:v>9.2568448500651712E-3</c:v>
                </c:pt>
                <c:pt idx="56">
                  <c:v>2.1831804676398336E-2</c:v>
                </c:pt>
                <c:pt idx="57">
                  <c:v>-1.6308470290771093E-2</c:v>
                </c:pt>
                <c:pt idx="58">
                  <c:v>-3.290065544274523E-2</c:v>
                </c:pt>
                <c:pt idx="59">
                  <c:v>7.8405315614618054E-3</c:v>
                </c:pt>
                <c:pt idx="60">
                  <c:v>2.228375527426163E-2</c:v>
                </c:pt>
                <c:pt idx="61">
                  <c:v>2.8118147813749328E-2</c:v>
                </c:pt>
                <c:pt idx="62">
                  <c:v>5.6454648099359961E-3</c:v>
                </c:pt>
                <c:pt idx="63">
                  <c:v>-4.9900199600797501E-3</c:v>
                </c:pt>
                <c:pt idx="64">
                  <c:v>-2.344533600802412E-2</c:v>
                </c:pt>
                <c:pt idx="65">
                  <c:v>6.1625369110285266E-3</c:v>
                </c:pt>
                <c:pt idx="66">
                  <c:v>3.2155161413806255E-2</c:v>
                </c:pt>
                <c:pt idx="67">
                  <c:v>-4.2032389664977687E-3</c:v>
                </c:pt>
                <c:pt idx="68">
                  <c:v>-1.5890751086281796E-2</c:v>
                </c:pt>
                <c:pt idx="69">
                  <c:v>1.2993566292418324E-2</c:v>
                </c:pt>
                <c:pt idx="70">
                  <c:v>1.1955168119551773E-2</c:v>
                </c:pt>
                <c:pt idx="71">
                  <c:v>6.1530888506022841E-4</c:v>
                </c:pt>
                <c:pt idx="72">
                  <c:v>-3.4313122617144365E-2</c:v>
                </c:pt>
                <c:pt idx="73">
                  <c:v>1.3627101375445871E-2</c:v>
                </c:pt>
                <c:pt idx="74">
                  <c:v>-9.8002261590651729E-3</c:v>
                </c:pt>
                <c:pt idx="75">
                  <c:v>1.0658545869813629E-2</c:v>
                </c:pt>
                <c:pt idx="76">
                  <c:v>1.3559322033898313E-2</c:v>
                </c:pt>
                <c:pt idx="77">
                  <c:v>-5.8218753870927786E-3</c:v>
                </c:pt>
                <c:pt idx="78">
                  <c:v>-1.7443309244954408E-3</c:v>
                </c:pt>
                <c:pt idx="79">
                  <c:v>2.0594108836744729E-2</c:v>
                </c:pt>
                <c:pt idx="80">
                  <c:v>-1.2229423994128963E-3</c:v>
                </c:pt>
                <c:pt idx="81">
                  <c:v>5.9997551120360981E-3</c:v>
                </c:pt>
                <c:pt idx="82">
                  <c:v>2.5323758519961048E-2</c:v>
                </c:pt>
                <c:pt idx="83">
                  <c:v>-9.5678330876092232E-4</c:v>
                </c:pt>
                <c:pt idx="84">
                  <c:v>1.2381178707224327E-2</c:v>
                </c:pt>
                <c:pt idx="85">
                  <c:v>-1.211239172789369E-2</c:v>
                </c:pt>
                <c:pt idx="86">
                  <c:v>1.8415112272781142E-2</c:v>
                </c:pt>
                <c:pt idx="87">
                  <c:v>-1.5048996733550979E-2</c:v>
                </c:pt>
                <c:pt idx="88">
                  <c:v>3.434798057562416E-3</c:v>
                </c:pt>
                <c:pt idx="89">
                  <c:v>-1.8767705382436328E-2</c:v>
                </c:pt>
                <c:pt idx="90">
                  <c:v>3.1276314206665212E-3</c:v>
                </c:pt>
                <c:pt idx="91">
                  <c:v>-7.3150257824678988E-3</c:v>
                </c:pt>
                <c:pt idx="92">
                  <c:v>2.8267697511476175E-2</c:v>
                </c:pt>
                <c:pt idx="93">
                  <c:v>-4.4642857142858094E-3</c:v>
                </c:pt>
                <c:pt idx="94">
                  <c:v>-6.4904413500117553E-3</c:v>
                </c:pt>
                <c:pt idx="95">
                  <c:v>-1.2946905808290832E-2</c:v>
                </c:pt>
                <c:pt idx="96">
                  <c:v>-2.7677496991574957E-3</c:v>
                </c:pt>
                <c:pt idx="97">
                  <c:v>2.3892844213828868E-2</c:v>
                </c:pt>
                <c:pt idx="98">
                  <c:v>-1.9917501473187937E-2</c:v>
                </c:pt>
                <c:pt idx="99">
                  <c:v>1.0341510341510318E-2</c:v>
                </c:pt>
                <c:pt idx="100">
                  <c:v>1.6305641513925329E-2</c:v>
                </c:pt>
                <c:pt idx="101">
                  <c:v>2.2953507436467957E-2</c:v>
                </c:pt>
                <c:pt idx="102">
                  <c:v>1.7172295363481194E-3</c:v>
                </c:pt>
                <c:pt idx="103">
                  <c:v>-6.2857142857142279E-3</c:v>
                </c:pt>
                <c:pt idx="104">
                  <c:v>6.4404830362276844E-3</c:v>
                </c:pt>
                <c:pt idx="105">
                  <c:v>4.5709061821506136E-3</c:v>
                </c:pt>
                <c:pt idx="106">
                  <c:v>-1.9337959276533034E-3</c:v>
                </c:pt>
                <c:pt idx="107">
                  <c:v>0</c:v>
                </c:pt>
                <c:pt idx="108">
                  <c:v>-1.0257579211304657E-3</c:v>
                </c:pt>
                <c:pt idx="109">
                  <c:v>2.3958927552765186E-3</c:v>
                </c:pt>
                <c:pt idx="110">
                  <c:v>5.1217846574096448E-3</c:v>
                </c:pt>
                <c:pt idx="111">
                  <c:v>-2.0609217529158674E-2</c:v>
                </c:pt>
                <c:pt idx="112">
                  <c:v>-1.4221297259798704E-2</c:v>
                </c:pt>
                <c:pt idx="113">
                  <c:v>-3.5186488388461168E-4</c:v>
                </c:pt>
                <c:pt idx="114">
                  <c:v>4.5758535726856397E-3</c:v>
                </c:pt>
                <c:pt idx="115">
                  <c:v>-3.6206493809858298E-3</c:v>
                </c:pt>
                <c:pt idx="116">
                  <c:v>-2.3326690892040869E-2</c:v>
                </c:pt>
                <c:pt idx="117">
                  <c:v>-1.6802688430147539E-3</c:v>
                </c:pt>
                <c:pt idx="118">
                  <c:v>-1.8033181053138669E-3</c:v>
                </c:pt>
                <c:pt idx="119">
                  <c:v>2.035408888353607E-2</c:v>
                </c:pt>
                <c:pt idx="120">
                  <c:v>-5.3116147308782669E-3</c:v>
                </c:pt>
                <c:pt idx="121">
                  <c:v>1.1629286816186024E-2</c:v>
                </c:pt>
                <c:pt idx="122">
                  <c:v>-6.9208211143695353E-3</c:v>
                </c:pt>
                <c:pt idx="123">
                  <c:v>4.3704228679424251E-3</c:v>
                </c:pt>
                <c:pt idx="124">
                  <c:v>-2.3991532400329363E-2</c:v>
                </c:pt>
                <c:pt idx="125">
                  <c:v>3.1329075792265737E-3</c:v>
                </c:pt>
                <c:pt idx="126">
                  <c:v>-2.0420420420420471E-2</c:v>
                </c:pt>
                <c:pt idx="127">
                  <c:v>4.6597179644392028E-3</c:v>
                </c:pt>
                <c:pt idx="128">
                  <c:v>-1.9528866105212872E-3</c:v>
                </c:pt>
                <c:pt idx="129">
                  <c:v>-4.0357099180627909E-3</c:v>
                </c:pt>
                <c:pt idx="130">
                  <c:v>2.2961689587426282E-2</c:v>
                </c:pt>
                <c:pt idx="131">
                  <c:v>4.2011763293721138E-3</c:v>
                </c:pt>
                <c:pt idx="132">
                  <c:v>3.0360984939038937E-2</c:v>
                </c:pt>
                <c:pt idx="133">
                  <c:v>1.1948955916473381E-2</c:v>
                </c:pt>
                <c:pt idx="134">
                  <c:v>2.6367075547402141E-3</c:v>
                </c:pt>
                <c:pt idx="135">
                  <c:v>9.9474045277840872E-3</c:v>
                </c:pt>
                <c:pt idx="136">
                  <c:v>9.5097928223706329E-3</c:v>
                </c:pt>
                <c:pt idx="137">
                  <c:v>-3.2522148704722253E-3</c:v>
                </c:pt>
                <c:pt idx="138">
                  <c:v>1.9689468946894717E-2</c:v>
                </c:pt>
                <c:pt idx="139">
                  <c:v>3.751517157674078E-3</c:v>
                </c:pt>
                <c:pt idx="140">
                  <c:v>1.8687479388810324E-3</c:v>
                </c:pt>
                <c:pt idx="141">
                  <c:v>-1.645819618169897E-3</c:v>
                </c:pt>
                <c:pt idx="142">
                  <c:v>-3.4069677986590108E-3</c:v>
                </c:pt>
                <c:pt idx="143">
                  <c:v>8.160564622849531E-3</c:v>
                </c:pt>
                <c:pt idx="144">
                  <c:v>2.7346313716911652E-3</c:v>
                </c:pt>
                <c:pt idx="145">
                  <c:v>1.2981346132867833E-2</c:v>
                </c:pt>
                <c:pt idx="146">
                  <c:v>3.553736808098229E-3</c:v>
                </c:pt>
                <c:pt idx="147">
                  <c:v>-3.8630754372787068E-3</c:v>
                </c:pt>
                <c:pt idx="148">
                  <c:v>-2.1544759237316358E-3</c:v>
                </c:pt>
                <c:pt idx="149">
                  <c:v>1.2544532009068465E-2</c:v>
                </c:pt>
                <c:pt idx="150">
                  <c:v>-3.1132719208460946E-3</c:v>
                </c:pt>
                <c:pt idx="151">
                  <c:v>-9.8395721925134128E-3</c:v>
                </c:pt>
                <c:pt idx="152">
                  <c:v>1.283214517174347E-2</c:v>
                </c:pt>
                <c:pt idx="153">
                  <c:v>4.5004692432386584E-3</c:v>
                </c:pt>
                <c:pt idx="154">
                  <c:v>-8.2811338783310706E-3</c:v>
                </c:pt>
                <c:pt idx="155">
                  <c:v>-1.9259179959319028E-2</c:v>
                </c:pt>
                <c:pt idx="156">
                  <c:v>7.5209308925783258E-3</c:v>
                </c:pt>
                <c:pt idx="157">
                  <c:v>8.9924160346694926E-3</c:v>
                </c:pt>
                <c:pt idx="158">
                  <c:v>7.0868678191775558E-3</c:v>
                </c:pt>
                <c:pt idx="159">
                  <c:v>1.3221025695703048E-2</c:v>
                </c:pt>
                <c:pt idx="160">
                  <c:v>1.0522992739134818E-3</c:v>
                </c:pt>
                <c:pt idx="161">
                  <c:v>3.679175864606421E-3</c:v>
                </c:pt>
                <c:pt idx="162">
                  <c:v>-2.0946795140353025E-4</c:v>
                </c:pt>
                <c:pt idx="163">
                  <c:v>3.7712130735385596E-3</c:v>
                </c:pt>
                <c:pt idx="164">
                  <c:v>-2.5046963055729288E-3</c:v>
                </c:pt>
                <c:pt idx="165">
                  <c:v>-5.5450931157146055E-3</c:v>
                </c:pt>
                <c:pt idx="166">
                  <c:v>-1.9358232509205764E-2</c:v>
                </c:pt>
                <c:pt idx="167">
                  <c:v>-4.0768157922969062E-3</c:v>
                </c:pt>
                <c:pt idx="168">
                  <c:v>6.6788753635678155E-3</c:v>
                </c:pt>
                <c:pt idx="169">
                  <c:v>1.0700909577314066E-2</c:v>
                </c:pt>
                <c:pt idx="170">
                  <c:v>6.4584436209633722E-3</c:v>
                </c:pt>
                <c:pt idx="171">
                  <c:v>4.9442457395330042E-3</c:v>
                </c:pt>
                <c:pt idx="172">
                  <c:v>8.4685439129068563E-3</c:v>
                </c:pt>
                <c:pt idx="173">
                  <c:v>-1.2352214575612752E-3</c:v>
                </c:pt>
                <c:pt idx="174">
                  <c:v>1.0392849719391695E-3</c:v>
                </c:pt>
                <c:pt idx="175">
                  <c:v>6.0215946843855672E-3</c:v>
                </c:pt>
                <c:pt idx="176">
                  <c:v>1.2177502579979294E-2</c:v>
                </c:pt>
                <c:pt idx="177">
                  <c:v>-2.039151712887044E-4</c:v>
                </c:pt>
                <c:pt idx="178">
                  <c:v>5.0989190291650388E-4</c:v>
                </c:pt>
                <c:pt idx="179">
                  <c:v>-3.7712771379064813E-3</c:v>
                </c:pt>
                <c:pt idx="180">
                  <c:v>4.8086760793943917E-3</c:v>
                </c:pt>
                <c:pt idx="181">
                  <c:v>-6.4148253741981298E-3</c:v>
                </c:pt>
                <c:pt idx="182">
                  <c:v>-6.0463209674114227E-3</c:v>
                </c:pt>
                <c:pt idx="183">
                  <c:v>-2.5775853180740604E-3</c:v>
                </c:pt>
                <c:pt idx="184">
                  <c:v>1.1370684308455781E-2</c:v>
                </c:pt>
                <c:pt idx="185">
                  <c:v>-4.0883074407196407E-3</c:v>
                </c:pt>
                <c:pt idx="186">
                  <c:v>-3.5919540229883973E-3</c:v>
                </c:pt>
                <c:pt idx="187">
                  <c:v>-2.0290452157791683E-2</c:v>
                </c:pt>
                <c:pt idx="188">
                  <c:v>-2.7333894028596095E-3</c:v>
                </c:pt>
                <c:pt idx="189">
                  <c:v>1.1701454775458586E-2</c:v>
                </c:pt>
                <c:pt idx="190">
                  <c:v>1.3754298218193295E-2</c:v>
                </c:pt>
                <c:pt idx="191">
                  <c:v>-1.027854866892941E-4</c:v>
                </c:pt>
                <c:pt idx="192">
                  <c:v>6.4761513157893802E-3</c:v>
                </c:pt>
                <c:pt idx="193">
                  <c:v>7.9664998467980919E-3</c:v>
                </c:pt>
                <c:pt idx="194">
                  <c:v>1.4185834431046374E-3</c:v>
                </c:pt>
              </c:numCache>
            </c:numRef>
          </c:cat>
          <c:val>
            <c:numRef>
              <c:f>Sheet1!$P$3:$P$197</c:f>
              <c:numCache>
                <c:formatCode>0.00</c:formatCode>
                <c:ptCount val="195"/>
                <c:pt idx="0">
                  <c:v>-14.724255000000003</c:v>
                </c:pt>
                <c:pt idx="1">
                  <c:v>3.1552500000000019</c:v>
                </c:pt>
                <c:pt idx="2">
                  <c:v>-170.36054000000001</c:v>
                </c:pt>
                <c:pt idx="3">
                  <c:v>-367.20599999999996</c:v>
                </c:pt>
                <c:pt idx="4">
                  <c:v>-41.907110000000031</c:v>
                </c:pt>
                <c:pt idx="5">
                  <c:v>-311.60325</c:v>
                </c:pt>
                <c:pt idx="6">
                  <c:v>296.65188000000001</c:v>
                </c:pt>
                <c:pt idx="7">
                  <c:v>-339.5649600000001</c:v>
                </c:pt>
                <c:pt idx="8">
                  <c:v>57.238370000000032</c:v>
                </c:pt>
                <c:pt idx="9">
                  <c:v>48.91777239999999</c:v>
                </c:pt>
                <c:pt idx="10">
                  <c:v>-643.97539499999993</c:v>
                </c:pt>
                <c:pt idx="11">
                  <c:v>552.07711999999992</c:v>
                </c:pt>
                <c:pt idx="12">
                  <c:v>243.4394200000001</c:v>
                </c:pt>
                <c:pt idx="13">
                  <c:v>-966.92441999999994</c:v>
                </c:pt>
                <c:pt idx="14">
                  <c:v>274.38141499999989</c:v>
                </c:pt>
                <c:pt idx="15">
                  <c:v>-216.24602999999991</c:v>
                </c:pt>
                <c:pt idx="16">
                  <c:v>12.593689499999783</c:v>
                </c:pt>
                <c:pt idx="17">
                  <c:v>106.15205999999996</c:v>
                </c:pt>
                <c:pt idx="18">
                  <c:v>-292.8925999999999</c:v>
                </c:pt>
                <c:pt idx="19">
                  <c:v>-380.33939999999984</c:v>
                </c:pt>
                <c:pt idx="20">
                  <c:v>-682.08948500000008</c:v>
                </c:pt>
                <c:pt idx="21">
                  <c:v>593.53111999999976</c:v>
                </c:pt>
                <c:pt idx="22">
                  <c:v>-661.67797499999915</c:v>
                </c:pt>
                <c:pt idx="23">
                  <c:v>3323.2245899999998</c:v>
                </c:pt>
                <c:pt idx="24">
                  <c:v>-1857.365125</c:v>
                </c:pt>
                <c:pt idx="25">
                  <c:v>-700.39595499999996</c:v>
                </c:pt>
                <c:pt idx="26">
                  <c:v>953.04877500000009</c:v>
                </c:pt>
                <c:pt idx="27">
                  <c:v>-1629.4320000000002</c:v>
                </c:pt>
                <c:pt idx="28">
                  <c:v>1052.6878249999997</c:v>
                </c:pt>
                <c:pt idx="29">
                  <c:v>-1366.7193750000004</c:v>
                </c:pt>
                <c:pt idx="30">
                  <c:v>-1348.0734399999992</c:v>
                </c:pt>
                <c:pt idx="31">
                  <c:v>969.8002649999994</c:v>
                </c:pt>
                <c:pt idx="32">
                  <c:v>-1179.1768392249994</c:v>
                </c:pt>
                <c:pt idx="33">
                  <c:v>-552.58647500000063</c:v>
                </c:pt>
                <c:pt idx="34">
                  <c:v>197.75909999999948</c:v>
                </c:pt>
                <c:pt idx="35">
                  <c:v>4807.3748450000003</c:v>
                </c:pt>
                <c:pt idx="36">
                  <c:v>-4418.05224</c:v>
                </c:pt>
                <c:pt idx="37">
                  <c:v>13.868960000000358</c:v>
                </c:pt>
                <c:pt idx="38">
                  <c:v>1934.8507499999994</c:v>
                </c:pt>
                <c:pt idx="39">
                  <c:v>-840.9651249999996</c:v>
                </c:pt>
                <c:pt idx="40">
                  <c:v>-2550.8856099999998</c:v>
                </c:pt>
                <c:pt idx="41">
                  <c:v>1253.8103899999996</c:v>
                </c:pt>
                <c:pt idx="42">
                  <c:v>1219.84275</c:v>
                </c:pt>
                <c:pt idx="43">
                  <c:v>365.54783999999989</c:v>
                </c:pt>
                <c:pt idx="44">
                  <c:v>-212.70921000000021</c:v>
                </c:pt>
                <c:pt idx="45">
                  <c:v>-901.46825999999999</c:v>
                </c:pt>
                <c:pt idx="46">
                  <c:v>-1803.0777100000003</c:v>
                </c:pt>
                <c:pt idx="47">
                  <c:v>2086.9744000000005</c:v>
                </c:pt>
                <c:pt idx="48">
                  <c:v>-1679.2189750000002</c:v>
                </c:pt>
                <c:pt idx="49">
                  <c:v>2034.8294400000002</c:v>
                </c:pt>
                <c:pt idx="50">
                  <c:v>-36.472904999999962</c:v>
                </c:pt>
                <c:pt idx="51">
                  <c:v>-831.06953999999985</c:v>
                </c:pt>
                <c:pt idx="52">
                  <c:v>290.2795285599999</c:v>
                </c:pt>
                <c:pt idx="53">
                  <c:v>1137.6288000000002</c:v>
                </c:pt>
                <c:pt idx="54">
                  <c:v>-119.46025000000036</c:v>
                </c:pt>
                <c:pt idx="55">
                  <c:v>441.89498500000002</c:v>
                </c:pt>
                <c:pt idx="56">
                  <c:v>253.87144999999987</c:v>
                </c:pt>
                <c:pt idx="57">
                  <c:v>-474.67990499999974</c:v>
                </c:pt>
                <c:pt idx="58">
                  <c:v>616.82424999999989</c:v>
                </c:pt>
                <c:pt idx="59">
                  <c:v>-213.41375999999974</c:v>
                </c:pt>
                <c:pt idx="60">
                  <c:v>-126.18007500000037</c:v>
                </c:pt>
                <c:pt idx="61">
                  <c:v>-250.24954499999984</c:v>
                </c:pt>
                <c:pt idx="62">
                  <c:v>687.37199999999962</c:v>
                </c:pt>
                <c:pt idx="63">
                  <c:v>-519.23759999999993</c:v>
                </c:pt>
                <c:pt idx="64">
                  <c:v>-414.92002999999988</c:v>
                </c:pt>
                <c:pt idx="65">
                  <c:v>472.33598999999953</c:v>
                </c:pt>
                <c:pt idx="66">
                  <c:v>-1093.9563599999994</c:v>
                </c:pt>
                <c:pt idx="67">
                  <c:v>2252.0168999999996</c:v>
                </c:pt>
                <c:pt idx="68">
                  <c:v>-1760.943415</c:v>
                </c:pt>
                <c:pt idx="69">
                  <c:v>-236.92514999999983</c:v>
                </c:pt>
                <c:pt idx="70">
                  <c:v>1189.97144</c:v>
                </c:pt>
                <c:pt idx="71">
                  <c:v>-1132.3185667499999</c:v>
                </c:pt>
                <c:pt idx="72">
                  <c:v>-62.109319999999748</c:v>
                </c:pt>
                <c:pt idx="73">
                  <c:v>242.35154999999958</c:v>
                </c:pt>
                <c:pt idx="74">
                  <c:v>-1166.2303799999995</c:v>
                </c:pt>
                <c:pt idx="75">
                  <c:v>231.38325000000012</c:v>
                </c:pt>
                <c:pt idx="76">
                  <c:v>611.73157499999945</c:v>
                </c:pt>
                <c:pt idx="77">
                  <c:v>123.31949000000031</c:v>
                </c:pt>
                <c:pt idx="78">
                  <c:v>-584.95612000000017</c:v>
                </c:pt>
                <c:pt idx="79">
                  <c:v>1192.86076</c:v>
                </c:pt>
                <c:pt idx="80">
                  <c:v>-900.98343999999975</c:v>
                </c:pt>
                <c:pt idx="81">
                  <c:v>483.96347999999966</c:v>
                </c:pt>
                <c:pt idx="82">
                  <c:v>1033.7164026</c:v>
                </c:pt>
                <c:pt idx="83">
                  <c:v>-526.6732800000002</c:v>
                </c:pt>
                <c:pt idx="84">
                  <c:v>1775.8226850000003</c:v>
                </c:pt>
                <c:pt idx="85">
                  <c:v>-1912.5107399999999</c:v>
                </c:pt>
                <c:pt idx="86">
                  <c:v>182.11213999999978</c:v>
                </c:pt>
                <c:pt idx="87">
                  <c:v>-802.5915800000007</c:v>
                </c:pt>
                <c:pt idx="88">
                  <c:v>658.57092000000046</c:v>
                </c:pt>
                <c:pt idx="89">
                  <c:v>-1478.6333100000004</c:v>
                </c:pt>
                <c:pt idx="90">
                  <c:v>-168.11423999999985</c:v>
                </c:pt>
                <c:pt idx="91">
                  <c:v>41.671843675000432</c:v>
                </c:pt>
                <c:pt idx="92">
                  <c:v>894.95167999999967</c:v>
                </c:pt>
                <c:pt idx="93">
                  <c:v>-756.0079099999989</c:v>
                </c:pt>
                <c:pt idx="94">
                  <c:v>-955.89325999999994</c:v>
                </c:pt>
                <c:pt idx="95">
                  <c:v>-155.02305000000095</c:v>
                </c:pt>
                <c:pt idx="96">
                  <c:v>114.85781999999965</c:v>
                </c:pt>
                <c:pt idx="97">
                  <c:v>1024.8607249999998</c:v>
                </c:pt>
                <c:pt idx="98">
                  <c:v>-1249.5205799999987</c:v>
                </c:pt>
                <c:pt idx="99">
                  <c:v>172.61909000000037</c:v>
                </c:pt>
                <c:pt idx="100">
                  <c:v>-4065.4605950000014</c:v>
                </c:pt>
                <c:pt idx="101">
                  <c:v>7094.0428999999995</c:v>
                </c:pt>
                <c:pt idx="102">
                  <c:v>479.89375000000007</c:v>
                </c:pt>
                <c:pt idx="103">
                  <c:v>-785.76715000000024</c:v>
                </c:pt>
                <c:pt idx="104">
                  <c:v>677.80870500000003</c:v>
                </c:pt>
                <c:pt idx="105">
                  <c:v>73.229029999999852</c:v>
                </c:pt>
                <c:pt idx="106">
                  <c:v>126.52108000000032</c:v>
                </c:pt>
                <c:pt idx="107">
                  <c:v>-203.90775999999951</c:v>
                </c:pt>
                <c:pt idx="108">
                  <c:v>-22.087800000000215</c:v>
                </c:pt>
                <c:pt idx="109">
                  <c:v>-565.81840000000045</c:v>
                </c:pt>
                <c:pt idx="110">
                  <c:v>585.09790499999963</c:v>
                </c:pt>
                <c:pt idx="111">
                  <c:v>-2241.6045749999989</c:v>
                </c:pt>
                <c:pt idx="112">
                  <c:v>-835.54799999999977</c:v>
                </c:pt>
                <c:pt idx="113">
                  <c:v>-25.355925000001164</c:v>
                </c:pt>
                <c:pt idx="114">
                  <c:v>127.06008000000077</c:v>
                </c:pt>
                <c:pt idx="115">
                  <c:v>-599.88863021499981</c:v>
                </c:pt>
                <c:pt idx="116">
                  <c:v>-655.27014000000054</c:v>
                </c:pt>
                <c:pt idx="117">
                  <c:v>-778.77274999999986</c:v>
                </c:pt>
                <c:pt idx="118">
                  <c:v>-637.29676499999994</c:v>
                </c:pt>
                <c:pt idx="119">
                  <c:v>378.35952000000071</c:v>
                </c:pt>
                <c:pt idx="120">
                  <c:v>-934.09081500000048</c:v>
                </c:pt>
                <c:pt idx="121">
                  <c:v>365.80774999999971</c:v>
                </c:pt>
                <c:pt idx="122">
                  <c:v>-699.88421999999957</c:v>
                </c:pt>
                <c:pt idx="123">
                  <c:v>604.13814999999909</c:v>
                </c:pt>
                <c:pt idx="124">
                  <c:v>-1123.8090849999987</c:v>
                </c:pt>
                <c:pt idx="125">
                  <c:v>74.300624999999854</c:v>
                </c:pt>
                <c:pt idx="126">
                  <c:v>-1107.449000000001</c:v>
                </c:pt>
                <c:pt idx="127">
                  <c:v>388.55302500000062</c:v>
                </c:pt>
                <c:pt idx="128">
                  <c:v>552.92873999999881</c:v>
                </c:pt>
                <c:pt idx="129">
                  <c:v>-1006.1912000000003</c:v>
                </c:pt>
                <c:pt idx="130">
                  <c:v>755.49673500000245</c:v>
                </c:pt>
                <c:pt idx="131">
                  <c:v>708.60019999999872</c:v>
                </c:pt>
                <c:pt idx="132">
                  <c:v>1896.1845000000003</c:v>
                </c:pt>
                <c:pt idx="133">
                  <c:v>655.1845300000009</c:v>
                </c:pt>
                <c:pt idx="134">
                  <c:v>912.60160963999954</c:v>
                </c:pt>
                <c:pt idx="135">
                  <c:v>1103.9925049999999</c:v>
                </c:pt>
                <c:pt idx="136">
                  <c:v>559.27423999999928</c:v>
                </c:pt>
                <c:pt idx="137">
                  <c:v>-715.17291999999952</c:v>
                </c:pt>
                <c:pt idx="138">
                  <c:v>3307.1793299999999</c:v>
                </c:pt>
                <c:pt idx="139">
                  <c:v>27.70036500000008</c:v>
                </c:pt>
                <c:pt idx="140">
                  <c:v>897.63785999999982</c:v>
                </c:pt>
                <c:pt idx="141">
                  <c:v>-212.73462000000023</c:v>
                </c:pt>
                <c:pt idx="142">
                  <c:v>441.47558000000026</c:v>
                </c:pt>
                <c:pt idx="143">
                  <c:v>685.69570999999996</c:v>
                </c:pt>
                <c:pt idx="144">
                  <c:v>-16.363094999999969</c:v>
                </c:pt>
                <c:pt idx="145">
                  <c:v>1629.60014</c:v>
                </c:pt>
                <c:pt idx="146">
                  <c:v>791.9286199999998</c:v>
                </c:pt>
                <c:pt idx="147">
                  <c:v>-454.86699999999968</c:v>
                </c:pt>
                <c:pt idx="148">
                  <c:v>-344.3057100000002</c:v>
                </c:pt>
                <c:pt idx="149">
                  <c:v>1896.4273440000004</c:v>
                </c:pt>
                <c:pt idx="150">
                  <c:v>-830.8877500000001</c:v>
                </c:pt>
                <c:pt idx="151">
                  <c:v>-772.48751999999979</c:v>
                </c:pt>
                <c:pt idx="152">
                  <c:v>1287.481524</c:v>
                </c:pt>
                <c:pt idx="153">
                  <c:v>677.46157499999993</c:v>
                </c:pt>
                <c:pt idx="154">
                  <c:v>-1033.4415350000002</c:v>
                </c:pt>
                <c:pt idx="155">
                  <c:v>-2562.2222535000001</c:v>
                </c:pt>
                <c:pt idx="156">
                  <c:v>942.65990000000011</c:v>
                </c:pt>
                <c:pt idx="157">
                  <c:v>1421.4897549999996</c:v>
                </c:pt>
                <c:pt idx="158">
                  <c:v>344.67825000000045</c:v>
                </c:pt>
                <c:pt idx="159">
                  <c:v>2305.11914437</c:v>
                </c:pt>
                <c:pt idx="160">
                  <c:v>-114.53652000000005</c:v>
                </c:pt>
                <c:pt idx="161">
                  <c:v>243.95140000000066</c:v>
                </c:pt>
                <c:pt idx="162">
                  <c:v>-283.65939000000054</c:v>
                </c:pt>
                <c:pt idx="163">
                  <c:v>848.15073000000007</c:v>
                </c:pt>
                <c:pt idx="164">
                  <c:v>153.21474000000015</c:v>
                </c:pt>
                <c:pt idx="165">
                  <c:v>-852.64602500000012</c:v>
                </c:pt>
                <c:pt idx="166">
                  <c:v>-2274.8366550000001</c:v>
                </c:pt>
                <c:pt idx="167">
                  <c:v>-922.40529500000002</c:v>
                </c:pt>
                <c:pt idx="168">
                  <c:v>1313.5331999999999</c:v>
                </c:pt>
                <c:pt idx="169">
                  <c:v>1656.1807500000004</c:v>
                </c:pt>
                <c:pt idx="170">
                  <c:v>615.8462099999997</c:v>
                </c:pt>
                <c:pt idx="171">
                  <c:v>1340.7635500000004</c:v>
                </c:pt>
                <c:pt idx="172">
                  <c:v>1258.0428314999995</c:v>
                </c:pt>
                <c:pt idx="173">
                  <c:v>369.77346000000034</c:v>
                </c:pt>
                <c:pt idx="174">
                  <c:v>-133.83664000000118</c:v>
                </c:pt>
                <c:pt idx="175">
                  <c:v>1716.4381500000011</c:v>
                </c:pt>
                <c:pt idx="176">
                  <c:v>1813.8915199999999</c:v>
                </c:pt>
                <c:pt idx="177">
                  <c:v>158.21981000000019</c:v>
                </c:pt>
                <c:pt idx="178">
                  <c:v>216.39780487499974</c:v>
                </c:pt>
                <c:pt idx="179">
                  <c:v>-121.09986000000042</c:v>
                </c:pt>
                <c:pt idx="180">
                  <c:v>570.25636499999996</c:v>
                </c:pt>
                <c:pt idx="181">
                  <c:v>-528.00537999999869</c:v>
                </c:pt>
                <c:pt idx="182">
                  <c:v>-740.71263000000135</c:v>
                </c:pt>
                <c:pt idx="183">
                  <c:v>-1271.4054499999984</c:v>
                </c:pt>
                <c:pt idx="184">
                  <c:v>2275.5137999999993</c:v>
                </c:pt>
                <c:pt idx="185">
                  <c:v>686.17248000000018</c:v>
                </c:pt>
                <c:pt idx="186">
                  <c:v>-346.27148499999913</c:v>
                </c:pt>
                <c:pt idx="187">
                  <c:v>-5136.9556000000011</c:v>
                </c:pt>
                <c:pt idx="188">
                  <c:v>-9.9603000000003767</c:v>
                </c:pt>
                <c:pt idx="189">
                  <c:v>2399.633879999999</c:v>
                </c:pt>
                <c:pt idx="190">
                  <c:v>3029.2214400000025</c:v>
                </c:pt>
                <c:pt idx="191">
                  <c:v>656.44543999999905</c:v>
                </c:pt>
                <c:pt idx="192">
                  <c:v>1391.9864700000012</c:v>
                </c:pt>
                <c:pt idx="193">
                  <c:v>2253.8328749999978</c:v>
                </c:pt>
                <c:pt idx="194">
                  <c:v>1988.9537499999999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1-E04B-99E0-1B6EAEE2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441535"/>
        <c:axId val="1625443215"/>
      </c:lineChart>
      <c:catAx>
        <c:axId val="162544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43215"/>
        <c:crosses val="autoZero"/>
        <c:auto val="1"/>
        <c:lblAlgn val="ctr"/>
        <c:lblOffset val="100"/>
        <c:noMultiLvlLbl val="0"/>
      </c:catAx>
      <c:valAx>
        <c:axId val="16254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P/L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4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Vega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Sheet1!$E$2:$E$197</c:f>
              <c:numCache>
                <c:formatCode>yyyy\-mm\-dd</c:formatCode>
                <c:ptCount val="196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40099</c:v>
                </c:pt>
              </c:numCache>
            </c:numRef>
          </c:cat>
          <c:val>
            <c:numRef>
              <c:f>Sheet1!$W$2:$W$197</c:f>
              <c:numCache>
                <c:formatCode>General</c:formatCode>
                <c:ptCount val="196"/>
                <c:pt idx="21">
                  <c:v>-9.4845350219698474</c:v>
                </c:pt>
                <c:pt idx="22">
                  <c:v>127.06914763749252</c:v>
                </c:pt>
                <c:pt idx="23">
                  <c:v>-48.744349049024699</c:v>
                </c:pt>
                <c:pt idx="24">
                  <c:v>-53.936224815849357</c:v>
                </c:pt>
                <c:pt idx="25">
                  <c:v>-423.57070526438736</c:v>
                </c:pt>
                <c:pt idx="26">
                  <c:v>4.7509718370795424</c:v>
                </c:pt>
                <c:pt idx="27">
                  <c:v>-670.12554914194413</c:v>
                </c:pt>
                <c:pt idx="28">
                  <c:v>-35.570888547742619</c:v>
                </c:pt>
                <c:pt idx="29">
                  <c:v>-165.4520161981543</c:v>
                </c:pt>
                <c:pt idx="30">
                  <c:v>-29.943734257504754</c:v>
                </c:pt>
                <c:pt idx="31">
                  <c:v>-17.708087853521327</c:v>
                </c:pt>
                <c:pt idx="32">
                  <c:v>-2.2342555720424215</c:v>
                </c:pt>
                <c:pt idx="33">
                  <c:v>52.35432235162331</c:v>
                </c:pt>
                <c:pt idx="34">
                  <c:v>-11.140263429801301</c:v>
                </c:pt>
                <c:pt idx="35">
                  <c:v>1.4521270832284776</c:v>
                </c:pt>
                <c:pt idx="36">
                  <c:v>594.72117620263771</c:v>
                </c:pt>
                <c:pt idx="37">
                  <c:v>0</c:v>
                </c:pt>
                <c:pt idx="38">
                  <c:v>-47.305750350373785</c:v>
                </c:pt>
                <c:pt idx="39">
                  <c:v>-47.324356248630266</c:v>
                </c:pt>
                <c:pt idx="40">
                  <c:v>-31904.233630482569</c:v>
                </c:pt>
                <c:pt idx="41">
                  <c:v>129.66327467179417</c:v>
                </c:pt>
                <c:pt idx="42">
                  <c:v>-31.458289532274534</c:v>
                </c:pt>
                <c:pt idx="43">
                  <c:v>160.92669800895339</c:v>
                </c:pt>
                <c:pt idx="44">
                  <c:v>-12.0567258197544</c:v>
                </c:pt>
                <c:pt idx="45">
                  <c:v>-7.1183109587841304</c:v>
                </c:pt>
                <c:pt idx="46">
                  <c:v>-39.694259681572746</c:v>
                </c:pt>
                <c:pt idx="47">
                  <c:v>15.331449893353</c:v>
                </c:pt>
                <c:pt idx="48">
                  <c:v>48.572589983212787</c:v>
                </c:pt>
                <c:pt idx="49">
                  <c:v>-335.61185319819174</c:v>
                </c:pt>
                <c:pt idx="50">
                  <c:v>22.058050278083378</c:v>
                </c:pt>
                <c:pt idx="51">
                  <c:v>68.929807737863129</c:v>
                </c:pt>
                <c:pt idx="52">
                  <c:v>0</c:v>
                </c:pt>
                <c:pt idx="53">
                  <c:v>-532.55964071004996</c:v>
                </c:pt>
                <c:pt idx="54">
                  <c:v>13.461814328925644</c:v>
                </c:pt>
                <c:pt idx="55">
                  <c:v>78.018696980832914</c:v>
                </c:pt>
                <c:pt idx="56">
                  <c:v>-134.89669733249931</c:v>
                </c:pt>
                <c:pt idx="57">
                  <c:v>-127.5414649876823</c:v>
                </c:pt>
                <c:pt idx="58">
                  <c:v>-269.46552810621012</c:v>
                </c:pt>
                <c:pt idx="59">
                  <c:v>42.413852567636489</c:v>
                </c:pt>
                <c:pt idx="60">
                  <c:v>-103.05919390919649</c:v>
                </c:pt>
                <c:pt idx="61">
                  <c:v>152.26458849552671</c:v>
                </c:pt>
                <c:pt idx="62">
                  <c:v>-21.886504139353875</c:v>
                </c:pt>
                <c:pt idx="63">
                  <c:v>-5844.7600237875849</c:v>
                </c:pt>
                <c:pt idx="64">
                  <c:v>-66.777160132923399</c:v>
                </c:pt>
                <c:pt idx="65">
                  <c:v>10.797218176578697</c:v>
                </c:pt>
                <c:pt idx="66">
                  <c:v>3313.8640814189589</c:v>
                </c:pt>
                <c:pt idx="67">
                  <c:v>-705.63718153953675</c:v>
                </c:pt>
                <c:pt idx="68">
                  <c:v>-99.203213012960177</c:v>
                </c:pt>
                <c:pt idx="69">
                  <c:v>-19.264744783241653</c:v>
                </c:pt>
                <c:pt idx="70">
                  <c:v>-24.859162104125513</c:v>
                </c:pt>
                <c:pt idx="71">
                  <c:v>4429.4464516339131</c:v>
                </c:pt>
                <c:pt idx="72">
                  <c:v>-16.444273324054866</c:v>
                </c:pt>
                <c:pt idx="73">
                  <c:v>-10.360821432389118</c:v>
                </c:pt>
                <c:pt idx="74">
                  <c:v>0.43363052609602432</c:v>
                </c:pt>
                <c:pt idx="75">
                  <c:v>-129.30339549392372</c:v>
                </c:pt>
                <c:pt idx="76">
                  <c:v>207.16801132960254</c:v>
                </c:pt>
                <c:pt idx="77">
                  <c:v>59.693205711121749</c:v>
                </c:pt>
                <c:pt idx="78">
                  <c:v>36.073873065288247</c:v>
                </c:pt>
                <c:pt idx="79">
                  <c:v>4.8055286077601354</c:v>
                </c:pt>
                <c:pt idx="80">
                  <c:v>47.219283187738405</c:v>
                </c:pt>
                <c:pt idx="81">
                  <c:v>-50.188836892863058</c:v>
                </c:pt>
                <c:pt idx="82">
                  <c:v>38.929880524159998</c:v>
                </c:pt>
                <c:pt idx="83">
                  <c:v>33.105024154255609</c:v>
                </c:pt>
                <c:pt idx="84">
                  <c:v>89.86972795381709</c:v>
                </c:pt>
                <c:pt idx="85">
                  <c:v>23.979092989003885</c:v>
                </c:pt>
                <c:pt idx="86">
                  <c:v>124.33529553053846</c:v>
                </c:pt>
                <c:pt idx="87">
                  <c:v>-6.3122548395912608</c:v>
                </c:pt>
                <c:pt idx="88">
                  <c:v>-120.64328361114221</c:v>
                </c:pt>
                <c:pt idx="89">
                  <c:v>-20.93819095678861</c:v>
                </c:pt>
                <c:pt idx="90">
                  <c:v>-31.745450166057598</c:v>
                </c:pt>
                <c:pt idx="91">
                  <c:v>-84.060277585133619</c:v>
                </c:pt>
                <c:pt idx="92">
                  <c:v>-69.486731345529364</c:v>
                </c:pt>
                <c:pt idx="93">
                  <c:v>-3.4418233393760778</c:v>
                </c:pt>
                <c:pt idx="94">
                  <c:v>-105.11103875987412</c:v>
                </c:pt>
                <c:pt idx="95">
                  <c:v>-179.90867853673322</c:v>
                </c:pt>
                <c:pt idx="96">
                  <c:v>-79.977321513918881</c:v>
                </c:pt>
                <c:pt idx="97">
                  <c:v>-29.441516247780616</c:v>
                </c:pt>
                <c:pt idx="98">
                  <c:v>31.527153962009979</c:v>
                </c:pt>
                <c:pt idx="99">
                  <c:v>-43.923829044024352</c:v>
                </c:pt>
                <c:pt idx="100">
                  <c:v>-35.756532531624103</c:v>
                </c:pt>
                <c:pt idx="101">
                  <c:v>2617.6262622949416</c:v>
                </c:pt>
                <c:pt idx="102">
                  <c:v>-1362.5467113656266</c:v>
                </c:pt>
                <c:pt idx="103">
                  <c:v>-29.987136689619771</c:v>
                </c:pt>
                <c:pt idx="104">
                  <c:v>-107.29393918490163</c:v>
                </c:pt>
                <c:pt idx="105">
                  <c:v>-80.885767361881065</c:v>
                </c:pt>
                <c:pt idx="106">
                  <c:v>72.155830313025561</c:v>
                </c:pt>
                <c:pt idx="107">
                  <c:v>9.0764839161172031</c:v>
                </c:pt>
                <c:pt idx="108">
                  <c:v>-46.00075526905426</c:v>
                </c:pt>
                <c:pt idx="109">
                  <c:v>915.28774341216968</c:v>
                </c:pt>
                <c:pt idx="110">
                  <c:v>9.8294144173025124</c:v>
                </c:pt>
                <c:pt idx="111">
                  <c:v>1287.4326856905084</c:v>
                </c:pt>
                <c:pt idx="112">
                  <c:v>-24.797475515862708</c:v>
                </c:pt>
                <c:pt idx="113">
                  <c:v>-6.613694338139716</c:v>
                </c:pt>
                <c:pt idx="114">
                  <c:v>95.159877761750138</c:v>
                </c:pt>
                <c:pt idx="115">
                  <c:v>-176.52703724156476</c:v>
                </c:pt>
                <c:pt idx="116">
                  <c:v>28.937267462270984</c:v>
                </c:pt>
                <c:pt idx="117">
                  <c:v>-23.932874579355015</c:v>
                </c:pt>
                <c:pt idx="118">
                  <c:v>-25.274523521384186</c:v>
                </c:pt>
                <c:pt idx="119">
                  <c:v>35.807374369172486</c:v>
                </c:pt>
                <c:pt idx="120">
                  <c:v>44.173977313329097</c:v>
                </c:pt>
                <c:pt idx="121">
                  <c:v>-8.0032105042958719</c:v>
                </c:pt>
                <c:pt idx="122">
                  <c:v>10.860687576880114</c:v>
                </c:pt>
                <c:pt idx="123">
                  <c:v>243.24828698332468</c:v>
                </c:pt>
                <c:pt idx="124">
                  <c:v>-320.40532345104555</c:v>
                </c:pt>
                <c:pt idx="125">
                  <c:v>-23.451602968991011</c:v>
                </c:pt>
                <c:pt idx="126">
                  <c:v>-101.37627668769917</c:v>
                </c:pt>
                <c:pt idx="127">
                  <c:v>-19.572935788901702</c:v>
                </c:pt>
                <c:pt idx="128">
                  <c:v>204.70748573975104</c:v>
                </c:pt>
                <c:pt idx="129">
                  <c:v>3178.190144059894</c:v>
                </c:pt>
                <c:pt idx="130">
                  <c:v>114.28414730182523</c:v>
                </c:pt>
                <c:pt idx="131">
                  <c:v>20.566565009942956</c:v>
                </c:pt>
                <c:pt idx="132">
                  <c:v>10.973574842838953</c:v>
                </c:pt>
                <c:pt idx="133">
                  <c:v>19.227197136530425</c:v>
                </c:pt>
                <c:pt idx="134">
                  <c:v>70.423351285614359</c:v>
                </c:pt>
                <c:pt idx="135">
                  <c:v>649.92798788153368</c:v>
                </c:pt>
                <c:pt idx="136">
                  <c:v>-160.96444303513869</c:v>
                </c:pt>
                <c:pt idx="137">
                  <c:v>-16.673962969710193</c:v>
                </c:pt>
                <c:pt idx="138">
                  <c:v>60.008094924970848</c:v>
                </c:pt>
                <c:pt idx="139">
                  <c:v>42.17025688846298</c:v>
                </c:pt>
                <c:pt idx="140">
                  <c:v>-12.770695555308016</c:v>
                </c:pt>
                <c:pt idx="141">
                  <c:v>69.078616478974681</c:v>
                </c:pt>
                <c:pt idx="142">
                  <c:v>-155.72357847853903</c:v>
                </c:pt>
                <c:pt idx="143">
                  <c:v>89.605395496787551</c:v>
                </c:pt>
                <c:pt idx="144">
                  <c:v>53.616407423911305</c:v>
                </c:pt>
                <c:pt idx="145">
                  <c:v>3.7582128505138952</c:v>
                </c:pt>
                <c:pt idx="146">
                  <c:v>0</c:v>
                </c:pt>
                <c:pt idx="147">
                  <c:v>3.7064462928544883</c:v>
                </c:pt>
                <c:pt idx="148">
                  <c:v>22.954738441648171</c:v>
                </c:pt>
                <c:pt idx="149">
                  <c:v>481.62919889658679</c:v>
                </c:pt>
                <c:pt idx="150">
                  <c:v>39.368089610385105</c:v>
                </c:pt>
                <c:pt idx="151">
                  <c:v>-17.125380389517424</c:v>
                </c:pt>
                <c:pt idx="152">
                  <c:v>-26.681693507607967</c:v>
                </c:pt>
                <c:pt idx="153">
                  <c:v>-9.8158258312859328</c:v>
                </c:pt>
                <c:pt idx="154">
                  <c:v>-61.954591762422282</c:v>
                </c:pt>
                <c:pt idx="155">
                  <c:v>-18.605476808033774</c:v>
                </c:pt>
                <c:pt idx="156">
                  <c:v>-15.465021053541406</c:v>
                </c:pt>
                <c:pt idx="157">
                  <c:v>-263.39544481947155</c:v>
                </c:pt>
                <c:pt idx="158">
                  <c:v>-239.2262198504076</c:v>
                </c:pt>
                <c:pt idx="159">
                  <c:v>7.8301797150560617</c:v>
                </c:pt>
                <c:pt idx="160">
                  <c:v>29.431556187794584</c:v>
                </c:pt>
                <c:pt idx="161">
                  <c:v>2450.644585053481</c:v>
                </c:pt>
                <c:pt idx="162">
                  <c:v>-214.07724080846538</c:v>
                </c:pt>
                <c:pt idx="163">
                  <c:v>344.21634598542926</c:v>
                </c:pt>
                <c:pt idx="164">
                  <c:v>23.859235890690062</c:v>
                </c:pt>
                <c:pt idx="165">
                  <c:v>323.28113883265985</c:v>
                </c:pt>
                <c:pt idx="166">
                  <c:v>18.861282278210343</c:v>
                </c:pt>
                <c:pt idx="167">
                  <c:v>-21.314740339239773</c:v>
                </c:pt>
                <c:pt idx="168">
                  <c:v>1408.5847806897177</c:v>
                </c:pt>
                <c:pt idx="169">
                  <c:v>183.7362655217743</c:v>
                </c:pt>
                <c:pt idx="170">
                  <c:v>-137.51868764140036</c:v>
                </c:pt>
                <c:pt idx="171">
                  <c:v>121.60336172646882</c:v>
                </c:pt>
                <c:pt idx="172">
                  <c:v>102.31782424054711</c:v>
                </c:pt>
                <c:pt idx="173">
                  <c:v>-67.873602972023036</c:v>
                </c:pt>
                <c:pt idx="174">
                  <c:v>-346.84001050914418</c:v>
                </c:pt>
                <c:pt idx="175">
                  <c:v>-105.70022779220392</c:v>
                </c:pt>
                <c:pt idx="176">
                  <c:v>16.704928581083497</c:v>
                </c:pt>
                <c:pt idx="177">
                  <c:v>-48.617511840084667</c:v>
                </c:pt>
                <c:pt idx="178">
                  <c:v>110.0773395823188</c:v>
                </c:pt>
                <c:pt idx="179">
                  <c:v>0</c:v>
                </c:pt>
                <c:pt idx="180">
                  <c:v>-62.024228902022791</c:v>
                </c:pt>
                <c:pt idx="181">
                  <c:v>-279.79058086677929</c:v>
                </c:pt>
                <c:pt idx="182">
                  <c:v>109.06551284006981</c:v>
                </c:pt>
                <c:pt idx="183">
                  <c:v>-64.624305406587254</c:v>
                </c:pt>
                <c:pt idx="184">
                  <c:v>-1501.3326606584583</c:v>
                </c:pt>
                <c:pt idx="185">
                  <c:v>-19.319285068214267</c:v>
                </c:pt>
                <c:pt idx="186">
                  <c:v>-259.04966127354282</c:v>
                </c:pt>
                <c:pt idx="187">
                  <c:v>-4.2156854690447405</c:v>
                </c:pt>
                <c:pt idx="188">
                  <c:v>9.1609150819765475</c:v>
                </c:pt>
                <c:pt idx="189">
                  <c:v>254.53070598652789</c:v>
                </c:pt>
                <c:pt idx="190">
                  <c:v>63.201236281018097</c:v>
                </c:pt>
                <c:pt idx="191">
                  <c:v>0</c:v>
                </c:pt>
                <c:pt idx="192">
                  <c:v>407.07865518683923</c:v>
                </c:pt>
                <c:pt idx="193">
                  <c:v>-131.60380445634831</c:v>
                </c:pt>
                <c:pt idx="194">
                  <c:v>-147.54986437387282</c:v>
                </c:pt>
                <c:pt idx="195">
                  <c:v>-56959.648251449391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E-AF42-8692-006075D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513999"/>
        <c:axId val="1685718927"/>
      </c:lineChart>
      <c:dateAx>
        <c:axId val="168551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18927"/>
        <c:crosses val="autoZero"/>
        <c:auto val="1"/>
        <c:lblOffset val="100"/>
        <c:baseTimeUnit val="days"/>
      </c:dateAx>
      <c:valAx>
        <c:axId val="16857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</xdr:col>
      <xdr:colOff>2171700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4D615-266C-7247-8F24-858BAD19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</xdr:col>
      <xdr:colOff>2171700</xdr:colOff>
      <xdr:row>41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49905-5C12-9046-8A38-22A6A479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C35" sqref="C35"/>
    </sheetView>
  </sheetViews>
  <sheetFormatPr baseColWidth="10" defaultColWidth="14.5" defaultRowHeight="15.75" customHeight="1"/>
  <cols>
    <col min="1" max="1" width="31.5" customWidth="1"/>
    <col min="2" max="2" width="35.1640625" customWidth="1"/>
    <col min="11" max="11" width="14.5" style="26"/>
    <col min="13" max="13" width="34.5" customWidth="1"/>
    <col min="14" max="14" width="30.33203125" customWidth="1"/>
    <col min="15" max="15" width="24.5" customWidth="1"/>
    <col min="16" max="16" width="25.6640625" customWidth="1"/>
    <col min="17" max="17" width="36.33203125" customWidth="1"/>
    <col min="20" max="20" width="26.6640625" customWidth="1"/>
    <col min="22" max="22" width="20.6640625" customWidth="1"/>
  </cols>
  <sheetData>
    <row r="1" spans="1:26">
      <c r="A1" s="1" t="s">
        <v>0</v>
      </c>
      <c r="B1" s="1" t="s">
        <v>1</v>
      </c>
      <c r="C1" s="2"/>
      <c r="D1" s="2"/>
      <c r="E1" s="1" t="s">
        <v>2</v>
      </c>
      <c r="F1" s="1" t="s">
        <v>3</v>
      </c>
      <c r="G1" s="3" t="s">
        <v>4</v>
      </c>
      <c r="H1" s="1" t="s">
        <v>5</v>
      </c>
      <c r="I1" s="1" t="s">
        <v>6</v>
      </c>
      <c r="J1" s="1" t="s">
        <v>7</v>
      </c>
      <c r="K1" s="5" t="s">
        <v>8</v>
      </c>
      <c r="L1" s="1" t="s">
        <v>9</v>
      </c>
      <c r="M1" s="4" t="s">
        <v>10</v>
      </c>
      <c r="N1" s="1" t="s">
        <v>11</v>
      </c>
      <c r="O1" s="1" t="s">
        <v>12</v>
      </c>
      <c r="P1" s="4" t="s">
        <v>13</v>
      </c>
      <c r="Q1" s="1" t="s">
        <v>14</v>
      </c>
      <c r="R1" s="5" t="s">
        <v>15</v>
      </c>
      <c r="S1" s="1" t="s">
        <v>16</v>
      </c>
      <c r="T1" s="6" t="s">
        <v>17</v>
      </c>
      <c r="U1" s="7" t="s">
        <v>18</v>
      </c>
      <c r="V1" s="7" t="s">
        <v>19</v>
      </c>
      <c r="W1" s="2" t="s">
        <v>36</v>
      </c>
      <c r="X1" s="2"/>
      <c r="Y1" s="2"/>
      <c r="Z1" s="2"/>
    </row>
    <row r="2" spans="1:26">
      <c r="A2" s="8" t="s">
        <v>20</v>
      </c>
      <c r="B2" s="9" t="s">
        <v>21</v>
      </c>
      <c r="E2" s="10">
        <v>39815</v>
      </c>
      <c r="F2" s="11">
        <v>0.9</v>
      </c>
      <c r="G2" s="12">
        <v>-6.8999999999999997E-4</v>
      </c>
      <c r="I2" s="11">
        <v>3.1819999999999999E-3</v>
      </c>
      <c r="J2" s="11">
        <v>90.2</v>
      </c>
      <c r="L2" s="13"/>
      <c r="M2" s="14">
        <f>$B$5*G2</f>
        <v>-2.4149999999999998E-2</v>
      </c>
      <c r="O2" s="14">
        <f t="shared" ref="O2:O197" si="0">M2-N2</f>
        <v>-2.4149999999999998E-2</v>
      </c>
      <c r="P2" s="14">
        <f t="shared" ref="P2:P197" si="1">-O2*J2+N2*L2</f>
        <v>2.1783299999999999</v>
      </c>
      <c r="Q2">
        <f>P2*(1+I2/252)</f>
        <v>2.1783575057383331</v>
      </c>
      <c r="R2" s="15">
        <f t="shared" ref="R2:R197" si="2">Q2*I2/252</f>
        <v>2.7506085647854667E-5</v>
      </c>
      <c r="S2">
        <f t="shared" ref="S2:S197" si="3">-$B$6*F2+M2*J2</f>
        <v>-3152.1783300000002</v>
      </c>
      <c r="T2" s="15"/>
      <c r="U2">
        <f>O201/196*252</f>
        <v>2246.3201012313411</v>
      </c>
      <c r="V2">
        <f>STDEVA(P2:P197)/SQRT(196)*SQRT(252)</f>
        <v>1520.033577877085</v>
      </c>
    </row>
    <row r="3" spans="1:26">
      <c r="A3" s="8" t="s">
        <v>22</v>
      </c>
      <c r="B3" s="16" t="s">
        <v>23</v>
      </c>
      <c r="E3" s="10">
        <v>39818</v>
      </c>
      <c r="F3" s="11">
        <v>1.25</v>
      </c>
      <c r="G3" s="17">
        <v>4.0000000000000003E-5</v>
      </c>
      <c r="I3" s="11">
        <v>2.9399999999999999E-3</v>
      </c>
      <c r="J3" s="11">
        <v>89.7</v>
      </c>
      <c r="K3" s="26">
        <f t="shared" ref="K3:K197" si="4">J3/J2-1</f>
        <v>-5.5432372505542782E-3</v>
      </c>
      <c r="L3" s="13"/>
      <c r="M3" s="14">
        <f t="shared" ref="M3:M197" si="5">$B$6*G3</f>
        <v>0.14000000000000001</v>
      </c>
      <c r="N3" s="14">
        <f t="shared" ref="N3:N197" si="6">M2</f>
        <v>-2.4149999999999998E-2</v>
      </c>
      <c r="O3" s="14">
        <f t="shared" si="0"/>
        <v>0.16415000000000002</v>
      </c>
      <c r="P3" s="14">
        <f t="shared" si="1"/>
        <v>-14.724255000000003</v>
      </c>
      <c r="Q3" s="14">
        <f t="shared" ref="Q3:Q197" si="7">P3+Q2+R2</f>
        <v>-12.545869988176023</v>
      </c>
      <c r="R3" s="15">
        <f t="shared" si="2"/>
        <v>-1.4636848319538693E-4</v>
      </c>
      <c r="S3">
        <f t="shared" si="3"/>
        <v>-4362.442</v>
      </c>
      <c r="T3" s="15"/>
    </row>
    <row r="4" spans="1:26">
      <c r="A4" s="8" t="s">
        <v>24</v>
      </c>
      <c r="B4" s="16" t="s">
        <v>25</v>
      </c>
      <c r="E4" s="10">
        <v>39819</v>
      </c>
      <c r="F4" s="11">
        <v>1.25</v>
      </c>
      <c r="G4" s="17">
        <v>3.0000000000000001E-5</v>
      </c>
      <c r="I4" s="11">
        <v>3.0149999999999999E-3</v>
      </c>
      <c r="J4" s="11">
        <v>90.15</v>
      </c>
      <c r="K4" s="26">
        <f t="shared" si="4"/>
        <v>5.0167224080268635E-3</v>
      </c>
      <c r="L4" s="13"/>
      <c r="M4" s="14">
        <f t="shared" si="5"/>
        <v>0.105</v>
      </c>
      <c r="N4" s="14">
        <f t="shared" si="6"/>
        <v>0.14000000000000001</v>
      </c>
      <c r="O4" s="14">
        <f t="shared" si="0"/>
        <v>-3.5000000000000017E-2</v>
      </c>
      <c r="P4" s="14">
        <f t="shared" si="1"/>
        <v>3.1552500000000019</v>
      </c>
      <c r="Q4" s="14">
        <f t="shared" si="7"/>
        <v>-9.3907663566592152</v>
      </c>
      <c r="R4" s="15">
        <f t="shared" si="2"/>
        <v>-1.1235381176717274E-4</v>
      </c>
      <c r="S4">
        <f t="shared" si="3"/>
        <v>-4365.5342499999997</v>
      </c>
      <c r="T4" s="15"/>
    </row>
    <row r="5" spans="1:26">
      <c r="A5" s="8" t="s">
        <v>26</v>
      </c>
      <c r="B5" s="11">
        <v>35</v>
      </c>
      <c r="E5" s="10">
        <v>39820</v>
      </c>
      <c r="F5" s="11">
        <v>1</v>
      </c>
      <c r="G5" s="12">
        <v>5.8399999999999999E-4</v>
      </c>
      <c r="I5" s="11">
        <v>2.8779999999999999E-3</v>
      </c>
      <c r="J5" s="11">
        <v>87.86</v>
      </c>
      <c r="K5" s="26">
        <f t="shared" si="4"/>
        <v>-2.5402107598447077E-2</v>
      </c>
      <c r="L5" s="13"/>
      <c r="M5" s="14">
        <f t="shared" si="5"/>
        <v>2.044</v>
      </c>
      <c r="N5" s="14">
        <f t="shared" si="6"/>
        <v>0.105</v>
      </c>
      <c r="O5" s="14">
        <f t="shared" si="0"/>
        <v>1.9390000000000001</v>
      </c>
      <c r="P5" s="14">
        <f t="shared" si="1"/>
        <v>-170.36054000000001</v>
      </c>
      <c r="Q5" s="14">
        <f t="shared" si="7"/>
        <v>-179.751418710471</v>
      </c>
      <c r="R5" s="15">
        <f t="shared" si="2"/>
        <v>-2.0528753295584743E-3</v>
      </c>
      <c r="S5">
        <f t="shared" si="3"/>
        <v>-3320.4141599999998</v>
      </c>
      <c r="T5" s="15"/>
    </row>
    <row r="6" spans="1:26">
      <c r="A6" s="8" t="s">
        <v>27</v>
      </c>
      <c r="B6" s="11">
        <v>3500</v>
      </c>
      <c r="E6" s="10">
        <v>39821</v>
      </c>
      <c r="F6" s="11">
        <v>1.1499999999999999</v>
      </c>
      <c r="G6" s="12">
        <v>1.784E-3</v>
      </c>
      <c r="I6" s="11">
        <v>2.6979999999999999E-3</v>
      </c>
      <c r="J6" s="11">
        <v>87.43</v>
      </c>
      <c r="K6" s="26">
        <f t="shared" si="4"/>
        <v>-4.894149783746804E-3</v>
      </c>
      <c r="L6" s="13"/>
      <c r="M6" s="14">
        <f t="shared" si="5"/>
        <v>6.2439999999999998</v>
      </c>
      <c r="N6" s="14">
        <f t="shared" si="6"/>
        <v>2.044</v>
      </c>
      <c r="O6" s="14">
        <f t="shared" si="0"/>
        <v>4.1999999999999993</v>
      </c>
      <c r="P6" s="14">
        <f t="shared" si="1"/>
        <v>-367.20599999999996</v>
      </c>
      <c r="Q6" s="14">
        <f t="shared" si="7"/>
        <v>-546.95947158580054</v>
      </c>
      <c r="R6" s="15">
        <f t="shared" si="2"/>
        <v>-5.8559391045178164E-3</v>
      </c>
      <c r="S6">
        <f t="shared" si="3"/>
        <v>-3479.0870799999993</v>
      </c>
      <c r="T6" s="15"/>
    </row>
    <row r="7" spans="1:26">
      <c r="A7" s="13"/>
      <c r="B7" s="13"/>
      <c r="E7" s="10">
        <v>39822</v>
      </c>
      <c r="F7" s="11">
        <v>0.95</v>
      </c>
      <c r="G7" s="12">
        <v>1.923E-3</v>
      </c>
      <c r="I7" s="11">
        <v>2.5110000000000002E-3</v>
      </c>
      <c r="J7" s="11">
        <v>86.14</v>
      </c>
      <c r="K7" s="26">
        <f t="shared" si="4"/>
        <v>-1.4754660871554415E-2</v>
      </c>
      <c r="L7" s="13"/>
      <c r="M7" s="14">
        <f t="shared" si="5"/>
        <v>6.7305000000000001</v>
      </c>
      <c r="N7" s="14">
        <f t="shared" si="6"/>
        <v>6.2439999999999998</v>
      </c>
      <c r="O7" s="14">
        <f t="shared" si="0"/>
        <v>0.48650000000000038</v>
      </c>
      <c r="P7" s="14">
        <f t="shared" si="1"/>
        <v>-41.907110000000031</v>
      </c>
      <c r="Q7" s="14">
        <f t="shared" si="7"/>
        <v>-588.87243752490508</v>
      </c>
      <c r="R7" s="15">
        <f t="shared" si="2"/>
        <v>-5.8676932167660185E-3</v>
      </c>
      <c r="S7">
        <f t="shared" si="3"/>
        <v>-2745.2347300000001</v>
      </c>
      <c r="T7" s="15"/>
    </row>
    <row r="8" spans="1:26">
      <c r="A8" s="8" t="s">
        <v>28</v>
      </c>
      <c r="B8" s="18">
        <f>B6*F2</f>
        <v>3150</v>
      </c>
      <c r="E8" s="10">
        <v>39825</v>
      </c>
      <c r="F8" s="11">
        <v>1.1000000000000001</v>
      </c>
      <c r="G8" s="12">
        <v>2.9729999999999999E-3</v>
      </c>
      <c r="I8" s="11">
        <v>2.4989999999999999E-3</v>
      </c>
      <c r="J8" s="11">
        <v>84.79</v>
      </c>
      <c r="K8" s="26">
        <f t="shared" si="4"/>
        <v>-1.5672161597399481E-2</v>
      </c>
      <c r="L8" s="13"/>
      <c r="M8" s="14">
        <f t="shared" si="5"/>
        <v>10.4055</v>
      </c>
      <c r="N8" s="14">
        <f t="shared" si="6"/>
        <v>6.7305000000000001</v>
      </c>
      <c r="O8" s="14">
        <f t="shared" si="0"/>
        <v>3.6749999999999998</v>
      </c>
      <c r="P8" s="14">
        <f t="shared" si="1"/>
        <v>-311.60325</v>
      </c>
      <c r="Q8" s="14">
        <f t="shared" si="7"/>
        <v>-900.4815552181218</v>
      </c>
      <c r="R8" s="15">
        <f t="shared" si="2"/>
        <v>-8.9297754225797065E-3</v>
      </c>
      <c r="S8">
        <f t="shared" si="3"/>
        <v>-2967.7176550000004</v>
      </c>
      <c r="T8" s="15"/>
    </row>
    <row r="9" spans="1:26">
      <c r="A9" s="8" t="s">
        <v>29</v>
      </c>
      <c r="B9" s="19">
        <f>O201</f>
        <v>1747.1378565132654</v>
      </c>
      <c r="E9" s="10">
        <v>39826</v>
      </c>
      <c r="F9" s="11">
        <v>1</v>
      </c>
      <c r="G9" s="12">
        <v>1.9689999999999998E-3</v>
      </c>
      <c r="I9" s="11">
        <v>2.3930000000000002E-3</v>
      </c>
      <c r="J9" s="11">
        <v>84.42</v>
      </c>
      <c r="K9" s="26">
        <f t="shared" si="4"/>
        <v>-4.3637221370445012E-3</v>
      </c>
      <c r="L9" s="13"/>
      <c r="M9" s="14">
        <f t="shared" si="5"/>
        <v>6.8914999999999997</v>
      </c>
      <c r="N9" s="14">
        <f t="shared" si="6"/>
        <v>10.4055</v>
      </c>
      <c r="O9" s="14">
        <f t="shared" si="0"/>
        <v>-3.5140000000000002</v>
      </c>
      <c r="P9" s="14">
        <f t="shared" si="1"/>
        <v>296.65188000000001</v>
      </c>
      <c r="Q9" s="14">
        <f t="shared" si="7"/>
        <v>-603.83860499354432</v>
      </c>
      <c r="R9" s="15">
        <f t="shared" si="2"/>
        <v>-5.7340705624982207E-3</v>
      </c>
      <c r="S9">
        <f t="shared" si="3"/>
        <v>-2918.2195700000002</v>
      </c>
      <c r="T9" s="15"/>
    </row>
    <row r="10" spans="1:26">
      <c r="E10" s="10">
        <v>39827</v>
      </c>
      <c r="F10" s="11">
        <v>1.05</v>
      </c>
      <c r="G10" s="12">
        <v>3.1510000000000002E-3</v>
      </c>
      <c r="I10" s="11">
        <v>2.3570000000000002E-3</v>
      </c>
      <c r="J10" s="11">
        <v>82.08</v>
      </c>
      <c r="K10" s="26">
        <f t="shared" si="4"/>
        <v>-2.7718550106609841E-2</v>
      </c>
      <c r="L10" s="13"/>
      <c r="M10" s="14">
        <f t="shared" si="5"/>
        <v>11.028500000000001</v>
      </c>
      <c r="N10" s="14">
        <f t="shared" si="6"/>
        <v>6.8914999999999997</v>
      </c>
      <c r="O10" s="14">
        <f t="shared" si="0"/>
        <v>4.1370000000000013</v>
      </c>
      <c r="P10" s="14">
        <f t="shared" si="1"/>
        <v>-339.5649600000001</v>
      </c>
      <c r="Q10" s="14">
        <f t="shared" si="7"/>
        <v>-943.40929906410702</v>
      </c>
      <c r="R10" s="15">
        <f t="shared" si="2"/>
        <v>-8.8238718964051607E-3</v>
      </c>
      <c r="S10">
        <f t="shared" si="3"/>
        <v>-2769.7807199999997</v>
      </c>
      <c r="T10" s="15"/>
    </row>
    <row r="11" spans="1:26">
      <c r="E11" s="10">
        <v>39828</v>
      </c>
      <c r="F11" s="11">
        <v>1.2</v>
      </c>
      <c r="G11" s="12">
        <v>2.9520000000000002E-3</v>
      </c>
      <c r="I11" s="11">
        <v>2.4489999999999998E-3</v>
      </c>
      <c r="J11" s="11">
        <v>82.18</v>
      </c>
      <c r="K11" s="26">
        <f t="shared" si="4"/>
        <v>1.218323586744674E-3</v>
      </c>
      <c r="L11" s="13"/>
      <c r="M11" s="14">
        <f t="shared" si="5"/>
        <v>10.332000000000001</v>
      </c>
      <c r="N11" s="14">
        <f t="shared" si="6"/>
        <v>11.028500000000001</v>
      </c>
      <c r="O11" s="14">
        <f t="shared" si="0"/>
        <v>-0.69650000000000034</v>
      </c>
      <c r="P11" s="14">
        <f t="shared" si="1"/>
        <v>57.238370000000032</v>
      </c>
      <c r="Q11" s="14">
        <f t="shared" si="7"/>
        <v>-886.17975293600341</v>
      </c>
      <c r="R11" s="15">
        <f t="shared" si="2"/>
        <v>-8.6121199005566359E-3</v>
      </c>
      <c r="S11">
        <f t="shared" si="3"/>
        <v>-3350.91624</v>
      </c>
      <c r="T11" s="15"/>
    </row>
    <row r="12" spans="1:26">
      <c r="E12" s="10">
        <v>39829</v>
      </c>
      <c r="F12" s="11">
        <v>1.1499999999999999</v>
      </c>
      <c r="G12" s="12">
        <v>2.7880000000000001E-3</v>
      </c>
      <c r="I12" s="11">
        <v>2.4680000000000001E-3</v>
      </c>
      <c r="J12" s="11">
        <v>82.69</v>
      </c>
      <c r="K12" s="26">
        <f t="shared" si="4"/>
        <v>6.2058895108296763E-3</v>
      </c>
      <c r="L12" s="11">
        <v>0.14069999999999999</v>
      </c>
      <c r="M12" s="14">
        <f t="shared" si="5"/>
        <v>9.7580000000000009</v>
      </c>
      <c r="N12" s="14">
        <f t="shared" si="6"/>
        <v>10.332000000000001</v>
      </c>
      <c r="O12" s="14">
        <f t="shared" si="0"/>
        <v>-0.57399999999999984</v>
      </c>
      <c r="P12" s="14">
        <f t="shared" si="1"/>
        <v>48.91777239999999</v>
      </c>
      <c r="Q12" s="14">
        <f t="shared" si="7"/>
        <v>-837.27059265590401</v>
      </c>
      <c r="R12" s="15">
        <f t="shared" si="2"/>
        <v>-8.1999358042649639E-3</v>
      </c>
      <c r="S12">
        <f t="shared" si="3"/>
        <v>-3218.1109799999995</v>
      </c>
      <c r="T12" s="15"/>
    </row>
    <row r="13" spans="1:26">
      <c r="E13" s="10">
        <v>39833</v>
      </c>
      <c r="F13" s="11">
        <v>1.1499999999999999</v>
      </c>
      <c r="G13" s="12">
        <v>5.1050000000000002E-3</v>
      </c>
      <c r="I13" s="11">
        <v>2.4610000000000001E-3</v>
      </c>
      <c r="J13" s="11">
        <v>79.41</v>
      </c>
      <c r="K13" s="26">
        <f t="shared" si="4"/>
        <v>-3.966622324343938E-2</v>
      </c>
      <c r="L13" s="13"/>
      <c r="M13" s="14">
        <f t="shared" si="5"/>
        <v>17.8675</v>
      </c>
      <c r="N13" s="14">
        <f t="shared" si="6"/>
        <v>9.7580000000000009</v>
      </c>
      <c r="O13" s="14">
        <f t="shared" si="0"/>
        <v>8.1094999999999988</v>
      </c>
      <c r="P13" s="14">
        <f t="shared" si="1"/>
        <v>-643.97539499999993</v>
      </c>
      <c r="Q13" s="14">
        <f t="shared" si="7"/>
        <v>-1481.2541875917082</v>
      </c>
      <c r="R13" s="15">
        <f t="shared" si="2"/>
        <v>-1.4465740300250768E-2</v>
      </c>
      <c r="S13">
        <f t="shared" si="3"/>
        <v>-2606.1418249999997</v>
      </c>
      <c r="T13" s="15"/>
    </row>
    <row r="14" spans="1:26">
      <c r="E14" s="10">
        <v>39834</v>
      </c>
      <c r="F14" s="11">
        <v>1.05</v>
      </c>
      <c r="G14" s="12">
        <v>3.1870000000000002E-3</v>
      </c>
      <c r="I14" s="11">
        <v>2.6229999999999999E-3</v>
      </c>
      <c r="J14" s="11">
        <v>82.24</v>
      </c>
      <c r="K14" s="26">
        <f t="shared" si="4"/>
        <v>3.5637828988792419E-2</v>
      </c>
      <c r="L14" s="13"/>
      <c r="M14" s="14">
        <f t="shared" si="5"/>
        <v>11.154500000000001</v>
      </c>
      <c r="N14" s="14">
        <f t="shared" si="6"/>
        <v>17.8675</v>
      </c>
      <c r="O14" s="14">
        <f t="shared" si="0"/>
        <v>-6.7129999999999992</v>
      </c>
      <c r="P14" s="14">
        <f t="shared" si="1"/>
        <v>552.07711999999992</v>
      </c>
      <c r="Q14" s="14">
        <f t="shared" si="7"/>
        <v>-929.19153333200848</v>
      </c>
      <c r="R14" s="15">
        <f t="shared" si="2"/>
        <v>-9.6717039362295958E-3</v>
      </c>
      <c r="S14">
        <f t="shared" si="3"/>
        <v>-2757.6539199999997</v>
      </c>
      <c r="T14" s="15"/>
    </row>
    <row r="15" spans="1:26">
      <c r="E15" s="10">
        <v>39835</v>
      </c>
      <c r="F15" s="11">
        <v>0.95</v>
      </c>
      <c r="G15" s="12">
        <v>2.33E-3</v>
      </c>
      <c r="I15" s="11">
        <v>2.9520000000000002E-3</v>
      </c>
      <c r="J15" s="11">
        <v>81.16</v>
      </c>
      <c r="K15" s="26">
        <f t="shared" si="4"/>
        <v>-1.3132295719844311E-2</v>
      </c>
      <c r="L15" s="13"/>
      <c r="M15" s="14">
        <f t="shared" si="5"/>
        <v>8.1549999999999994</v>
      </c>
      <c r="N15" s="14">
        <f t="shared" si="6"/>
        <v>11.154500000000001</v>
      </c>
      <c r="O15" s="14">
        <f t="shared" si="0"/>
        <v>-2.9995000000000012</v>
      </c>
      <c r="P15" s="14">
        <f t="shared" si="1"/>
        <v>243.4394200000001</v>
      </c>
      <c r="Q15" s="14">
        <f t="shared" si="7"/>
        <v>-685.76178503594451</v>
      </c>
      <c r="R15" s="15">
        <f t="shared" si="2"/>
        <v>-8.0332094818496361E-3</v>
      </c>
      <c r="S15">
        <f t="shared" si="3"/>
        <v>-2663.1401999999998</v>
      </c>
      <c r="T15" s="15"/>
    </row>
    <row r="16" spans="1:26">
      <c r="E16" s="10">
        <v>39836</v>
      </c>
      <c r="F16" s="11">
        <v>1.05</v>
      </c>
      <c r="G16" s="12">
        <v>5.7609999999999996E-3</v>
      </c>
      <c r="I16" s="11">
        <v>3.0149999999999999E-3</v>
      </c>
      <c r="J16" s="11">
        <v>80.52</v>
      </c>
      <c r="K16" s="26">
        <f t="shared" si="4"/>
        <v>-7.8856579595859566E-3</v>
      </c>
      <c r="L16" s="13"/>
      <c r="M16" s="14">
        <f t="shared" si="5"/>
        <v>20.163499999999999</v>
      </c>
      <c r="N16" s="14">
        <f t="shared" si="6"/>
        <v>8.1549999999999994</v>
      </c>
      <c r="O16" s="14">
        <f t="shared" si="0"/>
        <v>12.0085</v>
      </c>
      <c r="P16" s="14">
        <f t="shared" si="1"/>
        <v>-966.92441999999994</v>
      </c>
      <c r="Q16" s="14">
        <f t="shared" si="7"/>
        <v>-1652.6942382454265</v>
      </c>
      <c r="R16" s="15">
        <f t="shared" si="2"/>
        <v>-1.9773306064722065E-2</v>
      </c>
      <c r="S16">
        <f t="shared" si="3"/>
        <v>-2051.43498</v>
      </c>
      <c r="T16" s="15"/>
    </row>
    <row r="17" spans="5:23">
      <c r="E17" s="10">
        <v>39839</v>
      </c>
      <c r="F17" s="11">
        <v>0.95</v>
      </c>
      <c r="G17" s="12">
        <v>4.7939999999999997E-3</v>
      </c>
      <c r="I17" s="11">
        <v>3.1449999999999998E-3</v>
      </c>
      <c r="J17" s="11">
        <v>81.069999999999993</v>
      </c>
      <c r="K17" s="26">
        <f t="shared" si="4"/>
        <v>6.830601092896238E-3</v>
      </c>
      <c r="L17" s="13"/>
      <c r="M17" s="14">
        <f t="shared" si="5"/>
        <v>16.779</v>
      </c>
      <c r="N17" s="14">
        <f t="shared" si="6"/>
        <v>20.163499999999999</v>
      </c>
      <c r="O17" s="14">
        <f t="shared" si="0"/>
        <v>-3.3844999999999992</v>
      </c>
      <c r="P17" s="14">
        <f t="shared" si="1"/>
        <v>274.38141499999989</v>
      </c>
      <c r="Q17" s="14">
        <f t="shared" si="7"/>
        <v>-1378.3325965514914</v>
      </c>
      <c r="R17" s="15">
        <f t="shared" si="2"/>
        <v>-1.7201809587914445E-2</v>
      </c>
      <c r="S17">
        <f t="shared" si="3"/>
        <v>-1964.7264700000001</v>
      </c>
      <c r="T17" s="15"/>
    </row>
    <row r="18" spans="5:23">
      <c r="E18" s="10">
        <v>39840</v>
      </c>
      <c r="F18" s="11">
        <v>0.9</v>
      </c>
      <c r="G18" s="12">
        <v>5.5519999999999996E-3</v>
      </c>
      <c r="I18" s="11">
        <v>3.2200000000000002E-3</v>
      </c>
      <c r="J18" s="11">
        <v>81.510000000000005</v>
      </c>
      <c r="K18" s="26">
        <f t="shared" si="4"/>
        <v>5.4274084124832367E-3</v>
      </c>
      <c r="L18" s="13"/>
      <c r="M18" s="14">
        <f t="shared" si="5"/>
        <v>19.431999999999999</v>
      </c>
      <c r="N18" s="14">
        <f t="shared" si="6"/>
        <v>16.779</v>
      </c>
      <c r="O18" s="14">
        <f t="shared" si="0"/>
        <v>2.6529999999999987</v>
      </c>
      <c r="P18" s="14">
        <f t="shared" si="1"/>
        <v>-216.24602999999991</v>
      </c>
      <c r="Q18" s="14">
        <f t="shared" si="7"/>
        <v>-1594.5958283610792</v>
      </c>
      <c r="R18" s="15">
        <f t="shared" si="2"/>
        <v>-2.0375391140169348E-2</v>
      </c>
      <c r="S18">
        <f t="shared" si="3"/>
        <v>-1566.0976800000001</v>
      </c>
      <c r="T18" s="15"/>
    </row>
    <row r="19" spans="5:23">
      <c r="E19" s="10">
        <v>39841</v>
      </c>
      <c r="F19" s="11">
        <v>1.2</v>
      </c>
      <c r="G19" s="12">
        <v>5.509E-3</v>
      </c>
      <c r="I19" s="11">
        <v>3.1329999999999999E-3</v>
      </c>
      <c r="J19" s="11">
        <v>83.679000000000002</v>
      </c>
      <c r="K19" s="26">
        <f t="shared" si="4"/>
        <v>2.6610231873389623E-2</v>
      </c>
      <c r="L19" s="13"/>
      <c r="M19" s="14">
        <f t="shared" si="5"/>
        <v>19.281500000000001</v>
      </c>
      <c r="N19" s="14">
        <f t="shared" si="6"/>
        <v>19.431999999999999</v>
      </c>
      <c r="O19" s="14">
        <f t="shared" si="0"/>
        <v>-0.15049999999999741</v>
      </c>
      <c r="P19" s="14">
        <f t="shared" si="1"/>
        <v>12.593689499999783</v>
      </c>
      <c r="Q19" s="14">
        <f t="shared" si="7"/>
        <v>-1582.0225142522195</v>
      </c>
      <c r="R19" s="15">
        <f t="shared" si="2"/>
        <v>-1.9668557687111919E-2</v>
      </c>
      <c r="S19">
        <f t="shared" si="3"/>
        <v>-2586.5433615000002</v>
      </c>
      <c r="T19" s="15"/>
    </row>
    <row r="20" spans="5:23">
      <c r="E20" s="10">
        <v>39842</v>
      </c>
      <c r="F20" s="11">
        <v>1.1499999999999999</v>
      </c>
      <c r="G20" s="12">
        <v>5.1370000000000001E-3</v>
      </c>
      <c r="I20" s="11">
        <v>3.2070000000000002E-3</v>
      </c>
      <c r="J20" s="11">
        <v>81.53</v>
      </c>
      <c r="K20" s="26">
        <f t="shared" si="4"/>
        <v>-2.5681473248963305E-2</v>
      </c>
      <c r="L20" s="13"/>
      <c r="M20" s="14">
        <f t="shared" si="5"/>
        <v>17.979500000000002</v>
      </c>
      <c r="N20" s="14">
        <f t="shared" si="6"/>
        <v>19.281500000000001</v>
      </c>
      <c r="O20" s="14">
        <f t="shared" si="0"/>
        <v>-1.3019999999999996</v>
      </c>
      <c r="P20" s="14">
        <f t="shared" si="1"/>
        <v>106.15205999999996</v>
      </c>
      <c r="Q20" s="14">
        <f t="shared" si="7"/>
        <v>-1475.8901228099066</v>
      </c>
      <c r="R20" s="15">
        <f t="shared" si="2"/>
        <v>-1.878245882480703E-2</v>
      </c>
      <c r="S20">
        <f t="shared" si="3"/>
        <v>-2559.1313649999993</v>
      </c>
      <c r="T20" s="15"/>
    </row>
    <row r="21" spans="5:23">
      <c r="E21" s="10">
        <v>39843</v>
      </c>
      <c r="F21" s="11">
        <v>1.1000000000000001</v>
      </c>
      <c r="G21" s="12">
        <v>6.182E-3</v>
      </c>
      <c r="I21" s="11">
        <v>3.2820000000000002E-3</v>
      </c>
      <c r="J21" s="11">
        <v>80.08</v>
      </c>
      <c r="K21" s="26">
        <f t="shared" si="4"/>
        <v>-1.7784864467067396E-2</v>
      </c>
      <c r="L21" s="13"/>
      <c r="M21" s="14">
        <f t="shared" si="5"/>
        <v>21.637</v>
      </c>
      <c r="N21" s="14">
        <f t="shared" si="6"/>
        <v>17.979500000000002</v>
      </c>
      <c r="O21" s="14">
        <f t="shared" si="0"/>
        <v>3.6574999999999989</v>
      </c>
      <c r="P21" s="14">
        <f t="shared" si="1"/>
        <v>-292.8925999999999</v>
      </c>
      <c r="Q21" s="14">
        <f t="shared" si="7"/>
        <v>-1768.8015052687313</v>
      </c>
      <c r="R21" s="15">
        <f t="shared" si="2"/>
        <v>-2.3036533890047527E-2</v>
      </c>
      <c r="S21">
        <f t="shared" si="3"/>
        <v>-2117.3090400000006</v>
      </c>
      <c r="T21" s="15"/>
    </row>
    <row r="22" spans="5:23">
      <c r="E22" s="10">
        <v>39846</v>
      </c>
      <c r="F22" s="11">
        <v>0.98</v>
      </c>
      <c r="G22" s="12">
        <v>7.5519999999999997E-3</v>
      </c>
      <c r="I22" s="11">
        <v>3.4619999999999998E-3</v>
      </c>
      <c r="J22" s="11">
        <v>79.319999999999993</v>
      </c>
      <c r="K22" s="26">
        <f t="shared" si="4"/>
        <v>-9.4905094905095577E-3</v>
      </c>
      <c r="L22" s="13"/>
      <c r="M22" s="14">
        <f t="shared" si="5"/>
        <v>26.431999999999999</v>
      </c>
      <c r="N22" s="14">
        <f t="shared" si="6"/>
        <v>21.637</v>
      </c>
      <c r="O22" s="14">
        <f t="shared" si="0"/>
        <v>4.7949999999999982</v>
      </c>
      <c r="P22" s="14">
        <f t="shared" si="1"/>
        <v>-380.33939999999984</v>
      </c>
      <c r="Q22" s="14">
        <f t="shared" si="7"/>
        <v>-2149.1639418026216</v>
      </c>
      <c r="R22" s="15">
        <f t="shared" si="2"/>
        <v>-2.9525418914764588E-2</v>
      </c>
      <c r="S22">
        <f t="shared" si="3"/>
        <v>-1333.4137600000004</v>
      </c>
      <c r="T22" s="15">
        <f t="shared" ref="T22:T197" si="8">STDEVA(K3:K22)*SQRT(COUNT(K3:K22))</f>
        <v>8.0539226626858793E-2</v>
      </c>
    </row>
    <row r="23" spans="5:23">
      <c r="E23" s="10">
        <v>39847</v>
      </c>
      <c r="F23" s="11">
        <v>0.95</v>
      </c>
      <c r="G23" s="12">
        <v>9.9690000000000004E-3</v>
      </c>
      <c r="I23" s="11">
        <v>3.5620000000000001E-3</v>
      </c>
      <c r="J23" s="11">
        <v>80.63</v>
      </c>
      <c r="K23" s="26">
        <f t="shared" si="4"/>
        <v>1.6515380736258134E-2</v>
      </c>
      <c r="L23" s="13"/>
      <c r="M23" s="14">
        <f t="shared" si="5"/>
        <v>34.891500000000001</v>
      </c>
      <c r="N23" s="14">
        <f t="shared" si="6"/>
        <v>26.431999999999999</v>
      </c>
      <c r="O23" s="14">
        <f t="shared" si="0"/>
        <v>8.459500000000002</v>
      </c>
      <c r="P23" s="14">
        <f t="shared" si="1"/>
        <v>-682.08948500000008</v>
      </c>
      <c r="Q23" s="14">
        <f t="shared" si="7"/>
        <v>-2831.2829522215361</v>
      </c>
      <c r="R23" s="15">
        <f t="shared" si="2"/>
        <v>-4.0019959824655206E-2</v>
      </c>
      <c r="S23">
        <f t="shared" si="3"/>
        <v>-511.69835499999999</v>
      </c>
      <c r="T23" s="15">
        <f t="shared" si="8"/>
        <v>8.3702270458792402E-2</v>
      </c>
      <c r="W23">
        <f t="shared" ref="W23:W86" si="9">(F23-F22)/(T23-T22)</f>
        <v>-9.4845350219698474</v>
      </c>
    </row>
    <row r="24" spans="5:23">
      <c r="E24" s="10">
        <v>39848</v>
      </c>
      <c r="F24" s="11">
        <v>0.89</v>
      </c>
      <c r="G24" s="12">
        <v>7.8410000000000007E-3</v>
      </c>
      <c r="I24" s="11">
        <v>3.673E-3</v>
      </c>
      <c r="J24" s="11">
        <v>79.69</v>
      </c>
      <c r="K24" s="26">
        <f t="shared" si="4"/>
        <v>-1.1658191740047119E-2</v>
      </c>
      <c r="L24" s="13"/>
      <c r="M24" s="14">
        <f t="shared" si="5"/>
        <v>27.443500000000004</v>
      </c>
      <c r="N24" s="14">
        <f t="shared" si="6"/>
        <v>34.891500000000001</v>
      </c>
      <c r="O24" s="14">
        <f t="shared" si="0"/>
        <v>-7.4479999999999968</v>
      </c>
      <c r="P24" s="14">
        <f t="shared" si="1"/>
        <v>593.53111999999976</v>
      </c>
      <c r="Q24" s="14">
        <f t="shared" si="7"/>
        <v>-2237.7918521813613</v>
      </c>
      <c r="R24" s="15">
        <f t="shared" si="2"/>
        <v>-3.2616704258183096E-2</v>
      </c>
      <c r="S24">
        <f t="shared" si="3"/>
        <v>-928.02748499999961</v>
      </c>
      <c r="T24" s="15">
        <f t="shared" si="8"/>
        <v>8.3230086603658895E-2</v>
      </c>
      <c r="W24">
        <f t="shared" si="9"/>
        <v>127.06914763749252</v>
      </c>
    </row>
    <row r="25" spans="5:23">
      <c r="E25" s="10">
        <v>39849</v>
      </c>
      <c r="F25" s="11">
        <v>0.94</v>
      </c>
      <c r="G25" s="12">
        <v>1.0187999999999999E-2</v>
      </c>
      <c r="I25" s="11">
        <v>3.673E-3</v>
      </c>
      <c r="J25" s="11">
        <v>80.55</v>
      </c>
      <c r="K25" s="26">
        <f t="shared" si="4"/>
        <v>1.0791818295896594E-2</v>
      </c>
      <c r="L25" s="13"/>
      <c r="M25" s="14">
        <f t="shared" si="5"/>
        <v>35.657999999999994</v>
      </c>
      <c r="N25" s="14">
        <f t="shared" si="6"/>
        <v>27.443500000000004</v>
      </c>
      <c r="O25" s="14">
        <f t="shared" si="0"/>
        <v>8.2144999999999904</v>
      </c>
      <c r="P25" s="14">
        <f t="shared" si="1"/>
        <v>-661.67797499999915</v>
      </c>
      <c r="Q25" s="14">
        <f t="shared" si="7"/>
        <v>-2899.5024438856185</v>
      </c>
      <c r="R25" s="15">
        <f t="shared" si="2"/>
        <v>-4.2261398715840781E-2</v>
      </c>
      <c r="S25">
        <f t="shared" si="3"/>
        <v>-417.7481000000007</v>
      </c>
      <c r="T25" s="15">
        <f t="shared" si="8"/>
        <v>8.2204326675062611E-2</v>
      </c>
      <c r="W25">
        <f t="shared" si="9"/>
        <v>-48.744349049024699</v>
      </c>
    </row>
    <row r="26" spans="5:23">
      <c r="E26" s="10">
        <v>39850</v>
      </c>
      <c r="F26" s="11">
        <v>0.6</v>
      </c>
      <c r="G26" s="12">
        <v>-1.271E-3</v>
      </c>
      <c r="I26" s="11">
        <v>3.6610000000000002E-3</v>
      </c>
      <c r="J26" s="11">
        <v>82.86</v>
      </c>
      <c r="K26" s="26">
        <f t="shared" si="4"/>
        <v>2.8677839851024345E-2</v>
      </c>
      <c r="L26" s="13"/>
      <c r="M26" s="14">
        <f t="shared" si="5"/>
        <v>-4.4485000000000001</v>
      </c>
      <c r="N26" s="14">
        <f t="shared" si="6"/>
        <v>35.657999999999994</v>
      </c>
      <c r="O26" s="14">
        <f t="shared" si="0"/>
        <v>-40.106499999999997</v>
      </c>
      <c r="P26" s="14">
        <f t="shared" si="1"/>
        <v>3323.2245899999998</v>
      </c>
      <c r="Q26" s="14">
        <f t="shared" si="7"/>
        <v>423.67988471566548</v>
      </c>
      <c r="R26" s="15">
        <f t="shared" si="2"/>
        <v>6.1551272140636963E-3</v>
      </c>
      <c r="S26">
        <f t="shared" si="3"/>
        <v>-2468.6027100000001</v>
      </c>
      <c r="T26" s="15">
        <f t="shared" si="8"/>
        <v>8.8508067827893347E-2</v>
      </c>
      <c r="W26">
        <f t="shared" si="9"/>
        <v>-53.936224815849357</v>
      </c>
    </row>
    <row r="27" spans="5:23">
      <c r="E27" s="10">
        <v>39853</v>
      </c>
      <c r="F27" s="11">
        <v>1</v>
      </c>
      <c r="G27" s="12">
        <v>5.1419999999999999E-3</v>
      </c>
      <c r="I27" s="11">
        <v>3.5860000000000002E-3</v>
      </c>
      <c r="J27" s="11">
        <v>82.75</v>
      </c>
      <c r="K27" s="26">
        <f t="shared" si="4"/>
        <v>-1.3275404296403392E-3</v>
      </c>
      <c r="L27" s="13"/>
      <c r="M27" s="14">
        <f t="shared" si="5"/>
        <v>17.997</v>
      </c>
      <c r="N27" s="14">
        <f t="shared" si="6"/>
        <v>-4.4485000000000001</v>
      </c>
      <c r="O27" s="14">
        <f t="shared" si="0"/>
        <v>22.445499999999999</v>
      </c>
      <c r="P27" s="14">
        <f t="shared" si="1"/>
        <v>-1857.365125</v>
      </c>
      <c r="Q27" s="14">
        <f t="shared" si="7"/>
        <v>-1433.6790851571207</v>
      </c>
      <c r="R27" s="15">
        <f t="shared" si="2"/>
        <v>-2.0401480949894586E-2</v>
      </c>
      <c r="S27">
        <f t="shared" si="3"/>
        <v>-2010.7482500000001</v>
      </c>
      <c r="T27" s="15">
        <f t="shared" si="8"/>
        <v>8.756371545642723E-2</v>
      </c>
      <c r="W27">
        <f t="shared" si="9"/>
        <v>-423.57070526438736</v>
      </c>
    </row>
    <row r="28" spans="5:23">
      <c r="E28" s="10">
        <v>39854</v>
      </c>
      <c r="F28" s="11">
        <v>1.04</v>
      </c>
      <c r="G28" s="12">
        <v>7.6689999999999996E-3</v>
      </c>
      <c r="I28" s="11">
        <v>3.6110000000000001E-3</v>
      </c>
      <c r="J28" s="11">
        <v>79.19</v>
      </c>
      <c r="K28" s="26">
        <f t="shared" si="4"/>
        <v>-4.3021148036253787E-2</v>
      </c>
      <c r="L28" s="13"/>
      <c r="M28" s="14">
        <f t="shared" si="5"/>
        <v>26.8415</v>
      </c>
      <c r="N28" s="14">
        <f t="shared" si="6"/>
        <v>17.997</v>
      </c>
      <c r="O28" s="14">
        <f t="shared" si="0"/>
        <v>8.8445</v>
      </c>
      <c r="P28" s="14">
        <f t="shared" si="1"/>
        <v>-700.39595499999996</v>
      </c>
      <c r="Q28" s="14">
        <f t="shared" si="7"/>
        <v>-2134.0954416380705</v>
      </c>
      <c r="R28" s="15">
        <f t="shared" si="2"/>
        <v>-3.0580232697440764E-2</v>
      </c>
      <c r="S28">
        <f t="shared" si="3"/>
        <v>-1514.4216150000002</v>
      </c>
      <c r="T28" s="15">
        <f t="shared" si="8"/>
        <v>9.5983045515977389E-2</v>
      </c>
      <c r="W28">
        <f t="shared" si="9"/>
        <v>4.7509718370795424</v>
      </c>
    </row>
    <row r="29" spans="5:23">
      <c r="E29" s="10">
        <v>39855</v>
      </c>
      <c r="F29" s="11">
        <v>0.84</v>
      </c>
      <c r="G29" s="12">
        <v>4.2459999999999998E-3</v>
      </c>
      <c r="I29" s="11">
        <v>3.5739999999999999E-3</v>
      </c>
      <c r="J29" s="11">
        <v>79.55</v>
      </c>
      <c r="K29" s="26">
        <f t="shared" si="4"/>
        <v>4.5460285389569144E-3</v>
      </c>
      <c r="L29" s="13"/>
      <c r="M29" s="14">
        <f t="shared" si="5"/>
        <v>14.860999999999999</v>
      </c>
      <c r="N29" s="14">
        <f t="shared" si="6"/>
        <v>26.8415</v>
      </c>
      <c r="O29" s="14">
        <f t="shared" si="0"/>
        <v>-11.980500000000001</v>
      </c>
      <c r="P29" s="14">
        <f t="shared" si="1"/>
        <v>953.04877500000009</v>
      </c>
      <c r="Q29" s="14">
        <f t="shared" si="7"/>
        <v>-1181.0772468707678</v>
      </c>
      <c r="R29" s="15">
        <f t="shared" si="2"/>
        <v>-1.6750674921889381E-2</v>
      </c>
      <c r="S29">
        <f t="shared" si="3"/>
        <v>-1757.8074500000002</v>
      </c>
      <c r="T29" s="15">
        <f t="shared" si="8"/>
        <v>9.6281497052791779E-2</v>
      </c>
      <c r="W29">
        <f t="shared" si="9"/>
        <v>-670.12554914194413</v>
      </c>
    </row>
    <row r="30" spans="5:23">
      <c r="E30" s="10">
        <v>39856</v>
      </c>
      <c r="F30" s="11">
        <v>0.97</v>
      </c>
      <c r="G30" s="12">
        <v>1.0102E-2</v>
      </c>
      <c r="I30" s="11">
        <v>3.6489999999999999E-3</v>
      </c>
      <c r="J30" s="11">
        <v>79.5</v>
      </c>
      <c r="K30" s="26">
        <f t="shared" si="4"/>
        <v>-6.2853551225638959E-4</v>
      </c>
      <c r="L30" s="13"/>
      <c r="M30" s="14">
        <f t="shared" si="5"/>
        <v>35.356999999999999</v>
      </c>
      <c r="N30" s="14">
        <f t="shared" si="6"/>
        <v>14.860999999999999</v>
      </c>
      <c r="O30" s="14">
        <f t="shared" si="0"/>
        <v>20.496000000000002</v>
      </c>
      <c r="P30" s="14">
        <f t="shared" si="1"/>
        <v>-1629.4320000000002</v>
      </c>
      <c r="Q30" s="14">
        <f t="shared" si="7"/>
        <v>-2810.5259975456897</v>
      </c>
      <c r="R30" s="15">
        <f t="shared" si="2"/>
        <v>-4.0696862559699294E-2</v>
      </c>
      <c r="S30">
        <f t="shared" si="3"/>
        <v>-584.11850000000004</v>
      </c>
      <c r="T30" s="15">
        <f t="shared" si="8"/>
        <v>9.2626823095870059E-2</v>
      </c>
      <c r="W30">
        <f t="shared" si="9"/>
        <v>-35.570888547742619</v>
      </c>
    </row>
    <row r="31" spans="5:23">
      <c r="E31" s="10">
        <v>39857</v>
      </c>
      <c r="F31" s="11">
        <v>0.88</v>
      </c>
      <c r="G31" s="12">
        <v>6.2729999999999999E-3</v>
      </c>
      <c r="I31" s="11">
        <v>3.6359999999999999E-3</v>
      </c>
      <c r="J31" s="11">
        <v>78.55</v>
      </c>
      <c r="K31" s="26">
        <f t="shared" si="4"/>
        <v>-1.1949685534591192E-2</v>
      </c>
      <c r="L31" s="13"/>
      <c r="M31" s="14">
        <f t="shared" si="5"/>
        <v>21.955500000000001</v>
      </c>
      <c r="N31" s="14">
        <f t="shared" si="6"/>
        <v>35.356999999999999</v>
      </c>
      <c r="O31" s="14">
        <f t="shared" si="0"/>
        <v>-13.401499999999999</v>
      </c>
      <c r="P31" s="14">
        <f t="shared" si="1"/>
        <v>1052.6878249999997</v>
      </c>
      <c r="Q31" s="14">
        <f t="shared" si="7"/>
        <v>-1757.8788694082498</v>
      </c>
      <c r="R31" s="15">
        <f t="shared" si="2"/>
        <v>-2.5363680830033316E-2</v>
      </c>
      <c r="S31">
        <f t="shared" si="3"/>
        <v>-1355.395475</v>
      </c>
      <c r="T31" s="15">
        <f t="shared" si="8"/>
        <v>9.3170787455253937E-2</v>
      </c>
      <c r="W31">
        <f t="shared" si="9"/>
        <v>-165.4520161981543</v>
      </c>
    </row>
    <row r="32" spans="5:23">
      <c r="E32" s="10">
        <v>39861</v>
      </c>
      <c r="F32" s="11">
        <v>0.72</v>
      </c>
      <c r="G32" s="12">
        <v>1.1428000000000001E-2</v>
      </c>
      <c r="I32" s="11">
        <v>3.692E-3</v>
      </c>
      <c r="J32" s="11">
        <v>75.75</v>
      </c>
      <c r="K32" s="26">
        <f t="shared" si="4"/>
        <v>-3.5646085295989782E-2</v>
      </c>
      <c r="L32" s="13"/>
      <c r="M32" s="14">
        <f t="shared" si="5"/>
        <v>39.998000000000005</v>
      </c>
      <c r="N32" s="14">
        <f t="shared" si="6"/>
        <v>21.955500000000001</v>
      </c>
      <c r="O32" s="14">
        <f t="shared" si="0"/>
        <v>18.042500000000004</v>
      </c>
      <c r="P32" s="14">
        <f t="shared" si="1"/>
        <v>-1366.7193750000004</v>
      </c>
      <c r="Q32" s="14">
        <f t="shared" si="7"/>
        <v>-3124.6236080890803</v>
      </c>
      <c r="R32" s="15">
        <f t="shared" si="2"/>
        <v>-4.5778215718511442E-2</v>
      </c>
      <c r="S32">
        <f t="shared" si="3"/>
        <v>509.84850000000051</v>
      </c>
      <c r="T32" s="15">
        <f t="shared" si="8"/>
        <v>9.8514142383001449E-2</v>
      </c>
      <c r="W32">
        <f t="shared" si="9"/>
        <v>-29.943734257504754</v>
      </c>
    </row>
    <row r="33" spans="5:23">
      <c r="E33" s="10">
        <v>39862</v>
      </c>
      <c r="F33" s="11">
        <v>0.85</v>
      </c>
      <c r="G33" s="12">
        <v>1.6511999999999999E-2</v>
      </c>
      <c r="I33" s="11">
        <v>3.7109999999999999E-3</v>
      </c>
      <c r="J33" s="11">
        <v>75.760000000000005</v>
      </c>
      <c r="K33" s="26">
        <f t="shared" si="4"/>
        <v>1.3201320132028016E-4</v>
      </c>
      <c r="L33" s="13"/>
      <c r="M33" s="14">
        <f t="shared" si="5"/>
        <v>57.791999999999994</v>
      </c>
      <c r="N33" s="14">
        <f t="shared" si="6"/>
        <v>39.998000000000005</v>
      </c>
      <c r="O33" s="14">
        <f t="shared" si="0"/>
        <v>17.79399999999999</v>
      </c>
      <c r="P33" s="14">
        <f t="shared" si="1"/>
        <v>-1348.0734399999992</v>
      </c>
      <c r="Q33" s="14">
        <f t="shared" si="7"/>
        <v>-4472.7428263047977</v>
      </c>
      <c r="R33" s="15">
        <f t="shared" si="2"/>
        <v>-6.5866462811178986E-2</v>
      </c>
      <c r="S33">
        <f t="shared" si="3"/>
        <v>1403.3219200000003</v>
      </c>
      <c r="T33" s="15">
        <f t="shared" si="8"/>
        <v>9.11728641447557E-2</v>
      </c>
      <c r="W33">
        <f t="shared" si="9"/>
        <v>-17.708087853521327</v>
      </c>
    </row>
    <row r="34" spans="5:23">
      <c r="E34" s="10">
        <v>39863</v>
      </c>
      <c r="F34" s="11">
        <v>0.87</v>
      </c>
      <c r="G34" s="12">
        <v>1.2819000000000001E-2</v>
      </c>
      <c r="I34" s="11">
        <v>3.754E-3</v>
      </c>
      <c r="J34" s="11">
        <v>75.03</v>
      </c>
      <c r="K34" s="26">
        <f t="shared" si="4"/>
        <v>-9.6356916578670404E-3</v>
      </c>
      <c r="L34" s="13"/>
      <c r="M34" s="14">
        <f t="shared" si="5"/>
        <v>44.866500000000002</v>
      </c>
      <c r="N34" s="14">
        <f t="shared" si="6"/>
        <v>57.791999999999994</v>
      </c>
      <c r="O34" s="14">
        <f t="shared" si="0"/>
        <v>-12.925499999999992</v>
      </c>
      <c r="P34" s="14">
        <f t="shared" si="1"/>
        <v>969.8002649999994</v>
      </c>
      <c r="Q34" s="14">
        <f t="shared" si="7"/>
        <v>-3503.0084277676096</v>
      </c>
      <c r="R34" s="15">
        <f t="shared" si="2"/>
        <v>-5.218370491206193E-2</v>
      </c>
      <c r="S34">
        <f t="shared" si="3"/>
        <v>321.33349500000031</v>
      </c>
      <c r="T34" s="15">
        <f t="shared" si="8"/>
        <v>8.2221336732107367E-2</v>
      </c>
      <c r="W34">
        <f t="shared" si="9"/>
        <v>-2.2342555720424215</v>
      </c>
    </row>
    <row r="35" spans="5:23">
      <c r="E35" s="10">
        <v>39864</v>
      </c>
      <c r="F35" s="11">
        <v>0.9</v>
      </c>
      <c r="G35" s="12">
        <v>1.7451999999999999E-2</v>
      </c>
      <c r="I35" s="11">
        <v>3.7360000000000002E-3</v>
      </c>
      <c r="J35" s="11">
        <v>73.73</v>
      </c>
      <c r="K35" s="26">
        <f t="shared" si="4"/>
        <v>-1.7326402772224414E-2</v>
      </c>
      <c r="L35" s="11">
        <v>0.36535000000000001</v>
      </c>
      <c r="M35" s="14">
        <f t="shared" si="5"/>
        <v>61.081999999999994</v>
      </c>
      <c r="N35" s="14">
        <f t="shared" si="6"/>
        <v>44.866500000000002</v>
      </c>
      <c r="O35" s="14">
        <f t="shared" si="0"/>
        <v>16.215499999999992</v>
      </c>
      <c r="P35" s="14">
        <f t="shared" si="1"/>
        <v>-1179.1768392249994</v>
      </c>
      <c r="Q35" s="14">
        <f t="shared" si="7"/>
        <v>-4682.2374506975211</v>
      </c>
      <c r="R35" s="15">
        <f t="shared" si="2"/>
        <v>-6.941602823732515E-2</v>
      </c>
      <c r="S35">
        <f t="shared" si="3"/>
        <v>1353.5758599999999</v>
      </c>
      <c r="T35" s="15">
        <f t="shared" si="8"/>
        <v>8.2794355322597629E-2</v>
      </c>
      <c r="W35">
        <f t="shared" si="9"/>
        <v>52.35432235162331</v>
      </c>
    </row>
    <row r="36" spans="5:23">
      <c r="E36" s="10">
        <v>39867</v>
      </c>
      <c r="F36" s="11">
        <v>0.84</v>
      </c>
      <c r="G36" s="12">
        <v>1.9671000000000001E-2</v>
      </c>
      <c r="I36" s="11">
        <v>3.686E-3</v>
      </c>
      <c r="J36" s="11">
        <v>71.150000000000006</v>
      </c>
      <c r="K36" s="26">
        <f t="shared" si="4"/>
        <v>-3.4992540349925383E-2</v>
      </c>
      <c r="L36" s="13"/>
      <c r="M36" s="14">
        <f t="shared" si="5"/>
        <v>68.848500000000001</v>
      </c>
      <c r="N36" s="14">
        <f t="shared" si="6"/>
        <v>61.081999999999994</v>
      </c>
      <c r="O36" s="14">
        <f t="shared" si="0"/>
        <v>7.7665000000000077</v>
      </c>
      <c r="P36" s="14">
        <f t="shared" si="1"/>
        <v>-552.58647500000063</v>
      </c>
      <c r="Q36" s="14">
        <f t="shared" si="7"/>
        <v>-5234.8933417257595</v>
      </c>
      <c r="R36" s="15">
        <f t="shared" si="2"/>
        <v>-7.6570701815877579E-2</v>
      </c>
      <c r="S36">
        <f t="shared" si="3"/>
        <v>1958.5707750000001</v>
      </c>
      <c r="T36" s="15">
        <f t="shared" si="8"/>
        <v>8.8180224371214033E-2</v>
      </c>
      <c r="W36">
        <f t="shared" si="9"/>
        <v>-11.140263429801301</v>
      </c>
    </row>
    <row r="37" spans="5:23">
      <c r="E37" s="10">
        <v>39868</v>
      </c>
      <c r="F37" s="11">
        <v>0.85</v>
      </c>
      <c r="G37" s="12">
        <v>1.8901000000000001E-2</v>
      </c>
      <c r="I37" s="11">
        <v>3.8159999999999999E-3</v>
      </c>
      <c r="J37" s="11">
        <v>73.38</v>
      </c>
      <c r="K37" s="26">
        <f t="shared" si="4"/>
        <v>3.1342234715389772E-2</v>
      </c>
      <c r="L37" s="13"/>
      <c r="M37" s="14">
        <f t="shared" si="5"/>
        <v>66.153500000000008</v>
      </c>
      <c r="N37" s="14">
        <f t="shared" si="6"/>
        <v>68.848500000000001</v>
      </c>
      <c r="O37" s="14">
        <f t="shared" si="0"/>
        <v>-2.6949999999999932</v>
      </c>
      <c r="P37" s="14">
        <f t="shared" si="1"/>
        <v>197.75909999999948</v>
      </c>
      <c r="Q37" s="14">
        <f t="shared" si="7"/>
        <v>-5037.2108124275765</v>
      </c>
      <c r="R37" s="15">
        <f t="shared" si="2"/>
        <v>-7.6277763731046166E-2</v>
      </c>
      <c r="S37">
        <f t="shared" si="3"/>
        <v>1879.3438300000007</v>
      </c>
      <c r="T37" s="15">
        <f t="shared" si="8"/>
        <v>9.5066673990876288E-2</v>
      </c>
      <c r="W37">
        <f t="shared" si="9"/>
        <v>1.4521270832284776</v>
      </c>
    </row>
    <row r="38" spans="5:23">
      <c r="E38" s="10">
        <v>39869</v>
      </c>
      <c r="F38" s="11">
        <v>0.55000000000000004</v>
      </c>
      <c r="G38" s="20"/>
      <c r="I38" s="11">
        <v>3.7360000000000002E-3</v>
      </c>
      <c r="J38" s="11">
        <v>72.67</v>
      </c>
      <c r="K38" s="26">
        <f t="shared" si="4"/>
        <v>-9.6756609430361795E-3</v>
      </c>
      <c r="L38" s="13"/>
      <c r="M38" s="14">
        <f t="shared" si="5"/>
        <v>0</v>
      </c>
      <c r="N38" s="14">
        <f t="shared" si="6"/>
        <v>66.153500000000008</v>
      </c>
      <c r="O38" s="14">
        <f t="shared" si="0"/>
        <v>-66.153500000000008</v>
      </c>
      <c r="P38" s="14">
        <f t="shared" si="1"/>
        <v>4807.3748450000003</v>
      </c>
      <c r="Q38" s="14">
        <f t="shared" si="7"/>
        <v>-229.91224519130722</v>
      </c>
      <c r="R38" s="15">
        <f t="shared" si="2"/>
        <v>-3.4085402699790628E-3</v>
      </c>
      <c r="S38">
        <f t="shared" si="3"/>
        <v>-1925.0000000000002</v>
      </c>
      <c r="T38" s="15">
        <f t="shared" si="8"/>
        <v>9.4562235924763469E-2</v>
      </c>
      <c r="W38">
        <f t="shared" si="9"/>
        <v>594.72117620263771</v>
      </c>
    </row>
    <row r="39" spans="5:23">
      <c r="E39" s="10">
        <v>39870</v>
      </c>
      <c r="F39" s="11">
        <v>0.55000000000000004</v>
      </c>
      <c r="G39" s="12">
        <v>1.7571E-2</v>
      </c>
      <c r="I39" s="11">
        <v>3.7669999999999999E-3</v>
      </c>
      <c r="J39" s="11">
        <v>71.84</v>
      </c>
      <c r="K39" s="26">
        <f t="shared" si="4"/>
        <v>-1.1421494426861134E-2</v>
      </c>
      <c r="L39" s="13"/>
      <c r="M39" s="14">
        <f t="shared" si="5"/>
        <v>61.4985</v>
      </c>
      <c r="N39" s="14">
        <f t="shared" si="6"/>
        <v>0</v>
      </c>
      <c r="O39" s="14">
        <f t="shared" si="0"/>
        <v>61.4985</v>
      </c>
      <c r="P39" s="14">
        <f t="shared" si="1"/>
        <v>-4418.05224</v>
      </c>
      <c r="Q39" s="14">
        <f t="shared" si="7"/>
        <v>-4647.9678937315775</v>
      </c>
      <c r="R39" s="15">
        <f t="shared" si="2"/>
        <v>-6.9479742284471638E-2</v>
      </c>
      <c r="S39">
        <f t="shared" si="3"/>
        <v>2493.05224</v>
      </c>
      <c r="T39" s="15">
        <f t="shared" si="8"/>
        <v>8.841184082991381E-2</v>
      </c>
      <c r="W39">
        <f t="shared" si="9"/>
        <v>0</v>
      </c>
    </row>
    <row r="40" spans="5:23">
      <c r="E40" s="10">
        <v>39871</v>
      </c>
      <c r="F40" s="11">
        <v>0.63</v>
      </c>
      <c r="G40" s="12">
        <v>1.7514999999999999E-2</v>
      </c>
      <c r="I40" s="11">
        <v>3.8289999999999999E-3</v>
      </c>
      <c r="J40" s="11">
        <v>70.760000000000005</v>
      </c>
      <c r="K40" s="26">
        <f t="shared" si="4"/>
        <v>-1.5033407572383028E-2</v>
      </c>
      <c r="L40" s="13"/>
      <c r="M40" s="14">
        <f t="shared" si="5"/>
        <v>61.302499999999995</v>
      </c>
      <c r="N40" s="14">
        <f t="shared" si="6"/>
        <v>61.4985</v>
      </c>
      <c r="O40" s="14">
        <f t="shared" si="0"/>
        <v>-0.19600000000000506</v>
      </c>
      <c r="P40" s="14">
        <f t="shared" si="1"/>
        <v>13.868960000000358</v>
      </c>
      <c r="Q40" s="14">
        <f t="shared" si="7"/>
        <v>-4634.1684134738616</v>
      </c>
      <c r="R40" s="15">
        <f t="shared" si="2"/>
        <v>-7.0413614504727842E-2</v>
      </c>
      <c r="S40">
        <f t="shared" si="3"/>
        <v>2132.7649000000001</v>
      </c>
      <c r="T40" s="15">
        <f t="shared" si="8"/>
        <v>8.6720714499447141E-2</v>
      </c>
      <c r="W40">
        <f t="shared" si="9"/>
        <v>-47.305750350373785</v>
      </c>
    </row>
    <row r="41" spans="5:23">
      <c r="E41" s="10">
        <v>39874</v>
      </c>
      <c r="F41" s="11">
        <v>0.34</v>
      </c>
      <c r="G41" s="12">
        <v>9.3650000000000001E-3</v>
      </c>
      <c r="I41" s="11">
        <v>3.8040000000000001E-3</v>
      </c>
      <c r="J41" s="11">
        <v>67.83</v>
      </c>
      <c r="K41" s="26">
        <f t="shared" si="4"/>
        <v>-4.1407574901074162E-2</v>
      </c>
      <c r="L41" s="13"/>
      <c r="M41" s="14">
        <f t="shared" si="5"/>
        <v>32.777500000000003</v>
      </c>
      <c r="N41" s="14">
        <f t="shared" si="6"/>
        <v>61.302499999999995</v>
      </c>
      <c r="O41" s="14">
        <f t="shared" si="0"/>
        <v>-28.524999999999991</v>
      </c>
      <c r="P41" s="14">
        <f t="shared" si="1"/>
        <v>1934.8507499999994</v>
      </c>
      <c r="Q41" s="14">
        <f t="shared" si="7"/>
        <v>-2699.3880770883666</v>
      </c>
      <c r="R41" s="15">
        <f t="shared" si="2"/>
        <v>-4.0747905735095818E-2</v>
      </c>
      <c r="S41">
        <f t="shared" si="3"/>
        <v>1033.2978250000001</v>
      </c>
      <c r="T41" s="15">
        <f t="shared" si="8"/>
        <v>9.2848637264553821E-2</v>
      </c>
      <c r="W41">
        <f t="shared" si="9"/>
        <v>-47.324356248630266</v>
      </c>
    </row>
    <row r="42" spans="5:23">
      <c r="E42" s="10">
        <v>39875</v>
      </c>
      <c r="F42" s="11">
        <v>0.5</v>
      </c>
      <c r="G42" s="12">
        <v>1.294E-2</v>
      </c>
      <c r="I42" s="11">
        <v>3.8660000000000001E-3</v>
      </c>
      <c r="J42" s="11">
        <v>67.209999999999994</v>
      </c>
      <c r="K42" s="26">
        <f t="shared" si="4"/>
        <v>-9.1404983045850763E-3</v>
      </c>
      <c r="L42" s="13"/>
      <c r="M42" s="14">
        <f t="shared" si="5"/>
        <v>45.29</v>
      </c>
      <c r="N42" s="14">
        <f t="shared" si="6"/>
        <v>32.777500000000003</v>
      </c>
      <c r="O42" s="14">
        <f t="shared" si="0"/>
        <v>12.512499999999996</v>
      </c>
      <c r="P42" s="14">
        <f t="shared" si="1"/>
        <v>-840.9651249999996</v>
      </c>
      <c r="Q42" s="14">
        <f t="shared" si="7"/>
        <v>-3540.3939499941016</v>
      </c>
      <c r="R42" s="15">
        <f t="shared" si="2"/>
        <v>-5.4314138931258721E-2</v>
      </c>
      <c r="S42">
        <f t="shared" si="3"/>
        <v>1293.9408999999996</v>
      </c>
      <c r="T42" s="15">
        <f t="shared" si="8"/>
        <v>9.2843622256142927E-2</v>
      </c>
      <c r="W42">
        <f t="shared" si="9"/>
        <v>-31904.233630482569</v>
      </c>
    </row>
    <row r="43" spans="5:23">
      <c r="E43" s="10">
        <v>39876</v>
      </c>
      <c r="F43" s="11">
        <v>0.77</v>
      </c>
      <c r="G43" s="12">
        <v>2.3538E-2</v>
      </c>
      <c r="I43" s="11">
        <v>3.9160000000000002E-3</v>
      </c>
      <c r="J43" s="11">
        <v>68.77</v>
      </c>
      <c r="K43" s="26">
        <f t="shared" si="4"/>
        <v>2.3210831721470093E-2</v>
      </c>
      <c r="L43" s="13"/>
      <c r="M43" s="14">
        <f t="shared" si="5"/>
        <v>82.382999999999996</v>
      </c>
      <c r="N43" s="14">
        <f t="shared" si="6"/>
        <v>45.29</v>
      </c>
      <c r="O43" s="14">
        <f t="shared" si="0"/>
        <v>37.092999999999996</v>
      </c>
      <c r="P43" s="14">
        <f t="shared" si="1"/>
        <v>-2550.8856099999998</v>
      </c>
      <c r="Q43" s="14">
        <f t="shared" si="7"/>
        <v>-6091.3338741330335</v>
      </c>
      <c r="R43" s="15">
        <f t="shared" si="2"/>
        <v>-9.4657394647241905E-2</v>
      </c>
      <c r="S43">
        <f t="shared" si="3"/>
        <v>2970.4789099999998</v>
      </c>
      <c r="T43" s="15">
        <f t="shared" si="8"/>
        <v>9.4925938938977203E-2</v>
      </c>
      <c r="W43">
        <f t="shared" si="9"/>
        <v>129.66327467179417</v>
      </c>
    </row>
    <row r="44" spans="5:23">
      <c r="E44" s="10">
        <v>39877</v>
      </c>
      <c r="F44" s="11">
        <v>0.61</v>
      </c>
      <c r="G44" s="12">
        <v>1.8116E-2</v>
      </c>
      <c r="I44" s="11">
        <v>3.9280000000000001E-3</v>
      </c>
      <c r="J44" s="11">
        <v>66.069999999999993</v>
      </c>
      <c r="K44" s="26">
        <f t="shared" si="4"/>
        <v>-3.9261305801948532E-2</v>
      </c>
      <c r="L44" s="13"/>
      <c r="M44" s="14">
        <f t="shared" si="5"/>
        <v>63.405999999999999</v>
      </c>
      <c r="N44" s="14">
        <f t="shared" si="6"/>
        <v>82.382999999999996</v>
      </c>
      <c r="O44" s="14">
        <f t="shared" si="0"/>
        <v>-18.976999999999997</v>
      </c>
      <c r="P44" s="14">
        <f t="shared" si="1"/>
        <v>1253.8103899999996</v>
      </c>
      <c r="Q44" s="14">
        <f t="shared" si="7"/>
        <v>-4837.6181415276815</v>
      </c>
      <c r="R44" s="15">
        <f t="shared" si="2"/>
        <v>-7.5405412936193392E-2</v>
      </c>
      <c r="S44">
        <f t="shared" si="3"/>
        <v>2054.2344199999998</v>
      </c>
      <c r="T44" s="15">
        <f t="shared" si="8"/>
        <v>0.10001203873584787</v>
      </c>
      <c r="W44">
        <f t="shared" si="9"/>
        <v>-31.458289532274534</v>
      </c>
    </row>
    <row r="45" spans="5:23">
      <c r="E45" s="10">
        <v>39878</v>
      </c>
      <c r="F45" s="11">
        <v>0.48</v>
      </c>
      <c r="G45" s="12">
        <v>1.2874999999999999E-2</v>
      </c>
      <c r="I45" s="11">
        <v>4.0029999999999996E-3</v>
      </c>
      <c r="J45" s="11">
        <v>66.5</v>
      </c>
      <c r="K45" s="26">
        <f t="shared" si="4"/>
        <v>6.5082488270018501E-3</v>
      </c>
      <c r="L45" s="13"/>
      <c r="M45" s="14">
        <f t="shared" si="5"/>
        <v>45.0625</v>
      </c>
      <c r="N45" s="14">
        <f t="shared" si="6"/>
        <v>63.405999999999999</v>
      </c>
      <c r="O45" s="14">
        <f t="shared" si="0"/>
        <v>-18.343499999999999</v>
      </c>
      <c r="P45" s="14">
        <f t="shared" si="1"/>
        <v>1219.84275</v>
      </c>
      <c r="Q45" s="14">
        <f t="shared" si="7"/>
        <v>-3617.8507969406178</v>
      </c>
      <c r="R45" s="15">
        <f t="shared" si="2"/>
        <v>-5.7469272778386073E-2</v>
      </c>
      <c r="S45">
        <f t="shared" si="3"/>
        <v>1316.65625</v>
      </c>
      <c r="T45" s="15">
        <f t="shared" si="8"/>
        <v>9.9204217525269325E-2</v>
      </c>
      <c r="W45">
        <f t="shared" si="9"/>
        <v>160.92669800895339</v>
      </c>
    </row>
    <row r="46" spans="5:23">
      <c r="E46" s="10">
        <v>39881</v>
      </c>
      <c r="F46" s="11">
        <v>0.57999999999999996</v>
      </c>
      <c r="G46" s="12">
        <v>1.1279000000000001E-2</v>
      </c>
      <c r="I46" s="11">
        <v>4.084E-3</v>
      </c>
      <c r="J46" s="11">
        <v>65.44</v>
      </c>
      <c r="K46" s="26">
        <f t="shared" si="4"/>
        <v>-1.5939849624060143E-2</v>
      </c>
      <c r="L46" s="13"/>
      <c r="M46" s="14">
        <f t="shared" si="5"/>
        <v>39.476500000000001</v>
      </c>
      <c r="N46" s="14">
        <f t="shared" si="6"/>
        <v>45.0625</v>
      </c>
      <c r="O46" s="14">
        <f t="shared" si="0"/>
        <v>-5.5859999999999985</v>
      </c>
      <c r="P46" s="14">
        <f t="shared" si="1"/>
        <v>365.54783999999989</v>
      </c>
      <c r="Q46" s="14">
        <f t="shared" si="7"/>
        <v>-3252.3604262133963</v>
      </c>
      <c r="R46" s="15">
        <f t="shared" si="2"/>
        <v>-5.2708888812125043E-2</v>
      </c>
      <c r="S46">
        <f t="shared" si="3"/>
        <v>553.34216000000038</v>
      </c>
      <c r="T46" s="15">
        <f t="shared" si="8"/>
        <v>9.0910091782096622E-2</v>
      </c>
      <c r="W46">
        <f t="shared" si="9"/>
        <v>-12.0567258197544</v>
      </c>
    </row>
    <row r="47" spans="5:23">
      <c r="E47" s="10">
        <v>39882</v>
      </c>
      <c r="F47" s="11">
        <v>0.42</v>
      </c>
      <c r="G47" s="12">
        <v>1.2158E-2</v>
      </c>
      <c r="I47" s="11">
        <v>4.1209999999999997E-3</v>
      </c>
      <c r="J47" s="11">
        <v>69.14</v>
      </c>
      <c r="K47" s="26">
        <f t="shared" si="4"/>
        <v>5.6540342298288637E-2</v>
      </c>
      <c r="L47" s="13"/>
      <c r="M47" s="14">
        <f t="shared" si="5"/>
        <v>42.553000000000004</v>
      </c>
      <c r="N47" s="14">
        <f t="shared" si="6"/>
        <v>39.476500000000001</v>
      </c>
      <c r="O47" s="14">
        <f t="shared" si="0"/>
        <v>3.0765000000000029</v>
      </c>
      <c r="P47" s="14">
        <f t="shared" si="1"/>
        <v>-212.70921000000021</v>
      </c>
      <c r="Q47" s="14">
        <f t="shared" si="7"/>
        <v>-3465.1223451022088</v>
      </c>
      <c r="R47" s="15">
        <f t="shared" si="2"/>
        <v>-5.6665750730818254E-2</v>
      </c>
      <c r="S47">
        <f t="shared" si="3"/>
        <v>1472.1144200000003</v>
      </c>
      <c r="T47" s="15">
        <f t="shared" si="8"/>
        <v>0.11338733405577911</v>
      </c>
      <c r="W47">
        <f t="shared" si="9"/>
        <v>-7.1183109587841304</v>
      </c>
    </row>
    <row r="48" spans="5:23">
      <c r="E48" s="10">
        <v>39883</v>
      </c>
      <c r="F48" s="11">
        <v>0.63</v>
      </c>
      <c r="G48" s="12">
        <v>1.5865000000000001E-2</v>
      </c>
      <c r="I48" s="11">
        <v>4.1650000000000003E-3</v>
      </c>
      <c r="J48" s="11">
        <v>69.48</v>
      </c>
      <c r="K48" s="26">
        <f t="shared" si="4"/>
        <v>4.9175585768006513E-3</v>
      </c>
      <c r="L48" s="13"/>
      <c r="M48" s="14">
        <f t="shared" si="5"/>
        <v>55.527500000000003</v>
      </c>
      <c r="N48" s="14">
        <f t="shared" si="6"/>
        <v>42.553000000000004</v>
      </c>
      <c r="O48" s="14">
        <f t="shared" si="0"/>
        <v>12.974499999999999</v>
      </c>
      <c r="P48" s="14">
        <f t="shared" si="1"/>
        <v>-901.46825999999999</v>
      </c>
      <c r="Q48" s="14">
        <f t="shared" si="7"/>
        <v>-4366.6472708529391</v>
      </c>
      <c r="R48" s="15">
        <f t="shared" si="2"/>
        <v>-7.2170975726597197E-2</v>
      </c>
      <c r="S48">
        <f t="shared" si="3"/>
        <v>1653.0507000000002</v>
      </c>
      <c r="T48" s="15">
        <f t="shared" si="8"/>
        <v>0.10809689655462354</v>
      </c>
      <c r="W48">
        <f t="shared" si="9"/>
        <v>-39.694259681572746</v>
      </c>
    </row>
    <row r="49" spans="5:23">
      <c r="E49" s="10">
        <v>39884</v>
      </c>
      <c r="F49" s="11">
        <v>0.73</v>
      </c>
      <c r="G49" s="12">
        <v>2.3043000000000001E-2</v>
      </c>
      <c r="I49" s="11">
        <v>4.1710000000000002E-3</v>
      </c>
      <c r="J49" s="11">
        <v>71.77</v>
      </c>
      <c r="K49" s="26">
        <f t="shared" si="4"/>
        <v>3.2959124928036765E-2</v>
      </c>
      <c r="L49" s="13"/>
      <c r="M49" s="14">
        <f t="shared" si="5"/>
        <v>80.650500000000008</v>
      </c>
      <c r="N49" s="14">
        <f t="shared" si="6"/>
        <v>55.527500000000003</v>
      </c>
      <c r="O49" s="14">
        <f t="shared" si="0"/>
        <v>25.123000000000005</v>
      </c>
      <c r="P49" s="14">
        <f t="shared" si="1"/>
        <v>-1803.0777100000003</v>
      </c>
      <c r="Q49" s="14">
        <f t="shared" si="7"/>
        <v>-6169.7971518286658</v>
      </c>
      <c r="R49" s="15">
        <f t="shared" si="2"/>
        <v>-0.10211993619157685</v>
      </c>
      <c r="S49">
        <f t="shared" si="3"/>
        <v>3233.2863850000003</v>
      </c>
      <c r="T49" s="15">
        <f t="shared" si="8"/>
        <v>0.11461943686852792</v>
      </c>
      <c r="W49">
        <f t="shared" si="9"/>
        <v>15.331449893353</v>
      </c>
    </row>
    <row r="50" spans="5:23">
      <c r="E50" s="10">
        <v>39885</v>
      </c>
      <c r="F50" s="11">
        <v>0.76</v>
      </c>
      <c r="G50" s="12">
        <v>1.4798E-2</v>
      </c>
      <c r="I50" s="11">
        <v>4.1089999999999998E-3</v>
      </c>
      <c r="J50" s="11">
        <v>72.319999999999993</v>
      </c>
      <c r="K50" s="26">
        <f t="shared" si="4"/>
        <v>7.6633690957224054E-3</v>
      </c>
      <c r="L50" s="13"/>
      <c r="M50" s="14">
        <f t="shared" si="5"/>
        <v>51.792999999999999</v>
      </c>
      <c r="N50" s="14">
        <f t="shared" si="6"/>
        <v>80.650500000000008</v>
      </c>
      <c r="O50" s="14">
        <f t="shared" si="0"/>
        <v>-28.857500000000009</v>
      </c>
      <c r="P50" s="14">
        <f t="shared" si="1"/>
        <v>2086.9744000000005</v>
      </c>
      <c r="Q50" s="14">
        <f t="shared" si="7"/>
        <v>-4082.924871764857</v>
      </c>
      <c r="R50" s="15">
        <f t="shared" si="2"/>
        <v>-6.6574358325721408E-2</v>
      </c>
      <c r="S50">
        <f t="shared" si="3"/>
        <v>1085.6697599999998</v>
      </c>
      <c r="T50" s="15">
        <f t="shared" si="8"/>
        <v>0.11523706915888692</v>
      </c>
      <c r="W50">
        <f t="shared" si="9"/>
        <v>48.572589983212787</v>
      </c>
    </row>
    <row r="51" spans="5:23">
      <c r="E51" s="10">
        <v>39888</v>
      </c>
      <c r="F51" s="11">
        <v>0.83</v>
      </c>
      <c r="G51" s="12">
        <v>2.1433000000000001E-2</v>
      </c>
      <c r="I51" s="11">
        <v>4.1520000000000003E-3</v>
      </c>
      <c r="J51" s="11">
        <v>72.31</v>
      </c>
      <c r="K51" s="26">
        <f t="shared" si="4"/>
        <v>-1.3827433628310626E-4</v>
      </c>
      <c r="L51" s="13"/>
      <c r="M51" s="14">
        <f t="shared" si="5"/>
        <v>75.015500000000003</v>
      </c>
      <c r="N51" s="14">
        <f t="shared" si="6"/>
        <v>51.792999999999999</v>
      </c>
      <c r="O51" s="14">
        <f t="shared" si="0"/>
        <v>23.222500000000004</v>
      </c>
      <c r="P51" s="14">
        <f t="shared" si="1"/>
        <v>-1679.2189750000002</v>
      </c>
      <c r="Q51" s="14">
        <f t="shared" si="7"/>
        <v>-5762.2104211231826</v>
      </c>
      <c r="R51" s="15">
        <f t="shared" si="2"/>
        <v>-9.49392764623153E-2</v>
      </c>
      <c r="S51">
        <f t="shared" si="3"/>
        <v>2519.3708050000005</v>
      </c>
      <c r="T51" s="15">
        <f t="shared" si="8"/>
        <v>0.11502849488079471</v>
      </c>
      <c r="W51">
        <f t="shared" si="9"/>
        <v>-335.61185319819174</v>
      </c>
    </row>
    <row r="52" spans="5:23">
      <c r="E52" s="10">
        <v>39889</v>
      </c>
      <c r="F52" s="11">
        <v>0.79</v>
      </c>
      <c r="G52" s="12">
        <v>1.3585E-2</v>
      </c>
      <c r="I52" s="11">
        <v>4.1460000000000004E-3</v>
      </c>
      <c r="J52" s="11">
        <v>74.08</v>
      </c>
      <c r="K52" s="26">
        <f t="shared" si="4"/>
        <v>2.4477942193334101E-2</v>
      </c>
      <c r="L52" s="13"/>
      <c r="M52" s="14">
        <f t="shared" si="5"/>
        <v>47.547499999999999</v>
      </c>
      <c r="N52" s="14">
        <f t="shared" si="6"/>
        <v>75.015500000000003</v>
      </c>
      <c r="O52" s="14">
        <f t="shared" si="0"/>
        <v>-27.468000000000004</v>
      </c>
      <c r="P52" s="14">
        <f t="shared" si="1"/>
        <v>2034.8294400000002</v>
      </c>
      <c r="Q52" s="14">
        <f t="shared" si="7"/>
        <v>-3727.4759203996446</v>
      </c>
      <c r="R52" s="15">
        <f t="shared" si="2"/>
        <v>-6.1325853833241781E-2</v>
      </c>
      <c r="S52">
        <f t="shared" si="3"/>
        <v>757.31880000000001</v>
      </c>
      <c r="T52" s="15">
        <f t="shared" si="8"/>
        <v>0.11321509798053724</v>
      </c>
      <c r="W52">
        <f t="shared" si="9"/>
        <v>22.058050278083378</v>
      </c>
    </row>
    <row r="53" spans="5:23">
      <c r="E53" s="10">
        <v>39890</v>
      </c>
      <c r="F53" s="11">
        <v>0.84</v>
      </c>
      <c r="G53" s="12">
        <v>1.3724E-2</v>
      </c>
      <c r="I53" s="11">
        <v>4.1209999999999997E-3</v>
      </c>
      <c r="J53" s="11">
        <v>74.97</v>
      </c>
      <c r="K53" s="26">
        <f t="shared" si="4"/>
        <v>1.2014038876889899E-2</v>
      </c>
      <c r="L53" s="13"/>
      <c r="M53" s="14">
        <f t="shared" si="5"/>
        <v>48.033999999999999</v>
      </c>
      <c r="N53" s="14">
        <f t="shared" si="6"/>
        <v>47.547499999999999</v>
      </c>
      <c r="O53" s="14">
        <f t="shared" si="0"/>
        <v>0.48649999999999949</v>
      </c>
      <c r="P53" s="14">
        <f t="shared" si="1"/>
        <v>-36.472904999999962</v>
      </c>
      <c r="Q53" s="14">
        <f t="shared" si="7"/>
        <v>-3764.0101512534779</v>
      </c>
      <c r="R53" s="15">
        <f t="shared" si="2"/>
        <v>-6.1553515211569765E-2</v>
      </c>
      <c r="S53">
        <f t="shared" si="3"/>
        <v>661.10897999999997</v>
      </c>
      <c r="T53" s="15">
        <f t="shared" si="8"/>
        <v>0.1139404735711692</v>
      </c>
      <c r="W53">
        <f t="shared" si="9"/>
        <v>68.929807737863129</v>
      </c>
    </row>
    <row r="54" spans="5:23">
      <c r="E54" s="10">
        <v>39891</v>
      </c>
      <c r="F54" s="11">
        <v>0.84</v>
      </c>
      <c r="G54" s="12">
        <v>1.6927999999999999E-2</v>
      </c>
      <c r="I54" s="11">
        <v>4.084E-3</v>
      </c>
      <c r="J54" s="11">
        <v>74.11</v>
      </c>
      <c r="K54" s="26">
        <f t="shared" si="4"/>
        <v>-1.1471255168734151E-2</v>
      </c>
      <c r="L54" s="13"/>
      <c r="M54" s="14">
        <f t="shared" si="5"/>
        <v>59.247999999999998</v>
      </c>
      <c r="N54" s="14">
        <f t="shared" si="6"/>
        <v>48.033999999999999</v>
      </c>
      <c r="O54" s="14">
        <f t="shared" si="0"/>
        <v>11.213999999999999</v>
      </c>
      <c r="P54" s="14">
        <f t="shared" si="1"/>
        <v>-831.06953999999985</v>
      </c>
      <c r="Q54" s="14">
        <f t="shared" si="7"/>
        <v>-4595.1412447686898</v>
      </c>
      <c r="R54" s="15">
        <f t="shared" si="2"/>
        <v>-7.4470463665219561E-2</v>
      </c>
      <c r="S54">
        <f t="shared" si="3"/>
        <v>1450.8692799999999</v>
      </c>
      <c r="T54" s="15">
        <f t="shared" si="8"/>
        <v>0.11411484596321779</v>
      </c>
      <c r="W54">
        <f t="shared" si="9"/>
        <v>0</v>
      </c>
    </row>
    <row r="55" spans="5:23">
      <c r="E55" s="10">
        <v>39892</v>
      </c>
      <c r="F55" s="11">
        <v>0.74</v>
      </c>
      <c r="G55" s="12">
        <v>1.5828999999999999E-2</v>
      </c>
      <c r="I55" s="11">
        <v>4.0400000000000002E-3</v>
      </c>
      <c r="J55" s="11">
        <v>72.739999999999995</v>
      </c>
      <c r="K55" s="26">
        <f t="shared" si="4"/>
        <v>-1.8486034273377472E-2</v>
      </c>
      <c r="L55" s="11">
        <v>0.17696999999999999</v>
      </c>
      <c r="M55" s="14">
        <f t="shared" si="5"/>
        <v>55.401499999999999</v>
      </c>
      <c r="N55" s="14">
        <f t="shared" si="6"/>
        <v>59.247999999999998</v>
      </c>
      <c r="O55" s="14">
        <f t="shared" si="0"/>
        <v>-3.8464999999999989</v>
      </c>
      <c r="P55" s="14">
        <f t="shared" si="1"/>
        <v>290.2795285599999</v>
      </c>
      <c r="Q55" s="14">
        <f t="shared" si="7"/>
        <v>-4304.9361866723557</v>
      </c>
      <c r="R55" s="15">
        <f t="shared" si="2"/>
        <v>-6.9015643627604442E-2</v>
      </c>
      <c r="S55">
        <f t="shared" si="3"/>
        <v>1439.9051099999997</v>
      </c>
      <c r="T55" s="15">
        <f t="shared" si="8"/>
        <v>0.11430261835968905</v>
      </c>
      <c r="W55">
        <f t="shared" si="9"/>
        <v>-532.55964071004996</v>
      </c>
    </row>
    <row r="56" spans="5:23">
      <c r="E56" s="10">
        <v>39895</v>
      </c>
      <c r="F56" s="11">
        <v>0.92</v>
      </c>
      <c r="G56" s="12">
        <v>1.1649E-2</v>
      </c>
      <c r="I56" s="11">
        <v>4.4130000000000003E-3</v>
      </c>
      <c r="J56" s="11">
        <v>77.760000000000005</v>
      </c>
      <c r="K56" s="26">
        <f t="shared" si="4"/>
        <v>6.9012922738520999E-2</v>
      </c>
      <c r="L56" s="13"/>
      <c r="M56" s="14">
        <f t="shared" si="5"/>
        <v>40.771499999999996</v>
      </c>
      <c r="N56" s="14">
        <f t="shared" si="6"/>
        <v>55.401499999999999</v>
      </c>
      <c r="O56" s="14">
        <f t="shared" si="0"/>
        <v>-14.630000000000003</v>
      </c>
      <c r="P56" s="14">
        <f t="shared" si="1"/>
        <v>1137.6288000000002</v>
      </c>
      <c r="Q56" s="14">
        <f t="shared" si="7"/>
        <v>-3167.3764023159829</v>
      </c>
      <c r="R56" s="15">
        <f t="shared" si="2"/>
        <v>-5.5466793902462036E-2</v>
      </c>
      <c r="S56">
        <f t="shared" si="3"/>
        <v>-49.608160000000225</v>
      </c>
      <c r="T56" s="15">
        <f t="shared" si="8"/>
        <v>0.12767377291596835</v>
      </c>
      <c r="W56">
        <f t="shared" si="9"/>
        <v>13.461814328925644</v>
      </c>
    </row>
    <row r="57" spans="5:23">
      <c r="E57" s="10">
        <v>39896</v>
      </c>
      <c r="F57" s="11">
        <v>0.77</v>
      </c>
      <c r="G57" s="12">
        <v>1.2094000000000001E-2</v>
      </c>
      <c r="I57" s="11">
        <v>4.5250000000000004E-3</v>
      </c>
      <c r="J57" s="11">
        <v>76.7</v>
      </c>
      <c r="K57" s="26">
        <f t="shared" si="4"/>
        <v>-1.3631687242798396E-2</v>
      </c>
      <c r="L57" s="13"/>
      <c r="M57" s="14">
        <f t="shared" si="5"/>
        <v>42.329000000000001</v>
      </c>
      <c r="N57" s="14">
        <f t="shared" si="6"/>
        <v>40.771499999999996</v>
      </c>
      <c r="O57" s="14">
        <f t="shared" si="0"/>
        <v>1.5575000000000045</v>
      </c>
      <c r="P57" s="14">
        <f t="shared" si="1"/>
        <v>-119.46025000000036</v>
      </c>
      <c r="Q57" s="14">
        <f t="shared" si="7"/>
        <v>-3286.8921191098857</v>
      </c>
      <c r="R57" s="15">
        <f t="shared" si="2"/>
        <v>-5.9020582694334266E-2</v>
      </c>
      <c r="S57">
        <f t="shared" si="3"/>
        <v>551.63430000000017</v>
      </c>
      <c r="T57" s="15">
        <f t="shared" si="8"/>
        <v>0.12575115685334876</v>
      </c>
      <c r="W57">
        <f t="shared" si="9"/>
        <v>78.018696980832914</v>
      </c>
    </row>
    <row r="58" spans="5:23">
      <c r="E58" s="10">
        <v>39897</v>
      </c>
      <c r="F58" s="11">
        <v>0.84</v>
      </c>
      <c r="G58" s="12">
        <v>1.0463E-2</v>
      </c>
      <c r="I58" s="11">
        <v>4.5750000000000001E-3</v>
      </c>
      <c r="J58" s="11">
        <v>77.41</v>
      </c>
      <c r="K58" s="26">
        <f t="shared" si="4"/>
        <v>9.2568448500651712E-3</v>
      </c>
      <c r="L58" s="13"/>
      <c r="M58" s="14">
        <f t="shared" si="5"/>
        <v>36.6205</v>
      </c>
      <c r="N58" s="14">
        <f t="shared" si="6"/>
        <v>42.329000000000001</v>
      </c>
      <c r="O58" s="14">
        <f t="shared" si="0"/>
        <v>-5.7085000000000008</v>
      </c>
      <c r="P58" s="14">
        <f t="shared" si="1"/>
        <v>441.89498500000002</v>
      </c>
      <c r="Q58" s="14">
        <f t="shared" si="7"/>
        <v>-2845.0561546925801</v>
      </c>
      <c r="R58" s="15">
        <f t="shared" si="2"/>
        <v>-5.1651317094121248E-2</v>
      </c>
      <c r="S58">
        <f t="shared" si="3"/>
        <v>-105.20709500000021</v>
      </c>
      <c r="T58" s="15">
        <f t="shared" si="8"/>
        <v>0.12523224125805096</v>
      </c>
      <c r="W58">
        <f t="shared" si="9"/>
        <v>-134.89669733249931</v>
      </c>
    </row>
    <row r="59" spans="5:23">
      <c r="E59" s="10">
        <v>39898</v>
      </c>
      <c r="F59" s="11">
        <v>0.81</v>
      </c>
      <c r="G59" s="12">
        <v>9.5460000000000007E-3</v>
      </c>
      <c r="I59" s="11">
        <v>4.6560000000000004E-3</v>
      </c>
      <c r="J59" s="11">
        <v>79.099999999999994</v>
      </c>
      <c r="K59" s="26">
        <f t="shared" si="4"/>
        <v>2.1831804676398336E-2</v>
      </c>
      <c r="L59" s="13"/>
      <c r="M59" s="14">
        <f t="shared" si="5"/>
        <v>33.411000000000001</v>
      </c>
      <c r="N59" s="14">
        <f t="shared" si="6"/>
        <v>36.6205</v>
      </c>
      <c r="O59" s="14">
        <f t="shared" si="0"/>
        <v>-3.2094999999999985</v>
      </c>
      <c r="P59" s="14">
        <f t="shared" si="1"/>
        <v>253.87144999999987</v>
      </c>
      <c r="Q59" s="14">
        <f t="shared" si="7"/>
        <v>-2591.2363560096746</v>
      </c>
      <c r="R59" s="15">
        <f t="shared" si="2"/>
        <v>-4.7876176482464471E-2</v>
      </c>
      <c r="S59">
        <f t="shared" si="3"/>
        <v>-192.18990000000031</v>
      </c>
      <c r="T59" s="15">
        <f t="shared" si="8"/>
        <v>0.12546745887926064</v>
      </c>
      <c r="W59">
        <f t="shared" si="9"/>
        <v>-127.5414649876823</v>
      </c>
    </row>
    <row r="60" spans="5:23">
      <c r="E60" s="10">
        <v>39899</v>
      </c>
      <c r="F60" s="11">
        <v>0.75</v>
      </c>
      <c r="G60" s="12">
        <v>1.1289E-2</v>
      </c>
      <c r="I60" s="11">
        <v>4.6680000000000003E-3</v>
      </c>
      <c r="J60" s="11">
        <v>77.81</v>
      </c>
      <c r="K60" s="26">
        <f t="shared" si="4"/>
        <v>-1.6308470290771093E-2</v>
      </c>
      <c r="L60" s="13"/>
      <c r="M60" s="14">
        <f t="shared" si="5"/>
        <v>39.511499999999998</v>
      </c>
      <c r="N60" s="14">
        <f t="shared" si="6"/>
        <v>33.411000000000001</v>
      </c>
      <c r="O60" s="14">
        <f t="shared" si="0"/>
        <v>6.1004999999999967</v>
      </c>
      <c r="P60" s="14">
        <f t="shared" si="1"/>
        <v>-474.67990499999974</v>
      </c>
      <c r="Q60" s="14">
        <f t="shared" si="7"/>
        <v>-3065.9641371861571</v>
      </c>
      <c r="R60" s="15">
        <f t="shared" si="2"/>
        <v>-5.6793335684067393E-2</v>
      </c>
      <c r="S60">
        <f t="shared" si="3"/>
        <v>449.389815</v>
      </c>
      <c r="T60" s="15">
        <f t="shared" si="8"/>
        <v>0.12569012186855533</v>
      </c>
      <c r="W60">
        <f t="shared" si="9"/>
        <v>-269.46552810621012</v>
      </c>
    </row>
    <row r="61" spans="5:23">
      <c r="E61" s="10">
        <v>39902</v>
      </c>
      <c r="F61" s="11">
        <v>0.62</v>
      </c>
      <c r="G61" s="12">
        <v>8.9470000000000001E-3</v>
      </c>
      <c r="I61" s="11">
        <v>4.457E-3</v>
      </c>
      <c r="J61" s="11">
        <v>75.25</v>
      </c>
      <c r="K61" s="26">
        <f t="shared" si="4"/>
        <v>-3.290065544274523E-2</v>
      </c>
      <c r="L61" s="13"/>
      <c r="M61" s="14">
        <f t="shared" si="5"/>
        <v>31.314499999999999</v>
      </c>
      <c r="N61" s="14">
        <f t="shared" si="6"/>
        <v>39.511499999999998</v>
      </c>
      <c r="O61" s="14">
        <f t="shared" si="0"/>
        <v>-8.1969999999999992</v>
      </c>
      <c r="P61" s="14">
        <f t="shared" si="1"/>
        <v>616.82424999999989</v>
      </c>
      <c r="Q61" s="14">
        <f t="shared" si="7"/>
        <v>-2449.1966805218417</v>
      </c>
      <c r="R61" s="15">
        <f t="shared" si="2"/>
        <v>-4.3317736528118447E-2</v>
      </c>
      <c r="S61">
        <f t="shared" si="3"/>
        <v>186.41612499999974</v>
      </c>
      <c r="T61" s="15">
        <f t="shared" si="8"/>
        <v>0.12262508551533342</v>
      </c>
      <c r="W61">
        <f t="shared" si="9"/>
        <v>42.413852567636489</v>
      </c>
    </row>
    <row r="62" spans="5:23">
      <c r="E62" s="10">
        <v>39903</v>
      </c>
      <c r="F62" s="11">
        <v>0.72</v>
      </c>
      <c r="G62" s="12">
        <v>9.7509999999999993E-3</v>
      </c>
      <c r="I62" s="11">
        <v>4.3319999999999999E-3</v>
      </c>
      <c r="J62" s="11">
        <v>75.84</v>
      </c>
      <c r="K62" s="26">
        <f t="shared" si="4"/>
        <v>7.8405315614618054E-3</v>
      </c>
      <c r="L62" s="13"/>
      <c r="M62" s="14">
        <f t="shared" si="5"/>
        <v>34.128499999999995</v>
      </c>
      <c r="N62" s="14">
        <f t="shared" si="6"/>
        <v>31.314499999999999</v>
      </c>
      <c r="O62" s="14">
        <f t="shared" si="0"/>
        <v>2.8139999999999965</v>
      </c>
      <c r="P62" s="14">
        <f t="shared" si="1"/>
        <v>-213.41375999999974</v>
      </c>
      <c r="Q62" s="14">
        <f t="shared" si="7"/>
        <v>-2662.6537582583696</v>
      </c>
      <c r="R62" s="15">
        <f t="shared" si="2"/>
        <v>-4.5772286034822446E-2</v>
      </c>
      <c r="S62">
        <f t="shared" si="3"/>
        <v>68.305439999999635</v>
      </c>
      <c r="T62" s="15">
        <f t="shared" si="8"/>
        <v>0.12165476936781816</v>
      </c>
      <c r="W62">
        <f t="shared" si="9"/>
        <v>-103.05919390919649</v>
      </c>
    </row>
    <row r="63" spans="5:23">
      <c r="E63" s="10">
        <v>39904</v>
      </c>
      <c r="F63" s="11">
        <v>0.7</v>
      </c>
      <c r="G63" s="12">
        <v>1.0215999999999999E-2</v>
      </c>
      <c r="I63" s="11">
        <v>4.1460000000000004E-3</v>
      </c>
      <c r="J63" s="11">
        <v>77.53</v>
      </c>
      <c r="K63" s="26">
        <f t="shared" si="4"/>
        <v>2.228375527426163E-2</v>
      </c>
      <c r="L63" s="13"/>
      <c r="M63" s="14">
        <f t="shared" si="5"/>
        <v>35.756</v>
      </c>
      <c r="N63" s="14">
        <f t="shared" si="6"/>
        <v>34.128499999999995</v>
      </c>
      <c r="O63" s="14">
        <f t="shared" si="0"/>
        <v>1.6275000000000048</v>
      </c>
      <c r="P63" s="14">
        <f t="shared" si="1"/>
        <v>-126.18007500000037</v>
      </c>
      <c r="Q63" s="14">
        <f t="shared" si="7"/>
        <v>-2788.8796055444045</v>
      </c>
      <c r="R63" s="15">
        <f t="shared" si="2"/>
        <v>-4.5883709700742473E-2</v>
      </c>
      <c r="S63">
        <f t="shared" si="3"/>
        <v>322.16267999999991</v>
      </c>
      <c r="T63" s="15">
        <f t="shared" si="8"/>
        <v>0.1215234190637349</v>
      </c>
      <c r="W63">
        <f t="shared" si="9"/>
        <v>152.26458849552671</v>
      </c>
    </row>
    <row r="64" spans="5:23">
      <c r="E64" s="10">
        <v>39905</v>
      </c>
      <c r="F64" s="11">
        <v>0.88</v>
      </c>
      <c r="G64" s="12">
        <v>1.1113E-2</v>
      </c>
      <c r="I64" s="11">
        <v>4.0530000000000002E-3</v>
      </c>
      <c r="J64" s="11">
        <v>79.709999999999994</v>
      </c>
      <c r="K64" s="26">
        <f t="shared" si="4"/>
        <v>2.8118147813749328E-2</v>
      </c>
      <c r="L64" s="13"/>
      <c r="M64" s="14">
        <f t="shared" si="5"/>
        <v>38.895499999999998</v>
      </c>
      <c r="N64" s="14">
        <f t="shared" si="6"/>
        <v>35.756</v>
      </c>
      <c r="O64" s="14">
        <f t="shared" si="0"/>
        <v>3.1394999999999982</v>
      </c>
      <c r="P64" s="14">
        <f t="shared" si="1"/>
        <v>-250.24954499999984</v>
      </c>
      <c r="Q64" s="14">
        <f t="shared" si="7"/>
        <v>-3039.175034254105</v>
      </c>
      <c r="R64" s="15">
        <f t="shared" si="2"/>
        <v>-4.8880065134253525E-2</v>
      </c>
      <c r="S64">
        <f t="shared" si="3"/>
        <v>20.360304999999698</v>
      </c>
      <c r="T64" s="15">
        <f t="shared" si="8"/>
        <v>0.11329917279517052</v>
      </c>
      <c r="W64">
        <f t="shared" si="9"/>
        <v>-21.886504139353875</v>
      </c>
    </row>
    <row r="65" spans="5:23">
      <c r="E65" s="10">
        <v>39906</v>
      </c>
      <c r="F65" s="11">
        <v>0.71</v>
      </c>
      <c r="G65" s="12">
        <v>8.6630000000000006E-3</v>
      </c>
      <c r="I65" s="11">
        <v>3.9280000000000001E-3</v>
      </c>
      <c r="J65" s="11">
        <v>80.16</v>
      </c>
      <c r="K65" s="26">
        <f t="shared" si="4"/>
        <v>5.6454648099359961E-3</v>
      </c>
      <c r="L65" s="13"/>
      <c r="M65" s="14">
        <f t="shared" si="5"/>
        <v>30.320500000000003</v>
      </c>
      <c r="N65" s="14">
        <f t="shared" si="6"/>
        <v>38.895499999999998</v>
      </c>
      <c r="O65" s="14">
        <f t="shared" si="0"/>
        <v>-8.5749999999999957</v>
      </c>
      <c r="P65" s="14">
        <f t="shared" si="1"/>
        <v>687.37199999999962</v>
      </c>
      <c r="Q65" s="14">
        <f t="shared" si="7"/>
        <v>-2351.8519143192393</v>
      </c>
      <c r="R65" s="15">
        <f t="shared" si="2"/>
        <v>-3.6659025077166556E-2</v>
      </c>
      <c r="S65">
        <f t="shared" si="3"/>
        <v>-54.508719999999812</v>
      </c>
      <c r="T65" s="15">
        <f t="shared" si="8"/>
        <v>0.11332825867710718</v>
      </c>
      <c r="W65">
        <f t="shared" si="9"/>
        <v>-5844.7600237875849</v>
      </c>
    </row>
    <row r="66" spans="5:23">
      <c r="E66" s="10">
        <v>39909</v>
      </c>
      <c r="F66" s="11">
        <v>0.85</v>
      </c>
      <c r="G66" s="12">
        <v>1.0522999999999999E-2</v>
      </c>
      <c r="I66" s="11">
        <v>3.8909999999999999E-3</v>
      </c>
      <c r="J66" s="11">
        <v>79.760000000000005</v>
      </c>
      <c r="K66" s="26">
        <f t="shared" si="4"/>
        <v>-4.9900199600797501E-3</v>
      </c>
      <c r="L66" s="13"/>
      <c r="M66" s="14">
        <f t="shared" si="5"/>
        <v>36.830500000000001</v>
      </c>
      <c r="N66" s="14">
        <f t="shared" si="6"/>
        <v>30.320500000000003</v>
      </c>
      <c r="O66" s="14">
        <f t="shared" si="0"/>
        <v>6.509999999999998</v>
      </c>
      <c r="P66" s="14">
        <f t="shared" si="1"/>
        <v>-519.23759999999993</v>
      </c>
      <c r="Q66" s="14">
        <f t="shared" si="7"/>
        <v>-2871.1261733443166</v>
      </c>
      <c r="R66" s="15">
        <f t="shared" si="2"/>
        <v>-4.4331555319375937E-2</v>
      </c>
      <c r="S66">
        <f t="shared" si="3"/>
        <v>-37.399319999999534</v>
      </c>
      <c r="T66" s="15">
        <f t="shared" si="8"/>
        <v>0.11123173346217856</v>
      </c>
      <c r="W66">
        <f t="shared" si="9"/>
        <v>-66.777160132923399</v>
      </c>
    </row>
    <row r="67" spans="5:23">
      <c r="E67" s="10">
        <v>39910</v>
      </c>
      <c r="F67" s="11">
        <v>0.78</v>
      </c>
      <c r="G67" s="12">
        <v>1.2045E-2</v>
      </c>
      <c r="I67" s="11">
        <v>3.8790000000000001E-3</v>
      </c>
      <c r="J67" s="11">
        <v>77.89</v>
      </c>
      <c r="K67" s="26">
        <f t="shared" si="4"/>
        <v>-2.344533600802412E-2</v>
      </c>
      <c r="L67" s="13"/>
      <c r="M67" s="14">
        <f t="shared" si="5"/>
        <v>42.157499999999999</v>
      </c>
      <c r="N67" s="14">
        <f t="shared" si="6"/>
        <v>36.830500000000001</v>
      </c>
      <c r="O67" s="14">
        <f t="shared" si="0"/>
        <v>5.3269999999999982</v>
      </c>
      <c r="P67" s="14">
        <f t="shared" si="1"/>
        <v>-414.92002999999988</v>
      </c>
      <c r="Q67" s="14">
        <f t="shared" si="7"/>
        <v>-3286.0905348996357</v>
      </c>
      <c r="R67" s="15">
        <f t="shared" si="2"/>
        <v>-5.0582322162205109E-2</v>
      </c>
      <c r="S67">
        <f t="shared" si="3"/>
        <v>553.64767499999971</v>
      </c>
      <c r="T67" s="15">
        <f t="shared" si="8"/>
        <v>0.10474858207492181</v>
      </c>
      <c r="W67">
        <f t="shared" si="9"/>
        <v>10.797218176578697</v>
      </c>
    </row>
    <row r="68" spans="5:23">
      <c r="E68" s="10">
        <v>39911</v>
      </c>
      <c r="F68" s="11">
        <v>0.75</v>
      </c>
      <c r="G68" s="12">
        <v>1.0323000000000001E-2</v>
      </c>
      <c r="I68" s="11">
        <v>3.8909999999999999E-3</v>
      </c>
      <c r="J68" s="11">
        <v>78.37</v>
      </c>
      <c r="K68" s="26">
        <f t="shared" si="4"/>
        <v>6.1625369110285266E-3</v>
      </c>
      <c r="L68" s="13"/>
      <c r="M68" s="14">
        <f t="shared" si="5"/>
        <v>36.130500000000005</v>
      </c>
      <c r="N68" s="14">
        <f t="shared" si="6"/>
        <v>42.157499999999999</v>
      </c>
      <c r="O68" s="14">
        <f t="shared" si="0"/>
        <v>-6.0269999999999939</v>
      </c>
      <c r="P68" s="14">
        <f t="shared" si="1"/>
        <v>472.33598999999953</v>
      </c>
      <c r="Q68" s="14">
        <f t="shared" si="7"/>
        <v>-2813.8051272217986</v>
      </c>
      <c r="R68" s="15">
        <f t="shared" si="2"/>
        <v>-4.3446491071508012E-2</v>
      </c>
      <c r="S68">
        <f t="shared" si="3"/>
        <v>206.54728500000056</v>
      </c>
      <c r="T68" s="15">
        <f t="shared" si="8"/>
        <v>0.10473952919910587</v>
      </c>
      <c r="W68">
        <f t="shared" si="9"/>
        <v>3313.8640814189589</v>
      </c>
    </row>
    <row r="69" spans="5:23">
      <c r="E69" s="10">
        <v>39912</v>
      </c>
      <c r="F69" s="11">
        <v>0.9</v>
      </c>
      <c r="G69" s="12">
        <v>1.4187E-2</v>
      </c>
      <c r="I69" s="11">
        <v>3.7360000000000002E-3</v>
      </c>
      <c r="J69" s="11">
        <v>80.89</v>
      </c>
      <c r="K69" s="26">
        <f t="shared" si="4"/>
        <v>3.2155161413806255E-2</v>
      </c>
      <c r="L69" s="13"/>
      <c r="M69" s="14">
        <f t="shared" si="5"/>
        <v>49.654499999999999</v>
      </c>
      <c r="N69" s="14">
        <f t="shared" si="6"/>
        <v>36.130500000000005</v>
      </c>
      <c r="O69" s="14">
        <f t="shared" si="0"/>
        <v>13.523999999999994</v>
      </c>
      <c r="P69" s="14">
        <f t="shared" si="1"/>
        <v>-1093.9563599999994</v>
      </c>
      <c r="Q69" s="14">
        <f t="shared" si="7"/>
        <v>-3907.8049337128696</v>
      </c>
      <c r="R69" s="15">
        <f t="shared" si="2"/>
        <v>-5.7934758858536828E-2</v>
      </c>
      <c r="S69">
        <f t="shared" si="3"/>
        <v>866.55250500000011</v>
      </c>
      <c r="T69" s="15">
        <f t="shared" si="8"/>
        <v>0.10452695536665456</v>
      </c>
      <c r="W69">
        <f t="shared" si="9"/>
        <v>-705.63718153953675</v>
      </c>
    </row>
    <row r="70" spans="5:23">
      <c r="E70" s="10">
        <v>39916</v>
      </c>
      <c r="F70" s="11">
        <v>0.85</v>
      </c>
      <c r="G70" s="12">
        <v>6.1989999999999996E-3</v>
      </c>
      <c r="I70" s="11">
        <v>3.7360000000000002E-3</v>
      </c>
      <c r="J70" s="11">
        <v>80.55</v>
      </c>
      <c r="K70" s="26">
        <f t="shared" si="4"/>
        <v>-4.2032389664977687E-3</v>
      </c>
      <c r="L70" s="13"/>
      <c r="M70" s="14">
        <f t="shared" si="5"/>
        <v>21.6965</v>
      </c>
      <c r="N70" s="14">
        <f t="shared" si="6"/>
        <v>49.654499999999999</v>
      </c>
      <c r="O70" s="14">
        <f t="shared" si="0"/>
        <v>-27.957999999999998</v>
      </c>
      <c r="P70" s="14">
        <f t="shared" si="1"/>
        <v>2252.0168999999996</v>
      </c>
      <c r="Q70" s="14">
        <f t="shared" si="7"/>
        <v>-1655.8459684717284</v>
      </c>
      <c r="R70" s="15">
        <f t="shared" si="2"/>
        <v>-2.4548573564326895E-2</v>
      </c>
      <c r="S70">
        <f t="shared" si="3"/>
        <v>-1227.3469250000001</v>
      </c>
      <c r="T70" s="15">
        <f t="shared" si="8"/>
        <v>0.10503097130002426</v>
      </c>
      <c r="W70">
        <f t="shared" si="9"/>
        <v>-99.203213012960177</v>
      </c>
    </row>
    <row r="71" spans="5:23">
      <c r="E71" s="10">
        <v>39917</v>
      </c>
      <c r="F71" s="11">
        <v>0.81</v>
      </c>
      <c r="G71" s="12">
        <v>1.2546E-2</v>
      </c>
      <c r="I71" s="11">
        <v>3.6240000000000001E-3</v>
      </c>
      <c r="J71" s="11">
        <v>79.27</v>
      </c>
      <c r="K71" s="26">
        <f t="shared" si="4"/>
        <v>-1.5890751086281796E-2</v>
      </c>
      <c r="L71" s="13"/>
      <c r="M71" s="14">
        <f t="shared" si="5"/>
        <v>43.911000000000001</v>
      </c>
      <c r="N71" s="14">
        <f t="shared" si="6"/>
        <v>21.6965</v>
      </c>
      <c r="O71" s="14">
        <f t="shared" si="0"/>
        <v>22.214500000000001</v>
      </c>
      <c r="P71" s="14">
        <f t="shared" si="1"/>
        <v>-1760.943415</v>
      </c>
      <c r="Q71" s="14">
        <f t="shared" si="7"/>
        <v>-3416.8139320452929</v>
      </c>
      <c r="R71" s="15">
        <f t="shared" si="2"/>
        <v>-4.9137038451318026E-2</v>
      </c>
      <c r="S71">
        <f t="shared" si="3"/>
        <v>645.82497000000012</v>
      </c>
      <c r="T71" s="15">
        <f t="shared" si="8"/>
        <v>0.10710730298518605</v>
      </c>
      <c r="W71">
        <f t="shared" si="9"/>
        <v>-19.264744783241653</v>
      </c>
    </row>
    <row r="72" spans="5:23">
      <c r="E72" s="10">
        <v>39918</v>
      </c>
      <c r="F72" s="11">
        <v>0.85</v>
      </c>
      <c r="G72" s="12">
        <v>1.3389E-2</v>
      </c>
      <c r="I72" s="11">
        <v>3.6050000000000001E-3</v>
      </c>
      <c r="J72" s="11">
        <v>80.3</v>
      </c>
      <c r="K72" s="26">
        <f t="shared" si="4"/>
        <v>1.2993566292418324E-2</v>
      </c>
      <c r="L72" s="13"/>
      <c r="M72" s="14">
        <f t="shared" si="5"/>
        <v>46.861499999999999</v>
      </c>
      <c r="N72" s="14">
        <f t="shared" si="6"/>
        <v>43.911000000000001</v>
      </c>
      <c r="O72" s="14">
        <f t="shared" si="0"/>
        <v>2.9504999999999981</v>
      </c>
      <c r="P72" s="14">
        <f t="shared" si="1"/>
        <v>-236.92514999999983</v>
      </c>
      <c r="Q72" s="14">
        <f t="shared" si="7"/>
        <v>-3653.788219083744</v>
      </c>
      <c r="R72" s="15">
        <f t="shared" si="2"/>
        <v>-5.2269470356336896E-2</v>
      </c>
      <c r="S72">
        <f t="shared" si="3"/>
        <v>787.97844999999961</v>
      </c>
      <c r="T72" s="15">
        <f t="shared" si="8"/>
        <v>0.10549823829376744</v>
      </c>
      <c r="W72">
        <f t="shared" si="9"/>
        <v>-24.859162104125513</v>
      </c>
    </row>
    <row r="73" spans="5:23">
      <c r="E73" s="10">
        <v>39919</v>
      </c>
      <c r="F73" s="11">
        <v>0.83</v>
      </c>
      <c r="G73" s="12">
        <v>9.2049999999999996E-3</v>
      </c>
      <c r="I73" s="11">
        <v>3.555E-3</v>
      </c>
      <c r="J73" s="11">
        <v>81.260000000000005</v>
      </c>
      <c r="K73" s="26">
        <f t="shared" si="4"/>
        <v>1.1955168119551773E-2</v>
      </c>
      <c r="L73" s="13"/>
      <c r="M73" s="14">
        <f t="shared" si="5"/>
        <v>32.217500000000001</v>
      </c>
      <c r="N73" s="14">
        <f t="shared" si="6"/>
        <v>46.861499999999999</v>
      </c>
      <c r="O73" s="14">
        <f t="shared" si="0"/>
        <v>-14.643999999999998</v>
      </c>
      <c r="P73" s="14">
        <f t="shared" si="1"/>
        <v>1189.97144</v>
      </c>
      <c r="Q73" s="14">
        <f t="shared" si="7"/>
        <v>-2463.8690485541006</v>
      </c>
      <c r="R73" s="15">
        <f t="shared" si="2"/>
        <v>-3.4758152649245345E-2</v>
      </c>
      <c r="S73">
        <f t="shared" si="3"/>
        <v>-287.00594999999976</v>
      </c>
      <c r="T73" s="15">
        <f t="shared" si="8"/>
        <v>0.10549372305688211</v>
      </c>
      <c r="W73">
        <f t="shared" si="9"/>
        <v>4429.4464516339131</v>
      </c>
    </row>
    <row r="74" spans="5:23">
      <c r="E74" s="10">
        <v>39920</v>
      </c>
      <c r="F74" s="11">
        <v>0.85</v>
      </c>
      <c r="G74" s="12">
        <v>1.3199000000000001E-2</v>
      </c>
      <c r="I74" s="11">
        <v>3.5239999999999998E-3</v>
      </c>
      <c r="J74" s="11">
        <v>81.31</v>
      </c>
      <c r="K74" s="26">
        <f t="shared" si="4"/>
        <v>6.1530888506022841E-4</v>
      </c>
      <c r="L74" s="11">
        <v>0.13389999999999999</v>
      </c>
      <c r="M74" s="14">
        <f t="shared" si="5"/>
        <v>46.1965</v>
      </c>
      <c r="N74" s="14">
        <f t="shared" si="6"/>
        <v>32.217500000000001</v>
      </c>
      <c r="O74" s="14">
        <f t="shared" si="0"/>
        <v>13.978999999999999</v>
      </c>
      <c r="P74" s="14">
        <f t="shared" si="1"/>
        <v>-1132.3185667499999</v>
      </c>
      <c r="Q74" s="14">
        <f t="shared" si="7"/>
        <v>-3596.2223734567497</v>
      </c>
      <c r="R74" s="15">
        <f t="shared" si="2"/>
        <v>-5.029003033357772E-2</v>
      </c>
      <c r="S74">
        <f t="shared" si="3"/>
        <v>781.23741500000006</v>
      </c>
      <c r="T74" s="15">
        <f t="shared" si="8"/>
        <v>0.10427749418462517</v>
      </c>
      <c r="W74">
        <f t="shared" si="9"/>
        <v>-16.444273324054866</v>
      </c>
    </row>
    <row r="75" spans="5:23">
      <c r="E75" s="10">
        <v>39923</v>
      </c>
      <c r="F75" s="11">
        <v>0.8</v>
      </c>
      <c r="G75" s="12">
        <v>1.3424999999999999E-2</v>
      </c>
      <c r="I75" s="11">
        <v>3.388E-3</v>
      </c>
      <c r="J75" s="11">
        <v>78.52</v>
      </c>
      <c r="K75" s="26">
        <f t="shared" si="4"/>
        <v>-3.4313122617144365E-2</v>
      </c>
      <c r="L75" s="13"/>
      <c r="M75" s="14">
        <f t="shared" si="5"/>
        <v>46.987499999999997</v>
      </c>
      <c r="N75" s="14">
        <f t="shared" si="6"/>
        <v>46.1965</v>
      </c>
      <c r="O75" s="14">
        <f t="shared" si="0"/>
        <v>0.79099999999999682</v>
      </c>
      <c r="P75" s="14">
        <f t="shared" si="1"/>
        <v>-62.109319999999748</v>
      </c>
      <c r="Q75" s="14">
        <f t="shared" si="7"/>
        <v>-3658.3819834870828</v>
      </c>
      <c r="R75" s="15">
        <f t="shared" si="2"/>
        <v>-4.9184913333548561E-2</v>
      </c>
      <c r="S75">
        <f t="shared" si="3"/>
        <v>889.45849999999973</v>
      </c>
      <c r="T75" s="15">
        <f t="shared" si="8"/>
        <v>0.10910336637306906</v>
      </c>
      <c r="W75">
        <f t="shared" si="9"/>
        <v>-10.360821432389118</v>
      </c>
    </row>
    <row r="76" spans="5:23">
      <c r="E76" s="10">
        <v>39924</v>
      </c>
      <c r="F76" s="11">
        <v>0.79</v>
      </c>
      <c r="G76" s="12">
        <v>1.2555E-2</v>
      </c>
      <c r="I76" s="11">
        <v>3.2940000000000001E-3</v>
      </c>
      <c r="J76" s="11">
        <v>79.59</v>
      </c>
      <c r="K76" s="26">
        <f t="shared" si="4"/>
        <v>1.3627101375445871E-2</v>
      </c>
      <c r="L76" s="13"/>
      <c r="M76" s="14">
        <f t="shared" si="5"/>
        <v>43.942500000000003</v>
      </c>
      <c r="N76" s="14">
        <f t="shared" si="6"/>
        <v>46.987499999999997</v>
      </c>
      <c r="O76" s="14">
        <f t="shared" si="0"/>
        <v>-3.0449999999999946</v>
      </c>
      <c r="P76" s="14">
        <f t="shared" si="1"/>
        <v>242.35154999999958</v>
      </c>
      <c r="Q76" s="14">
        <f t="shared" si="7"/>
        <v>-3416.0796184004171</v>
      </c>
      <c r="R76" s="15">
        <f t="shared" si="2"/>
        <v>-4.4653040726234029E-2</v>
      </c>
      <c r="S76">
        <f t="shared" si="3"/>
        <v>732.38357500000029</v>
      </c>
      <c r="T76" s="15">
        <f t="shared" si="8"/>
        <v>8.6042259282592723E-2</v>
      </c>
      <c r="W76">
        <f t="shared" si="9"/>
        <v>0.43363052609602432</v>
      </c>
    </row>
    <row r="77" spans="5:23">
      <c r="E77" s="10">
        <v>39925</v>
      </c>
      <c r="F77" s="11">
        <v>0.87</v>
      </c>
      <c r="G77" s="12">
        <v>1.6782999999999999E-2</v>
      </c>
      <c r="I77" s="11">
        <v>3.3189999999999999E-3</v>
      </c>
      <c r="J77" s="11">
        <v>78.81</v>
      </c>
      <c r="K77" s="26">
        <f t="shared" si="4"/>
        <v>-9.8002261590651729E-3</v>
      </c>
      <c r="L77" s="13"/>
      <c r="M77" s="14">
        <f t="shared" si="5"/>
        <v>58.740499999999997</v>
      </c>
      <c r="N77" s="14">
        <f t="shared" si="6"/>
        <v>43.942500000000003</v>
      </c>
      <c r="O77" s="14">
        <f t="shared" si="0"/>
        <v>14.797999999999995</v>
      </c>
      <c r="P77" s="14">
        <f t="shared" si="1"/>
        <v>-1166.2303799999995</v>
      </c>
      <c r="Q77" s="14">
        <f t="shared" si="7"/>
        <v>-4582.3546514411428</v>
      </c>
      <c r="R77" s="15">
        <f t="shared" si="2"/>
        <v>-6.0352520191004573E-2</v>
      </c>
      <c r="S77">
        <f t="shared" si="3"/>
        <v>1584.3388050000003</v>
      </c>
      <c r="T77" s="15">
        <f t="shared" si="8"/>
        <v>8.5423559366056043E-2</v>
      </c>
      <c r="W77">
        <f t="shared" si="9"/>
        <v>-129.30339549392372</v>
      </c>
    </row>
    <row r="78" spans="5:23">
      <c r="E78" s="10">
        <v>39926</v>
      </c>
      <c r="F78" s="11">
        <v>0.9</v>
      </c>
      <c r="G78" s="12">
        <v>1.5952999999999998E-2</v>
      </c>
      <c r="I78" s="11">
        <v>3.2629999999999998E-3</v>
      </c>
      <c r="J78" s="11">
        <v>79.650000000000006</v>
      </c>
      <c r="K78" s="26">
        <f t="shared" si="4"/>
        <v>1.0658545869813629E-2</v>
      </c>
      <c r="L78" s="13"/>
      <c r="M78" s="14">
        <f t="shared" si="5"/>
        <v>55.835499999999996</v>
      </c>
      <c r="N78" s="14">
        <f t="shared" si="6"/>
        <v>58.740499999999997</v>
      </c>
      <c r="O78" s="14">
        <f t="shared" si="0"/>
        <v>-2.9050000000000011</v>
      </c>
      <c r="P78" s="14">
        <f t="shared" si="1"/>
        <v>231.38325000000012</v>
      </c>
      <c r="Q78" s="14">
        <f t="shared" si="7"/>
        <v>-4351.0317539613343</v>
      </c>
      <c r="R78" s="15">
        <f t="shared" si="2"/>
        <v>-5.6338954814189809E-2</v>
      </c>
      <c r="S78">
        <f t="shared" si="3"/>
        <v>1297.2975749999996</v>
      </c>
      <c r="T78" s="15">
        <f t="shared" si="8"/>
        <v>8.5568369367404515E-2</v>
      </c>
      <c r="W78">
        <f t="shared" si="9"/>
        <v>207.16801132960254</v>
      </c>
    </row>
    <row r="79" spans="5:23">
      <c r="E79" s="10">
        <v>39927</v>
      </c>
      <c r="F79" s="11">
        <v>0.8</v>
      </c>
      <c r="G79" s="12">
        <v>1.3788E-2</v>
      </c>
      <c r="I79" s="11">
        <v>3.2569999999999999E-3</v>
      </c>
      <c r="J79" s="11">
        <v>80.73</v>
      </c>
      <c r="K79" s="26">
        <f t="shared" si="4"/>
        <v>1.3559322033898313E-2</v>
      </c>
      <c r="L79" s="13"/>
      <c r="M79" s="14">
        <f t="shared" si="5"/>
        <v>48.258000000000003</v>
      </c>
      <c r="N79" s="14">
        <f t="shared" si="6"/>
        <v>55.835499999999996</v>
      </c>
      <c r="O79" s="14">
        <f t="shared" si="0"/>
        <v>-7.5774999999999935</v>
      </c>
      <c r="P79" s="14">
        <f t="shared" si="1"/>
        <v>611.73157499999945</v>
      </c>
      <c r="Q79" s="14">
        <f t="shared" si="7"/>
        <v>-3739.3565179161492</v>
      </c>
      <c r="R79" s="15">
        <f t="shared" si="2"/>
        <v>-4.8329699122432138E-2</v>
      </c>
      <c r="S79">
        <f t="shared" si="3"/>
        <v>1095.8683400000004</v>
      </c>
      <c r="T79" s="15">
        <f t="shared" si="8"/>
        <v>8.3893136837861065E-2</v>
      </c>
      <c r="W79">
        <f t="shared" si="9"/>
        <v>59.693205711121749</v>
      </c>
    </row>
    <row r="80" spans="5:23">
      <c r="E80" s="10">
        <v>39930</v>
      </c>
      <c r="F80" s="11">
        <v>0.74</v>
      </c>
      <c r="G80" s="12">
        <v>1.3349E-2</v>
      </c>
      <c r="I80" s="11">
        <v>3.2569999999999999E-3</v>
      </c>
      <c r="J80" s="11">
        <v>80.260000000000005</v>
      </c>
      <c r="K80" s="26">
        <f t="shared" si="4"/>
        <v>-5.8218753870927786E-3</v>
      </c>
      <c r="L80" s="13"/>
      <c r="M80" s="14">
        <f t="shared" si="5"/>
        <v>46.721499999999999</v>
      </c>
      <c r="N80" s="14">
        <f t="shared" si="6"/>
        <v>48.258000000000003</v>
      </c>
      <c r="O80" s="14">
        <f t="shared" si="0"/>
        <v>-1.5365000000000038</v>
      </c>
      <c r="P80" s="14">
        <f t="shared" si="1"/>
        <v>123.31949000000031</v>
      </c>
      <c r="Q80" s="14">
        <f t="shared" si="7"/>
        <v>-3616.0853576152713</v>
      </c>
      <c r="R80" s="15">
        <f t="shared" si="2"/>
        <v>-4.6736468292670391E-2</v>
      </c>
      <c r="S80">
        <f t="shared" si="3"/>
        <v>1159.8675900000003</v>
      </c>
      <c r="T80" s="15">
        <f t="shared" si="8"/>
        <v>8.2229883216842631E-2</v>
      </c>
      <c r="W80">
        <f t="shared" si="9"/>
        <v>36.073873065288247</v>
      </c>
    </row>
    <row r="81" spans="5:23">
      <c r="E81" s="10">
        <v>39931</v>
      </c>
      <c r="F81" s="11">
        <v>0.7</v>
      </c>
      <c r="G81" s="12">
        <v>1.5435000000000001E-2</v>
      </c>
      <c r="I81" s="11">
        <v>3.356E-3</v>
      </c>
      <c r="J81" s="11">
        <v>80.12</v>
      </c>
      <c r="K81" s="26">
        <f t="shared" si="4"/>
        <v>-1.7443309244954408E-3</v>
      </c>
      <c r="L81" s="13"/>
      <c r="M81" s="14">
        <f t="shared" si="5"/>
        <v>54.022500000000001</v>
      </c>
      <c r="N81" s="14">
        <f t="shared" si="6"/>
        <v>46.721499999999999</v>
      </c>
      <c r="O81" s="14">
        <f t="shared" si="0"/>
        <v>7.3010000000000019</v>
      </c>
      <c r="P81" s="14">
        <f t="shared" si="1"/>
        <v>-584.95612000000017</v>
      </c>
      <c r="Q81" s="14">
        <f t="shared" si="7"/>
        <v>-4201.0882140835638</v>
      </c>
      <c r="R81" s="15">
        <f t="shared" si="2"/>
        <v>-5.5947825581208095E-2</v>
      </c>
      <c r="S81">
        <f t="shared" si="3"/>
        <v>1878.2827000000007</v>
      </c>
      <c r="T81" s="15">
        <f t="shared" si="8"/>
        <v>7.3906137118357931E-2</v>
      </c>
      <c r="W81">
        <f t="shared" si="9"/>
        <v>4.8055286077601354</v>
      </c>
    </row>
    <row r="82" spans="5:23">
      <c r="E82" s="10">
        <v>39932</v>
      </c>
      <c r="F82" s="11">
        <v>0.79</v>
      </c>
      <c r="G82" s="12">
        <v>1.1266999999999999E-2</v>
      </c>
      <c r="I82" s="11">
        <v>3.356E-3</v>
      </c>
      <c r="J82" s="11">
        <v>81.77</v>
      </c>
      <c r="K82" s="26">
        <f t="shared" si="4"/>
        <v>2.0594108836744729E-2</v>
      </c>
      <c r="L82" s="13"/>
      <c r="M82" s="14">
        <f t="shared" si="5"/>
        <v>39.4345</v>
      </c>
      <c r="N82" s="14">
        <f t="shared" si="6"/>
        <v>54.022500000000001</v>
      </c>
      <c r="O82" s="14">
        <f t="shared" si="0"/>
        <v>-14.588000000000001</v>
      </c>
      <c r="P82" s="14">
        <f t="shared" si="1"/>
        <v>1192.86076</v>
      </c>
      <c r="Q82" s="14">
        <f t="shared" si="7"/>
        <v>-3008.2834019091451</v>
      </c>
      <c r="R82" s="15">
        <f t="shared" si="2"/>
        <v>-4.0062694828599567E-2</v>
      </c>
      <c r="S82">
        <f t="shared" si="3"/>
        <v>459.55906499999992</v>
      </c>
      <c r="T82" s="15">
        <f t="shared" si="8"/>
        <v>7.5812138097707205E-2</v>
      </c>
      <c r="W82">
        <f t="shared" si="9"/>
        <v>47.219283187738405</v>
      </c>
    </row>
    <row r="83" spans="5:23">
      <c r="E83" s="10">
        <v>39933</v>
      </c>
      <c r="F83" s="11">
        <v>0.91</v>
      </c>
      <c r="G83" s="12">
        <v>1.4419E-2</v>
      </c>
      <c r="I83" s="11">
        <v>3.3319999999999999E-3</v>
      </c>
      <c r="J83" s="11">
        <v>81.67</v>
      </c>
      <c r="K83" s="26">
        <f t="shared" si="4"/>
        <v>-1.2229423994128963E-3</v>
      </c>
      <c r="L83" s="13"/>
      <c r="M83" s="14">
        <f t="shared" si="5"/>
        <v>50.466499999999996</v>
      </c>
      <c r="N83" s="14">
        <f t="shared" si="6"/>
        <v>39.4345</v>
      </c>
      <c r="O83" s="14">
        <f t="shared" si="0"/>
        <v>11.031999999999996</v>
      </c>
      <c r="P83" s="14">
        <f t="shared" si="1"/>
        <v>-900.98343999999975</v>
      </c>
      <c r="Q83" s="14">
        <f t="shared" si="7"/>
        <v>-3909.3069046039736</v>
      </c>
      <c r="R83" s="15">
        <f t="shared" si="2"/>
        <v>-5.1689724627541428E-2</v>
      </c>
      <c r="S83">
        <f t="shared" si="3"/>
        <v>936.59905499999968</v>
      </c>
      <c r="T83" s="15">
        <f t="shared" si="8"/>
        <v>7.3421168164370013E-2</v>
      </c>
      <c r="W83">
        <f t="shared" si="9"/>
        <v>-50.188836892863058</v>
      </c>
    </row>
    <row r="84" spans="5:23">
      <c r="E84" s="10">
        <v>39934</v>
      </c>
      <c r="F84" s="11">
        <v>0.72</v>
      </c>
      <c r="G84" s="12">
        <v>1.2736000000000001E-2</v>
      </c>
      <c r="I84" s="11">
        <v>3.356E-3</v>
      </c>
      <c r="J84" s="11">
        <v>82.16</v>
      </c>
      <c r="K84" s="26">
        <f t="shared" si="4"/>
        <v>5.9997551120360981E-3</v>
      </c>
      <c r="L84" s="13"/>
      <c r="M84" s="14">
        <f t="shared" si="5"/>
        <v>44.576000000000001</v>
      </c>
      <c r="N84" s="14">
        <f t="shared" si="6"/>
        <v>50.466499999999996</v>
      </c>
      <c r="O84" s="14">
        <f t="shared" si="0"/>
        <v>-5.8904999999999959</v>
      </c>
      <c r="P84" s="14">
        <f t="shared" si="1"/>
        <v>483.96347999999966</v>
      </c>
      <c r="Q84" s="14">
        <f t="shared" si="7"/>
        <v>-3425.3951143286017</v>
      </c>
      <c r="R84" s="15">
        <f t="shared" si="2"/>
        <v>-4.5617563506693604E-2</v>
      </c>
      <c r="S84">
        <f t="shared" si="3"/>
        <v>1142.3641600000001</v>
      </c>
      <c r="T84" s="15">
        <f t="shared" si="8"/>
        <v>6.8540598343918457E-2</v>
      </c>
      <c r="W84">
        <f t="shared" si="9"/>
        <v>38.929880524159998</v>
      </c>
    </row>
    <row r="85" spans="5:23">
      <c r="E85" s="10">
        <v>39937</v>
      </c>
      <c r="F85" s="11">
        <v>0.85</v>
      </c>
      <c r="G85" s="12">
        <v>9.2300000000000004E-3</v>
      </c>
      <c r="I85" s="11">
        <v>3.356E-3</v>
      </c>
      <c r="J85" s="11">
        <v>84.240600000000001</v>
      </c>
      <c r="K85" s="26">
        <f t="shared" si="4"/>
        <v>2.5323758519961048E-2</v>
      </c>
      <c r="L85" s="13"/>
      <c r="M85" s="14">
        <f t="shared" si="5"/>
        <v>32.305</v>
      </c>
      <c r="N85" s="14">
        <f t="shared" si="6"/>
        <v>44.576000000000001</v>
      </c>
      <c r="O85" s="14">
        <f t="shared" si="0"/>
        <v>-12.271000000000001</v>
      </c>
      <c r="P85" s="14">
        <f t="shared" si="1"/>
        <v>1033.7164026</v>
      </c>
      <c r="Q85" s="14">
        <f t="shared" si="7"/>
        <v>-2391.7243292921085</v>
      </c>
      <c r="R85" s="15">
        <f t="shared" si="2"/>
        <v>-3.1851693845652049E-2</v>
      </c>
      <c r="S85">
        <f t="shared" si="3"/>
        <v>-253.60741700000017</v>
      </c>
      <c r="T85" s="15">
        <f t="shared" si="8"/>
        <v>7.2467494738684829E-2</v>
      </c>
      <c r="W85">
        <f t="shared" si="9"/>
        <v>33.105024154255609</v>
      </c>
    </row>
    <row r="86" spans="5:23">
      <c r="E86" s="10">
        <v>39938</v>
      </c>
      <c r="F86" s="11">
        <v>0.82</v>
      </c>
      <c r="G86" s="12">
        <v>1.1018E-2</v>
      </c>
      <c r="I86" s="11">
        <v>3.2569999999999999E-3</v>
      </c>
      <c r="J86" s="11">
        <v>84.16</v>
      </c>
      <c r="K86" s="26">
        <f t="shared" si="4"/>
        <v>-9.5678330876092232E-4</v>
      </c>
      <c r="L86" s="13"/>
      <c r="M86" s="14">
        <f t="shared" si="5"/>
        <v>38.563000000000002</v>
      </c>
      <c r="N86" s="14">
        <f t="shared" si="6"/>
        <v>32.305</v>
      </c>
      <c r="O86" s="14">
        <f t="shared" si="0"/>
        <v>6.2580000000000027</v>
      </c>
      <c r="P86" s="14">
        <f t="shared" si="1"/>
        <v>-526.6732800000002</v>
      </c>
      <c r="Q86" s="14">
        <f t="shared" si="7"/>
        <v>-2918.4294609859539</v>
      </c>
      <c r="R86" s="15">
        <f t="shared" si="2"/>
        <v>-3.7719542676314492E-2</v>
      </c>
      <c r="S86">
        <f t="shared" si="3"/>
        <v>375.46208000000024</v>
      </c>
      <c r="T86" s="15">
        <f t="shared" si="8"/>
        <v>7.2133678216892122E-2</v>
      </c>
      <c r="W86">
        <f t="shared" si="9"/>
        <v>89.86972795381709</v>
      </c>
    </row>
    <row r="87" spans="5:23">
      <c r="E87" s="10">
        <v>39939</v>
      </c>
      <c r="F87" s="11">
        <v>0.7</v>
      </c>
      <c r="G87" s="12">
        <v>5.0629999999999998E-3</v>
      </c>
      <c r="I87" s="11">
        <v>3.2320000000000001E-3</v>
      </c>
      <c r="J87" s="11">
        <v>85.201999999999998</v>
      </c>
      <c r="K87" s="26">
        <f t="shared" si="4"/>
        <v>1.2381178707224327E-2</v>
      </c>
      <c r="L87" s="13"/>
      <c r="M87" s="14">
        <f t="shared" si="5"/>
        <v>17.720499999999998</v>
      </c>
      <c r="N87" s="14">
        <f t="shared" si="6"/>
        <v>38.563000000000002</v>
      </c>
      <c r="O87" s="14">
        <f t="shared" si="0"/>
        <v>-20.842500000000005</v>
      </c>
      <c r="P87" s="14">
        <f t="shared" si="1"/>
        <v>1775.8226850000003</v>
      </c>
      <c r="Q87" s="14">
        <f t="shared" si="7"/>
        <v>-1142.6444955286299</v>
      </c>
      <c r="R87" s="15">
        <f t="shared" si="2"/>
        <v>-1.4654869085510048E-2</v>
      </c>
      <c r="S87">
        <f t="shared" si="3"/>
        <v>-940.17795900000033</v>
      </c>
      <c r="T87" s="15">
        <f t="shared" si="8"/>
        <v>6.7129318791995254E-2</v>
      </c>
      <c r="W87">
        <f t="shared" ref="W87:W150" si="10">(F87-F86)/(T87-T86)</f>
        <v>23.979092989003885</v>
      </c>
    </row>
    <row r="88" spans="5:23">
      <c r="E88" s="10">
        <v>39940</v>
      </c>
      <c r="F88" s="11">
        <v>0.95</v>
      </c>
      <c r="G88" s="12">
        <v>1.1554999999999999E-2</v>
      </c>
      <c r="I88" s="11">
        <v>3.1700000000000001E-3</v>
      </c>
      <c r="J88" s="11">
        <v>84.17</v>
      </c>
      <c r="K88" s="26">
        <f t="shared" si="4"/>
        <v>-1.211239172789369E-2</v>
      </c>
      <c r="L88" s="13"/>
      <c r="M88" s="14">
        <f t="shared" si="5"/>
        <v>40.442499999999995</v>
      </c>
      <c r="N88" s="14">
        <f t="shared" si="6"/>
        <v>17.720499999999998</v>
      </c>
      <c r="O88" s="14">
        <f t="shared" si="0"/>
        <v>22.721999999999998</v>
      </c>
      <c r="P88" s="14">
        <f t="shared" si="1"/>
        <v>-1912.5107399999999</v>
      </c>
      <c r="Q88" s="14">
        <f t="shared" si="7"/>
        <v>-3055.1698903977153</v>
      </c>
      <c r="R88" s="15">
        <f t="shared" si="2"/>
        <v>-3.8432097430796654E-2</v>
      </c>
      <c r="S88">
        <f t="shared" si="3"/>
        <v>79.045224999999846</v>
      </c>
      <c r="T88" s="15">
        <f t="shared" si="8"/>
        <v>6.9140010920350686E-2</v>
      </c>
      <c r="W88">
        <f t="shared" si="10"/>
        <v>124.33529553053846</v>
      </c>
    </row>
    <row r="89" spans="5:23">
      <c r="E89" s="10">
        <v>39941</v>
      </c>
      <c r="F89" s="11">
        <v>0.98</v>
      </c>
      <c r="G89" s="12">
        <v>1.0947999999999999E-2</v>
      </c>
      <c r="I89" s="11">
        <v>3.1199999999999999E-3</v>
      </c>
      <c r="J89" s="11">
        <v>85.72</v>
      </c>
      <c r="K89" s="26">
        <f t="shared" si="4"/>
        <v>1.8415112272781142E-2</v>
      </c>
      <c r="L89" s="13"/>
      <c r="M89" s="14">
        <f t="shared" si="5"/>
        <v>38.317999999999998</v>
      </c>
      <c r="N89" s="14">
        <f t="shared" si="6"/>
        <v>40.442499999999995</v>
      </c>
      <c r="O89" s="14">
        <f t="shared" si="0"/>
        <v>-2.1244999999999976</v>
      </c>
      <c r="P89" s="14">
        <f t="shared" si="1"/>
        <v>182.11213999999978</v>
      </c>
      <c r="Q89" s="14">
        <f t="shared" si="7"/>
        <v>-2873.0961824951464</v>
      </c>
      <c r="R89" s="15">
        <f t="shared" si="2"/>
        <v>-3.5571667021368478E-2</v>
      </c>
      <c r="S89">
        <f t="shared" si="3"/>
        <v>-145.38104000000021</v>
      </c>
      <c r="T89" s="15">
        <f t="shared" si="8"/>
        <v>6.4387351092386164E-2</v>
      </c>
      <c r="W89">
        <f t="shared" si="10"/>
        <v>-6.3122548395912608</v>
      </c>
    </row>
    <row r="90" spans="5:23">
      <c r="E90" s="10">
        <v>39944</v>
      </c>
      <c r="F90" s="11">
        <v>0.72</v>
      </c>
      <c r="G90" s="12">
        <v>1.3664000000000001E-2</v>
      </c>
      <c r="I90" s="11">
        <v>3.052E-3</v>
      </c>
      <c r="J90" s="11">
        <v>84.43</v>
      </c>
      <c r="K90" s="26">
        <f t="shared" si="4"/>
        <v>-1.5048996733550979E-2</v>
      </c>
      <c r="L90" s="13"/>
      <c r="M90" s="14">
        <f t="shared" si="5"/>
        <v>47.824000000000005</v>
      </c>
      <c r="N90" s="14">
        <f t="shared" si="6"/>
        <v>38.317999999999998</v>
      </c>
      <c r="O90" s="14">
        <f t="shared" si="0"/>
        <v>9.5060000000000073</v>
      </c>
      <c r="P90" s="14">
        <f t="shared" si="1"/>
        <v>-802.5915800000007</v>
      </c>
      <c r="Q90" s="14">
        <f t="shared" si="7"/>
        <v>-3675.7233341621686</v>
      </c>
      <c r="R90" s="15">
        <f t="shared" si="2"/>
        <v>-4.4517093713741823E-2</v>
      </c>
      <c r="S90">
        <f t="shared" si="3"/>
        <v>1517.7803200000008</v>
      </c>
      <c r="T90" s="15">
        <f t="shared" si="8"/>
        <v>6.6542464847728175E-2</v>
      </c>
      <c r="W90">
        <f t="shared" si="10"/>
        <v>-120.64328361114221</v>
      </c>
    </row>
    <row r="91" spans="5:23">
      <c r="E91" s="10">
        <v>39945</v>
      </c>
      <c r="F91" s="11">
        <v>0.78</v>
      </c>
      <c r="G91" s="12">
        <v>1.1443E-2</v>
      </c>
      <c r="I91" s="11">
        <v>3.0270000000000002E-3</v>
      </c>
      <c r="J91" s="11">
        <v>84.72</v>
      </c>
      <c r="K91" s="26">
        <f t="shared" si="4"/>
        <v>3.434798057562416E-3</v>
      </c>
      <c r="L91" s="13"/>
      <c r="M91" s="14">
        <f t="shared" si="5"/>
        <v>40.0505</v>
      </c>
      <c r="N91" s="14">
        <f t="shared" si="6"/>
        <v>47.824000000000005</v>
      </c>
      <c r="O91" s="14">
        <f t="shared" si="0"/>
        <v>-7.7735000000000056</v>
      </c>
      <c r="P91" s="14">
        <f t="shared" si="1"/>
        <v>658.57092000000046</v>
      </c>
      <c r="Q91" s="14">
        <f t="shared" si="7"/>
        <v>-3017.1969312558817</v>
      </c>
      <c r="R91" s="15">
        <f t="shared" si="2"/>
        <v>-3.6242282186156959E-2</v>
      </c>
      <c r="S91">
        <f t="shared" si="3"/>
        <v>663.07835999999998</v>
      </c>
      <c r="T91" s="15">
        <f t="shared" si="8"/>
        <v>6.3676887772620511E-2</v>
      </c>
      <c r="W91">
        <f t="shared" si="10"/>
        <v>-20.93819095678861</v>
      </c>
    </row>
    <row r="92" spans="5:23">
      <c r="E92" s="10">
        <v>39946</v>
      </c>
      <c r="F92" s="11">
        <v>0.69</v>
      </c>
      <c r="G92" s="12">
        <v>1.6525000000000001E-2</v>
      </c>
      <c r="I92" s="11">
        <v>2.9840000000000001E-3</v>
      </c>
      <c r="J92" s="11">
        <v>83.13</v>
      </c>
      <c r="K92" s="26">
        <f t="shared" si="4"/>
        <v>-1.8767705382436328E-2</v>
      </c>
      <c r="L92" s="13"/>
      <c r="M92" s="14">
        <f t="shared" si="5"/>
        <v>57.837500000000006</v>
      </c>
      <c r="N92" s="14">
        <f t="shared" si="6"/>
        <v>40.0505</v>
      </c>
      <c r="O92" s="14">
        <f t="shared" si="0"/>
        <v>17.787000000000006</v>
      </c>
      <c r="P92" s="14">
        <f t="shared" si="1"/>
        <v>-1478.6333100000004</v>
      </c>
      <c r="Q92" s="14">
        <f t="shared" si="7"/>
        <v>-4495.8664835380687</v>
      </c>
      <c r="R92" s="15">
        <f t="shared" si="2"/>
        <v>-5.3236768201895227E-2</v>
      </c>
      <c r="S92">
        <f t="shared" si="3"/>
        <v>2393.0313750000005</v>
      </c>
      <c r="T92" s="15">
        <f t="shared" si="8"/>
        <v>6.6511939710117637E-2</v>
      </c>
      <c r="W92">
        <f t="shared" si="10"/>
        <v>-31.745450166057598</v>
      </c>
    </row>
    <row r="93" spans="5:23">
      <c r="E93" s="10">
        <v>39947</v>
      </c>
      <c r="F93" s="11">
        <v>0.76</v>
      </c>
      <c r="G93" s="12">
        <v>1.7101000000000002E-2</v>
      </c>
      <c r="I93" s="11">
        <v>2.9520000000000002E-3</v>
      </c>
      <c r="J93" s="11">
        <v>83.39</v>
      </c>
      <c r="K93" s="26">
        <f t="shared" si="4"/>
        <v>3.1276314206665212E-3</v>
      </c>
      <c r="L93" s="13"/>
      <c r="M93" s="14">
        <f t="shared" si="5"/>
        <v>59.853500000000004</v>
      </c>
      <c r="N93" s="14">
        <f t="shared" si="6"/>
        <v>57.837500000000006</v>
      </c>
      <c r="O93" s="14">
        <f t="shared" si="0"/>
        <v>2.0159999999999982</v>
      </c>
      <c r="P93" s="14">
        <f t="shared" si="1"/>
        <v>-168.11423999999985</v>
      </c>
      <c r="Q93" s="14">
        <f t="shared" si="7"/>
        <v>-4664.0339603062703</v>
      </c>
      <c r="R93" s="15">
        <f t="shared" si="2"/>
        <v>-5.4635826392159172E-2</v>
      </c>
      <c r="S93">
        <f t="shared" si="3"/>
        <v>2331.1833650000008</v>
      </c>
      <c r="T93" s="15">
        <f t="shared" si="8"/>
        <v>6.567920393989482E-2</v>
      </c>
      <c r="W93">
        <f t="shared" si="10"/>
        <v>-84.060277585133619</v>
      </c>
    </row>
    <row r="94" spans="5:23">
      <c r="E94" s="10">
        <v>39948</v>
      </c>
      <c r="F94" s="11">
        <v>0.72</v>
      </c>
      <c r="G94" s="12">
        <v>1.7007999999999999E-2</v>
      </c>
      <c r="I94" s="11">
        <v>2.921E-3</v>
      </c>
      <c r="J94" s="11">
        <v>82.78</v>
      </c>
      <c r="K94" s="26">
        <f t="shared" si="4"/>
        <v>-7.3150257824678988E-3</v>
      </c>
      <c r="L94" s="11">
        <v>0.24604999999999999</v>
      </c>
      <c r="M94" s="14">
        <f t="shared" si="5"/>
        <v>59.527999999999999</v>
      </c>
      <c r="N94" s="14">
        <f t="shared" si="6"/>
        <v>59.853500000000004</v>
      </c>
      <c r="O94" s="14">
        <f t="shared" si="0"/>
        <v>-0.32550000000000523</v>
      </c>
      <c r="P94" s="14">
        <f t="shared" si="1"/>
        <v>41.671843675000432</v>
      </c>
      <c r="Q94" s="14">
        <f t="shared" si="7"/>
        <v>-4622.4167524576615</v>
      </c>
      <c r="R94" s="15">
        <f t="shared" si="2"/>
        <v>-5.3579679896542977E-2</v>
      </c>
      <c r="S94">
        <f t="shared" si="3"/>
        <v>2407.7278399999996</v>
      </c>
      <c r="T94" s="15">
        <f t="shared" si="8"/>
        <v>6.62548534088718E-2</v>
      </c>
      <c r="W94">
        <f t="shared" si="10"/>
        <v>-69.486731345529364</v>
      </c>
    </row>
    <row r="95" spans="5:23">
      <c r="E95" s="10">
        <v>39951</v>
      </c>
      <c r="F95" s="11">
        <v>0.74</v>
      </c>
      <c r="G95" s="12">
        <v>1.4004000000000001E-2</v>
      </c>
      <c r="I95" s="11">
        <v>2.8470000000000001E-3</v>
      </c>
      <c r="J95" s="11">
        <v>85.12</v>
      </c>
      <c r="K95" s="26">
        <f t="shared" si="4"/>
        <v>2.8267697511476175E-2</v>
      </c>
      <c r="L95" s="13"/>
      <c r="M95" s="14">
        <f t="shared" si="5"/>
        <v>49.014000000000003</v>
      </c>
      <c r="N95" s="14">
        <f t="shared" si="6"/>
        <v>59.527999999999999</v>
      </c>
      <c r="O95" s="14">
        <f t="shared" si="0"/>
        <v>-10.513999999999996</v>
      </c>
      <c r="P95" s="14">
        <f t="shared" si="1"/>
        <v>894.95167999999967</v>
      </c>
      <c r="Q95" s="14">
        <f t="shared" si="7"/>
        <v>-3727.5186521375585</v>
      </c>
      <c r="R95" s="15">
        <f t="shared" si="2"/>
        <v>-4.2112085724744563E-2</v>
      </c>
      <c r="S95">
        <f t="shared" si="3"/>
        <v>1582.0716800000009</v>
      </c>
      <c r="T95" s="15">
        <f t="shared" si="8"/>
        <v>6.0443979918884498E-2</v>
      </c>
      <c r="W95">
        <f t="shared" si="10"/>
        <v>-3.4418233393760778</v>
      </c>
    </row>
    <row r="96" spans="5:23">
      <c r="E96" s="10">
        <v>39952</v>
      </c>
      <c r="F96" s="11">
        <v>0.77</v>
      </c>
      <c r="G96" s="12">
        <v>1.6552999999999998E-2</v>
      </c>
      <c r="I96" s="11">
        <v>2.8530000000000001E-3</v>
      </c>
      <c r="J96" s="11">
        <v>84.74</v>
      </c>
      <c r="K96" s="26">
        <f t="shared" si="4"/>
        <v>-4.4642857142858094E-3</v>
      </c>
      <c r="L96" s="13"/>
      <c r="M96" s="14">
        <f t="shared" si="5"/>
        <v>57.93549999999999</v>
      </c>
      <c r="N96" s="14">
        <f t="shared" si="6"/>
        <v>49.014000000000003</v>
      </c>
      <c r="O96" s="14">
        <f t="shared" si="0"/>
        <v>8.9214999999999876</v>
      </c>
      <c r="P96" s="14">
        <f t="shared" si="1"/>
        <v>-756.0079099999989</v>
      </c>
      <c r="Q96" s="14">
        <f t="shared" si="7"/>
        <v>-4483.568674223282</v>
      </c>
      <c r="R96" s="15">
        <f t="shared" si="2"/>
        <v>-5.0760402490313584E-2</v>
      </c>
      <c r="S96">
        <f t="shared" si="3"/>
        <v>2214.4542699999993</v>
      </c>
      <c r="T96" s="15">
        <f t="shared" si="8"/>
        <v>6.0158567460269805E-2</v>
      </c>
      <c r="W96">
        <f t="shared" si="10"/>
        <v>-105.11103875987412</v>
      </c>
    </row>
    <row r="97" spans="5:23">
      <c r="E97" s="10">
        <v>39953</v>
      </c>
      <c r="F97" s="11">
        <v>0.89</v>
      </c>
      <c r="G97" s="12">
        <v>1.9796999999999999E-2</v>
      </c>
      <c r="I97" s="11">
        <v>2.8530000000000001E-3</v>
      </c>
      <c r="J97" s="11">
        <v>84.19</v>
      </c>
      <c r="K97" s="26">
        <f t="shared" si="4"/>
        <v>-6.4904413500117553E-3</v>
      </c>
      <c r="L97" s="13"/>
      <c r="M97" s="14">
        <f t="shared" si="5"/>
        <v>69.28949999999999</v>
      </c>
      <c r="N97" s="14">
        <f t="shared" si="6"/>
        <v>57.93549999999999</v>
      </c>
      <c r="O97" s="14">
        <f t="shared" si="0"/>
        <v>11.353999999999999</v>
      </c>
      <c r="P97" s="14">
        <f t="shared" si="1"/>
        <v>-955.89325999999994</v>
      </c>
      <c r="Q97" s="14">
        <f t="shared" si="7"/>
        <v>-5439.5126946257724</v>
      </c>
      <c r="R97" s="15">
        <f t="shared" si="2"/>
        <v>-6.1583054435584636E-2</v>
      </c>
      <c r="S97">
        <f t="shared" si="3"/>
        <v>2718.4830049999991</v>
      </c>
      <c r="T97" s="15">
        <f t="shared" si="8"/>
        <v>5.94915623942774E-2</v>
      </c>
      <c r="W97">
        <f t="shared" si="10"/>
        <v>-179.90867853673322</v>
      </c>
    </row>
    <row r="98" spans="5:23">
      <c r="E98" s="10">
        <v>39954</v>
      </c>
      <c r="F98" s="11">
        <v>0.76</v>
      </c>
      <c r="G98" s="12">
        <v>2.0330000000000001E-2</v>
      </c>
      <c r="I98" s="11">
        <v>2.8779999999999999E-3</v>
      </c>
      <c r="J98" s="11">
        <v>83.1</v>
      </c>
      <c r="K98" s="26">
        <f t="shared" si="4"/>
        <v>-1.2946905808290832E-2</v>
      </c>
      <c r="L98" s="13"/>
      <c r="M98" s="14">
        <f t="shared" si="5"/>
        <v>71.155000000000001</v>
      </c>
      <c r="N98" s="14">
        <f t="shared" si="6"/>
        <v>69.28949999999999</v>
      </c>
      <c r="O98" s="14">
        <f t="shared" si="0"/>
        <v>1.8655000000000115</v>
      </c>
      <c r="P98" s="14">
        <f t="shared" si="1"/>
        <v>-155.02305000000095</v>
      </c>
      <c r="Q98" s="14">
        <f t="shared" si="7"/>
        <v>-5594.5973276802088</v>
      </c>
      <c r="R98" s="15">
        <f t="shared" si="2"/>
        <v>-6.3893853607395398E-2</v>
      </c>
      <c r="S98">
        <f t="shared" si="3"/>
        <v>3252.9804999999997</v>
      </c>
      <c r="T98" s="15">
        <f t="shared" si="8"/>
        <v>6.1117023181650423E-2</v>
      </c>
      <c r="W98">
        <f t="shared" si="10"/>
        <v>-79.977321513918881</v>
      </c>
    </row>
    <row r="99" spans="5:23">
      <c r="E99" s="10">
        <v>39955</v>
      </c>
      <c r="F99" s="11">
        <v>0.79</v>
      </c>
      <c r="G99" s="12">
        <v>1.9934E-2</v>
      </c>
      <c r="I99" s="11">
        <v>2.859E-3</v>
      </c>
      <c r="J99" s="11">
        <v>82.87</v>
      </c>
      <c r="K99" s="26">
        <f t="shared" si="4"/>
        <v>-2.7677496991574957E-3</v>
      </c>
      <c r="L99" s="13"/>
      <c r="M99" s="14">
        <f t="shared" si="5"/>
        <v>69.769000000000005</v>
      </c>
      <c r="N99" s="14">
        <f t="shared" si="6"/>
        <v>71.155000000000001</v>
      </c>
      <c r="O99" s="14">
        <f t="shared" si="0"/>
        <v>-1.3859999999999957</v>
      </c>
      <c r="P99" s="14">
        <f t="shared" si="1"/>
        <v>114.85781999999965</v>
      </c>
      <c r="Q99" s="14">
        <f t="shared" si="7"/>
        <v>-5479.8034015338171</v>
      </c>
      <c r="R99" s="15">
        <f t="shared" si="2"/>
        <v>-6.2169674305496754E-2</v>
      </c>
      <c r="S99">
        <f t="shared" si="3"/>
        <v>3016.7570300000007</v>
      </c>
      <c r="T99" s="15">
        <f t="shared" si="8"/>
        <v>6.0098053922475074E-2</v>
      </c>
      <c r="W99">
        <f t="shared" si="10"/>
        <v>-29.441516247780616</v>
      </c>
    </row>
    <row r="100" spans="5:23">
      <c r="E100" s="10">
        <v>39959</v>
      </c>
      <c r="F100" s="11">
        <v>0.9</v>
      </c>
      <c r="G100" s="12">
        <v>1.6483000000000001E-2</v>
      </c>
      <c r="I100" s="11">
        <v>2.8159999999999999E-3</v>
      </c>
      <c r="J100" s="11">
        <v>84.85</v>
      </c>
      <c r="K100" s="26">
        <f t="shared" si="4"/>
        <v>2.3892844213828868E-2</v>
      </c>
      <c r="L100" s="13"/>
      <c r="M100" s="14">
        <f t="shared" si="5"/>
        <v>57.690500000000007</v>
      </c>
      <c r="N100" s="14">
        <f t="shared" si="6"/>
        <v>69.769000000000005</v>
      </c>
      <c r="O100" s="14">
        <f t="shared" si="0"/>
        <v>-12.078499999999998</v>
      </c>
      <c r="P100" s="14">
        <f t="shared" si="1"/>
        <v>1024.8607249999998</v>
      </c>
      <c r="Q100" s="14">
        <f t="shared" si="7"/>
        <v>-4455.0048462081231</v>
      </c>
      <c r="R100" s="15">
        <f t="shared" si="2"/>
        <v>-4.9782911297309815E-2</v>
      </c>
      <c r="S100">
        <f t="shared" si="3"/>
        <v>1745.0389249999998</v>
      </c>
      <c r="T100" s="15">
        <f t="shared" si="8"/>
        <v>6.3587109741866488E-2</v>
      </c>
      <c r="W100">
        <f t="shared" si="10"/>
        <v>31.527153962009979</v>
      </c>
    </row>
    <row r="101" spans="5:23">
      <c r="E101" s="10">
        <v>39960</v>
      </c>
      <c r="F101" s="11">
        <v>0.73</v>
      </c>
      <c r="G101" s="12">
        <v>2.0775999999999999E-2</v>
      </c>
      <c r="I101" s="11">
        <v>2.9030000000000002E-3</v>
      </c>
      <c r="J101" s="11">
        <v>83.16</v>
      </c>
      <c r="K101" s="26">
        <f t="shared" si="4"/>
        <v>-1.9917501473187937E-2</v>
      </c>
      <c r="L101" s="13"/>
      <c r="M101" s="14">
        <f t="shared" si="5"/>
        <v>72.715999999999994</v>
      </c>
      <c r="N101" s="14">
        <f t="shared" si="6"/>
        <v>57.690500000000007</v>
      </c>
      <c r="O101" s="14">
        <f t="shared" si="0"/>
        <v>15.025499999999987</v>
      </c>
      <c r="P101" s="14">
        <f t="shared" si="1"/>
        <v>-1249.5205799999987</v>
      </c>
      <c r="Q101" s="14">
        <f t="shared" si="7"/>
        <v>-5704.575209119419</v>
      </c>
      <c r="R101" s="15">
        <f t="shared" si="2"/>
        <v>-6.571580092092727E-2</v>
      </c>
      <c r="S101">
        <f t="shared" si="3"/>
        <v>3492.0625599999994</v>
      </c>
      <c r="T101" s="15">
        <f t="shared" si="8"/>
        <v>6.7457446269895749E-2</v>
      </c>
      <c r="W101">
        <f t="shared" si="10"/>
        <v>-43.923829044024352</v>
      </c>
    </row>
    <row r="102" spans="5:23">
      <c r="E102" s="10">
        <v>39961</v>
      </c>
      <c r="F102" s="11">
        <v>0.81</v>
      </c>
      <c r="G102" s="12">
        <v>2.0188999999999999E-2</v>
      </c>
      <c r="I102" s="11">
        <v>2.928E-3</v>
      </c>
      <c r="J102" s="11">
        <v>84.02</v>
      </c>
      <c r="K102" s="26">
        <f t="shared" si="4"/>
        <v>1.0341510341510318E-2</v>
      </c>
      <c r="L102" s="13"/>
      <c r="M102" s="14">
        <f t="shared" si="5"/>
        <v>70.66149999999999</v>
      </c>
      <c r="N102" s="14">
        <f t="shared" si="6"/>
        <v>72.715999999999994</v>
      </c>
      <c r="O102" s="14">
        <f t="shared" si="0"/>
        <v>-2.0545000000000044</v>
      </c>
      <c r="P102" s="14">
        <f t="shared" si="1"/>
        <v>172.61909000000037</v>
      </c>
      <c r="Q102" s="14">
        <f t="shared" si="7"/>
        <v>-5532.0218349203396</v>
      </c>
      <c r="R102" s="15">
        <f t="shared" si="2"/>
        <v>-6.4276825129550616E-2</v>
      </c>
      <c r="S102">
        <f t="shared" si="3"/>
        <v>3101.979229999999</v>
      </c>
      <c r="T102" s="15">
        <f t="shared" si="8"/>
        <v>6.5220092859599441E-2</v>
      </c>
      <c r="W102">
        <f t="shared" si="10"/>
        <v>-35.756532531624103</v>
      </c>
    </row>
    <row r="103" spans="5:23">
      <c r="E103" s="10">
        <v>39962</v>
      </c>
      <c r="F103" s="11">
        <v>4.9400000000000004</v>
      </c>
      <c r="G103" s="12">
        <v>3.3792000000000003E-2</v>
      </c>
      <c r="I103" s="11">
        <v>2.9520000000000002E-3</v>
      </c>
      <c r="J103" s="11">
        <v>85.39</v>
      </c>
      <c r="K103" s="26">
        <f t="shared" si="4"/>
        <v>1.6305641513925329E-2</v>
      </c>
      <c r="L103" s="13"/>
      <c r="M103" s="14">
        <f t="shared" si="5"/>
        <v>118.27200000000001</v>
      </c>
      <c r="N103" s="14">
        <f t="shared" si="6"/>
        <v>70.66149999999999</v>
      </c>
      <c r="O103" s="14">
        <f t="shared" si="0"/>
        <v>47.610500000000016</v>
      </c>
      <c r="P103" s="14">
        <f t="shared" si="1"/>
        <v>-4065.4605950000014</v>
      </c>
      <c r="Q103" s="14">
        <f t="shared" si="7"/>
        <v>-9597.5467067454701</v>
      </c>
      <c r="R103" s="15">
        <f t="shared" si="2"/>
        <v>-0.11242840427901837</v>
      </c>
      <c r="S103">
        <f t="shared" si="3"/>
        <v>-7190.7539199999992</v>
      </c>
      <c r="T103" s="15">
        <f t="shared" si="8"/>
        <v>6.6797858203525629E-2</v>
      </c>
      <c r="W103">
        <f t="shared" si="10"/>
        <v>2617.6262622949416</v>
      </c>
    </row>
    <row r="104" spans="5:23">
      <c r="E104" s="10">
        <v>39965</v>
      </c>
      <c r="F104" s="11">
        <v>0.77</v>
      </c>
      <c r="G104" s="12">
        <v>1.0588E-2</v>
      </c>
      <c r="I104" s="11">
        <v>2.977E-3</v>
      </c>
      <c r="J104" s="11">
        <v>87.35</v>
      </c>
      <c r="K104" s="26">
        <f t="shared" si="4"/>
        <v>2.2953507436467957E-2</v>
      </c>
      <c r="L104" s="13"/>
      <c r="M104" s="14">
        <f t="shared" si="5"/>
        <v>37.058</v>
      </c>
      <c r="N104" s="14">
        <f t="shared" si="6"/>
        <v>118.27200000000001</v>
      </c>
      <c r="O104" s="14">
        <f t="shared" si="0"/>
        <v>-81.213999999999999</v>
      </c>
      <c r="P104" s="14">
        <f t="shared" si="1"/>
        <v>7094.0428999999995</v>
      </c>
      <c r="Q104" s="14">
        <f t="shared" si="7"/>
        <v>-2503.6162351497496</v>
      </c>
      <c r="R104" s="15">
        <f t="shared" si="2"/>
        <v>-2.9576450523971447E-2</v>
      </c>
      <c r="S104">
        <f t="shared" si="3"/>
        <v>542.01629999999977</v>
      </c>
      <c r="T104" s="15">
        <f t="shared" si="8"/>
        <v>6.9858303739239097E-2</v>
      </c>
      <c r="W104">
        <f t="shared" si="10"/>
        <v>-1362.5467113656266</v>
      </c>
    </row>
    <row r="105" spans="5:23">
      <c r="E105" s="10">
        <v>39966</v>
      </c>
      <c r="F105" s="11">
        <v>0.89</v>
      </c>
      <c r="G105" s="12">
        <v>9.0209999999999995E-3</v>
      </c>
      <c r="I105" s="11">
        <v>2.9459999999999998E-3</v>
      </c>
      <c r="J105" s="11">
        <v>87.5</v>
      </c>
      <c r="K105" s="26">
        <f t="shared" si="4"/>
        <v>1.7172295363481194E-3</v>
      </c>
      <c r="L105" s="13"/>
      <c r="M105" s="14">
        <f t="shared" si="5"/>
        <v>31.573499999999999</v>
      </c>
      <c r="N105" s="14">
        <f t="shared" si="6"/>
        <v>37.058</v>
      </c>
      <c r="O105" s="14">
        <f t="shared" si="0"/>
        <v>-5.4845000000000006</v>
      </c>
      <c r="P105" s="14">
        <f t="shared" si="1"/>
        <v>479.89375000000007</v>
      </c>
      <c r="Q105" s="14">
        <f t="shared" si="7"/>
        <v>-2023.7520616002735</v>
      </c>
      <c r="R105" s="15">
        <f t="shared" si="2"/>
        <v>-2.3658625291565101E-2</v>
      </c>
      <c r="S105">
        <f t="shared" si="3"/>
        <v>-352.31874999999991</v>
      </c>
      <c r="T105" s="15">
        <f t="shared" si="8"/>
        <v>6.5856587895474036E-2</v>
      </c>
      <c r="W105">
        <f t="shared" si="10"/>
        <v>-29.987136689619771</v>
      </c>
    </row>
    <row r="106" spans="5:23">
      <c r="E106" s="10">
        <v>39967</v>
      </c>
      <c r="F106" s="11">
        <v>0.84</v>
      </c>
      <c r="G106" s="12">
        <v>1.1603E-2</v>
      </c>
      <c r="I106" s="11">
        <v>2.9399999999999999E-3</v>
      </c>
      <c r="J106" s="11">
        <v>86.95</v>
      </c>
      <c r="K106" s="26">
        <f t="shared" si="4"/>
        <v>-6.2857142857142279E-3</v>
      </c>
      <c r="L106" s="13"/>
      <c r="M106" s="14">
        <f t="shared" si="5"/>
        <v>40.610500000000002</v>
      </c>
      <c r="N106" s="14">
        <f t="shared" si="6"/>
        <v>31.573499999999999</v>
      </c>
      <c r="O106" s="14">
        <f t="shared" si="0"/>
        <v>9.0370000000000026</v>
      </c>
      <c r="P106" s="14">
        <f t="shared" si="1"/>
        <v>-785.76715000000024</v>
      </c>
      <c r="Q106" s="14">
        <f t="shared" si="7"/>
        <v>-2809.5428702255654</v>
      </c>
      <c r="R106" s="15">
        <f t="shared" si="2"/>
        <v>-3.2778000152631596E-2</v>
      </c>
      <c r="S106">
        <f t="shared" si="3"/>
        <v>591.08297500000026</v>
      </c>
      <c r="T106" s="15">
        <f t="shared" si="8"/>
        <v>6.6322597442516895E-2</v>
      </c>
      <c r="W106">
        <f t="shared" si="10"/>
        <v>-107.29393918490163</v>
      </c>
    </row>
    <row r="107" spans="5:23">
      <c r="E107" s="10">
        <v>39968</v>
      </c>
      <c r="F107" s="11">
        <v>0.9</v>
      </c>
      <c r="G107" s="12">
        <v>9.3900000000000008E-3</v>
      </c>
      <c r="I107" s="11">
        <v>2.928E-3</v>
      </c>
      <c r="J107" s="11">
        <v>87.51</v>
      </c>
      <c r="K107" s="26">
        <f t="shared" si="4"/>
        <v>6.4404830362276844E-3</v>
      </c>
      <c r="L107" s="13"/>
      <c r="M107" s="14">
        <f t="shared" si="5"/>
        <v>32.865000000000002</v>
      </c>
      <c r="N107" s="14">
        <f t="shared" si="6"/>
        <v>40.610500000000002</v>
      </c>
      <c r="O107" s="14">
        <f t="shared" si="0"/>
        <v>-7.7454999999999998</v>
      </c>
      <c r="P107" s="14">
        <f t="shared" si="1"/>
        <v>677.80870500000003</v>
      </c>
      <c r="Q107" s="14">
        <f t="shared" si="7"/>
        <v>-2131.766943225718</v>
      </c>
      <c r="R107" s="15">
        <f t="shared" si="2"/>
        <v>-2.4769101626051199E-2</v>
      </c>
      <c r="S107">
        <f t="shared" si="3"/>
        <v>-273.98384999999962</v>
      </c>
      <c r="T107" s="15">
        <f t="shared" si="8"/>
        <v>6.5580810574976139E-2</v>
      </c>
      <c r="W107">
        <f t="shared" si="10"/>
        <v>-80.885767361881065</v>
      </c>
    </row>
    <row r="108" spans="5:23">
      <c r="E108" s="10">
        <v>39969</v>
      </c>
      <c r="F108" s="11">
        <v>0.79</v>
      </c>
      <c r="G108" s="12">
        <v>9.1520000000000004E-3</v>
      </c>
      <c r="I108" s="11">
        <v>2.9520000000000002E-3</v>
      </c>
      <c r="J108" s="11">
        <v>87.91</v>
      </c>
      <c r="K108" s="26">
        <f t="shared" si="4"/>
        <v>4.5709061821506136E-3</v>
      </c>
      <c r="L108" s="13"/>
      <c r="M108" s="14">
        <f t="shared" si="5"/>
        <v>32.032000000000004</v>
      </c>
      <c r="N108" s="14">
        <f t="shared" si="6"/>
        <v>32.865000000000002</v>
      </c>
      <c r="O108" s="14">
        <f t="shared" si="0"/>
        <v>-0.83299999999999841</v>
      </c>
      <c r="P108" s="14">
        <f t="shared" si="1"/>
        <v>73.229029999999852</v>
      </c>
      <c r="Q108" s="14">
        <f t="shared" si="7"/>
        <v>-2058.5626823273442</v>
      </c>
      <c r="R108" s="15">
        <f t="shared" si="2"/>
        <v>-2.4114591421548891E-2</v>
      </c>
      <c r="S108">
        <f t="shared" si="3"/>
        <v>50.933120000000145</v>
      </c>
      <c r="T108" s="15">
        <f t="shared" si="8"/>
        <v>6.405633224075423E-2</v>
      </c>
      <c r="W108">
        <f t="shared" si="10"/>
        <v>72.155830313025561</v>
      </c>
    </row>
    <row r="109" spans="5:23">
      <c r="E109" s="10">
        <v>39972</v>
      </c>
      <c r="F109" s="11">
        <v>0.77</v>
      </c>
      <c r="G109" s="12">
        <v>8.7399999999999995E-3</v>
      </c>
      <c r="I109" s="11">
        <v>2.9459999999999998E-3</v>
      </c>
      <c r="J109" s="11">
        <v>87.74</v>
      </c>
      <c r="K109" s="26">
        <f t="shared" si="4"/>
        <v>-1.9337959276533034E-3</v>
      </c>
      <c r="L109" s="13"/>
      <c r="M109" s="14">
        <f t="shared" si="5"/>
        <v>30.59</v>
      </c>
      <c r="N109" s="14">
        <f t="shared" si="6"/>
        <v>32.032000000000004</v>
      </c>
      <c r="O109" s="14">
        <f t="shared" si="0"/>
        <v>-1.4420000000000037</v>
      </c>
      <c r="P109" s="14">
        <f t="shared" si="1"/>
        <v>126.52108000000032</v>
      </c>
      <c r="Q109" s="14">
        <f t="shared" si="7"/>
        <v>-1932.0657169187652</v>
      </c>
      <c r="R109" s="15">
        <f t="shared" si="2"/>
        <v>-2.2586768262074137E-2</v>
      </c>
      <c r="S109">
        <f t="shared" si="3"/>
        <v>-11.033400000000256</v>
      </c>
      <c r="T109" s="15">
        <f t="shared" si="8"/>
        <v>6.1852835800410649E-2</v>
      </c>
      <c r="W109">
        <f t="shared" si="10"/>
        <v>9.0764839161172031</v>
      </c>
    </row>
    <row r="110" spans="5:23">
      <c r="E110" s="10">
        <v>39973</v>
      </c>
      <c r="F110" s="11">
        <v>0.88</v>
      </c>
      <c r="G110" s="12">
        <v>9.4039999999999992E-3</v>
      </c>
      <c r="I110" s="11">
        <v>2.9840000000000001E-3</v>
      </c>
      <c r="J110" s="11">
        <v>87.74</v>
      </c>
      <c r="K110" s="26">
        <f t="shared" si="4"/>
        <v>0</v>
      </c>
      <c r="L110" s="13"/>
      <c r="M110" s="14">
        <f t="shared" si="5"/>
        <v>32.913999999999994</v>
      </c>
      <c r="N110" s="14">
        <f t="shared" si="6"/>
        <v>30.59</v>
      </c>
      <c r="O110" s="14">
        <f t="shared" si="0"/>
        <v>2.3239999999999945</v>
      </c>
      <c r="P110" s="14">
        <f t="shared" si="1"/>
        <v>-203.90775999999951</v>
      </c>
      <c r="Q110" s="14">
        <f t="shared" si="7"/>
        <v>-2135.9960636870269</v>
      </c>
      <c r="R110" s="15">
        <f t="shared" si="2"/>
        <v>-2.5292905770008287E-2</v>
      </c>
      <c r="S110">
        <f t="shared" si="3"/>
        <v>-192.12564000000066</v>
      </c>
      <c r="T110" s="15">
        <f t="shared" si="8"/>
        <v>5.9461570714508909E-2</v>
      </c>
      <c r="W110">
        <f t="shared" si="10"/>
        <v>-46.00075526905426</v>
      </c>
    </row>
    <row r="111" spans="5:23">
      <c r="E111" s="10">
        <v>39974</v>
      </c>
      <c r="F111" s="11">
        <v>0.93</v>
      </c>
      <c r="G111" s="12">
        <v>9.476E-3</v>
      </c>
      <c r="I111" s="11">
        <v>2.977E-3</v>
      </c>
      <c r="J111" s="11">
        <v>87.65</v>
      </c>
      <c r="K111" s="26">
        <f t="shared" si="4"/>
        <v>-1.0257579211304657E-3</v>
      </c>
      <c r="L111" s="13"/>
      <c r="M111" s="14">
        <f t="shared" si="5"/>
        <v>33.165999999999997</v>
      </c>
      <c r="N111" s="14">
        <f t="shared" si="6"/>
        <v>32.913999999999994</v>
      </c>
      <c r="O111" s="14">
        <f t="shared" si="0"/>
        <v>0.25200000000000244</v>
      </c>
      <c r="P111" s="14">
        <f t="shared" si="1"/>
        <v>-22.087800000000215</v>
      </c>
      <c r="Q111" s="14">
        <f t="shared" si="7"/>
        <v>-2158.1091565927973</v>
      </c>
      <c r="R111" s="15">
        <f t="shared" si="2"/>
        <v>-2.5494805393558563E-2</v>
      </c>
      <c r="S111">
        <f t="shared" si="3"/>
        <v>-348.0001000000002</v>
      </c>
      <c r="T111" s="15">
        <f t="shared" si="8"/>
        <v>5.9516198344300608E-2</v>
      </c>
      <c r="W111">
        <f t="shared" si="10"/>
        <v>915.28774341216968</v>
      </c>
    </row>
    <row r="112" spans="5:23">
      <c r="E112" s="10">
        <v>39975</v>
      </c>
      <c r="F112" s="11">
        <v>0.89</v>
      </c>
      <c r="G112" s="12">
        <v>1.1316E-2</v>
      </c>
      <c r="I112" s="11">
        <v>2.9650000000000002E-3</v>
      </c>
      <c r="J112" s="11">
        <v>87.86</v>
      </c>
      <c r="K112" s="26">
        <f t="shared" si="4"/>
        <v>2.3958927552765186E-3</v>
      </c>
      <c r="L112" s="13"/>
      <c r="M112" s="14">
        <f t="shared" si="5"/>
        <v>39.606000000000002</v>
      </c>
      <c r="N112" s="14">
        <f t="shared" si="6"/>
        <v>33.165999999999997</v>
      </c>
      <c r="O112" s="14">
        <f t="shared" si="0"/>
        <v>6.4400000000000048</v>
      </c>
      <c r="P112" s="14">
        <f t="shared" si="1"/>
        <v>-565.81840000000045</v>
      </c>
      <c r="Q112" s="14">
        <f t="shared" si="7"/>
        <v>-2723.9530513981913</v>
      </c>
      <c r="R112" s="15">
        <f t="shared" si="2"/>
        <v>-3.2049685703950941E-2</v>
      </c>
      <c r="S112">
        <f t="shared" si="3"/>
        <v>364.78315999999995</v>
      </c>
      <c r="T112" s="15">
        <f t="shared" si="8"/>
        <v>5.5446779933211045E-2</v>
      </c>
      <c r="W112">
        <f t="shared" si="10"/>
        <v>9.8294144173025124</v>
      </c>
    </row>
    <row r="113" spans="5:23">
      <c r="E113" s="10">
        <v>39976</v>
      </c>
      <c r="F113" s="11">
        <v>0.95</v>
      </c>
      <c r="G113" s="12">
        <v>9.4230000000000008E-3</v>
      </c>
      <c r="I113" s="11">
        <v>2.9399999999999999E-3</v>
      </c>
      <c r="J113" s="11">
        <v>88.31</v>
      </c>
      <c r="K113" s="26">
        <f t="shared" si="4"/>
        <v>5.1217846574096448E-3</v>
      </c>
      <c r="L113" s="13"/>
      <c r="M113" s="14">
        <f t="shared" si="5"/>
        <v>32.980500000000006</v>
      </c>
      <c r="N113" s="14">
        <f t="shared" si="6"/>
        <v>39.606000000000002</v>
      </c>
      <c r="O113" s="14">
        <f t="shared" si="0"/>
        <v>-6.6254999999999953</v>
      </c>
      <c r="P113" s="14">
        <f t="shared" si="1"/>
        <v>585.09790499999963</v>
      </c>
      <c r="Q113" s="14">
        <f t="shared" si="7"/>
        <v>-2138.8871960838956</v>
      </c>
      <c r="R113" s="15">
        <f t="shared" si="2"/>
        <v>-2.4953683954312113E-2</v>
      </c>
      <c r="S113">
        <f t="shared" si="3"/>
        <v>-412.49204499999951</v>
      </c>
      <c r="T113" s="15">
        <f t="shared" si="8"/>
        <v>5.5493384311573413E-2</v>
      </c>
      <c r="W113">
        <f t="shared" si="10"/>
        <v>1287.4326856905084</v>
      </c>
    </row>
    <row r="114" spans="5:23">
      <c r="E114" s="10">
        <v>39979</v>
      </c>
      <c r="F114" s="11">
        <v>0.85</v>
      </c>
      <c r="G114" s="12">
        <v>1.6827999999999999E-2</v>
      </c>
      <c r="I114" s="11">
        <v>2.921E-3</v>
      </c>
      <c r="J114" s="11">
        <v>86.49</v>
      </c>
      <c r="K114" s="26">
        <f t="shared" si="4"/>
        <v>-2.0609217529158674E-2</v>
      </c>
      <c r="L114" s="13"/>
      <c r="M114" s="14">
        <f t="shared" si="5"/>
        <v>58.897999999999996</v>
      </c>
      <c r="N114" s="14">
        <f t="shared" si="6"/>
        <v>32.980500000000006</v>
      </c>
      <c r="O114" s="14">
        <f t="shared" si="0"/>
        <v>25.91749999999999</v>
      </c>
      <c r="P114" s="14">
        <f t="shared" si="1"/>
        <v>-2241.6045749999989</v>
      </c>
      <c r="Q114" s="14">
        <f t="shared" si="7"/>
        <v>-4380.5167247678492</v>
      </c>
      <c r="R114" s="15">
        <f t="shared" si="2"/>
        <v>-5.0775751400979716E-2</v>
      </c>
      <c r="S114">
        <f t="shared" si="3"/>
        <v>2119.0880199999992</v>
      </c>
      <c r="T114" s="15">
        <f t="shared" si="8"/>
        <v>5.9526052876404979E-2</v>
      </c>
      <c r="W114">
        <f t="shared" si="10"/>
        <v>-24.797475515862708</v>
      </c>
    </row>
    <row r="115" spans="5:23">
      <c r="E115" s="10">
        <v>39980</v>
      </c>
      <c r="F115" s="11">
        <v>0.88</v>
      </c>
      <c r="G115" s="12">
        <v>1.9628E-2</v>
      </c>
      <c r="I115" s="11">
        <v>2.921E-3</v>
      </c>
      <c r="J115" s="11">
        <v>85.26</v>
      </c>
      <c r="K115" s="26">
        <f t="shared" si="4"/>
        <v>-1.4221297259798704E-2</v>
      </c>
      <c r="L115" s="13"/>
      <c r="M115" s="14">
        <f t="shared" si="5"/>
        <v>68.697999999999993</v>
      </c>
      <c r="N115" s="14">
        <f t="shared" si="6"/>
        <v>58.897999999999996</v>
      </c>
      <c r="O115" s="14">
        <f t="shared" si="0"/>
        <v>9.7999999999999972</v>
      </c>
      <c r="P115" s="14">
        <f t="shared" si="1"/>
        <v>-835.54799999999977</v>
      </c>
      <c r="Q115" s="14">
        <f t="shared" si="7"/>
        <v>-5216.1155005192495</v>
      </c>
      <c r="R115" s="15">
        <f t="shared" si="2"/>
        <v>-6.0461402289748917E-2</v>
      </c>
      <c r="S115">
        <f t="shared" si="3"/>
        <v>2777.1914799999995</v>
      </c>
      <c r="T115" s="15">
        <f t="shared" si="8"/>
        <v>5.4990010164694424E-2</v>
      </c>
      <c r="W115">
        <f t="shared" si="10"/>
        <v>-6.613694338139716</v>
      </c>
    </row>
    <row r="116" spans="5:23">
      <c r="E116" s="10">
        <v>39981</v>
      </c>
      <c r="F116" s="11">
        <v>0.86</v>
      </c>
      <c r="G116" s="12">
        <v>1.9713000000000001E-2</v>
      </c>
      <c r="I116" s="11">
        <v>2.8969999999999998E-3</v>
      </c>
      <c r="J116" s="11">
        <v>85.23</v>
      </c>
      <c r="K116" s="26">
        <f t="shared" si="4"/>
        <v>-3.5186488388461168E-4</v>
      </c>
      <c r="L116" s="13"/>
      <c r="M116" s="14">
        <f t="shared" si="5"/>
        <v>68.995500000000007</v>
      </c>
      <c r="N116" s="14">
        <f t="shared" si="6"/>
        <v>68.697999999999993</v>
      </c>
      <c r="O116" s="14">
        <f t="shared" si="0"/>
        <v>0.29750000000001364</v>
      </c>
      <c r="P116" s="14">
        <f t="shared" si="1"/>
        <v>-25.355925000001164</v>
      </c>
      <c r="Q116" s="14">
        <f t="shared" si="7"/>
        <v>-5241.5318869215398</v>
      </c>
      <c r="R116" s="15">
        <f t="shared" si="2"/>
        <v>-6.0256816969887696E-2</v>
      </c>
      <c r="S116">
        <f t="shared" si="3"/>
        <v>2870.4864650000009</v>
      </c>
      <c r="T116" s="15">
        <f t="shared" si="8"/>
        <v>5.4779837553396271E-2</v>
      </c>
      <c r="W116">
        <f t="shared" si="10"/>
        <v>95.159877761750138</v>
      </c>
    </row>
    <row r="117" spans="5:23">
      <c r="E117" s="10">
        <v>39982</v>
      </c>
      <c r="F117" s="11">
        <v>0.92</v>
      </c>
      <c r="G117" s="12">
        <v>1.9289000000000001E-2</v>
      </c>
      <c r="I117" s="11">
        <v>2.9150000000000001E-3</v>
      </c>
      <c r="J117" s="11">
        <v>85.62</v>
      </c>
      <c r="K117" s="26">
        <f t="shared" si="4"/>
        <v>4.5758535726856397E-3</v>
      </c>
      <c r="L117" s="13"/>
      <c r="M117" s="14">
        <f t="shared" si="5"/>
        <v>67.511499999999998</v>
      </c>
      <c r="N117" s="14">
        <f t="shared" si="6"/>
        <v>68.995500000000007</v>
      </c>
      <c r="O117" s="14">
        <f t="shared" si="0"/>
        <v>-1.4840000000000089</v>
      </c>
      <c r="P117" s="14">
        <f t="shared" si="1"/>
        <v>127.06008000000077</v>
      </c>
      <c r="Q117" s="14">
        <f t="shared" si="7"/>
        <v>-5114.5320637385084</v>
      </c>
      <c r="R117" s="15">
        <f t="shared" si="2"/>
        <v>-5.9162146689673616E-2</v>
      </c>
      <c r="S117">
        <f t="shared" si="3"/>
        <v>2560.3346300000003</v>
      </c>
      <c r="T117" s="15">
        <f t="shared" si="8"/>
        <v>5.4439946277036751E-2</v>
      </c>
      <c r="W117">
        <f t="shared" si="10"/>
        <v>-176.52703724156476</v>
      </c>
    </row>
    <row r="118" spans="5:23">
      <c r="E118" s="10">
        <v>39983</v>
      </c>
      <c r="F118" s="11">
        <v>0.87</v>
      </c>
      <c r="G118" s="12">
        <v>2.1361999999999999E-2</v>
      </c>
      <c r="I118" s="11">
        <v>2.928E-3</v>
      </c>
      <c r="J118" s="11">
        <v>85.31</v>
      </c>
      <c r="K118" s="26">
        <f t="shared" si="4"/>
        <v>-3.6206493809858298E-3</v>
      </c>
      <c r="L118" s="11">
        <v>0.28259000000000001</v>
      </c>
      <c r="M118" s="14">
        <f t="shared" si="5"/>
        <v>74.766999999999996</v>
      </c>
      <c r="N118" s="14">
        <f t="shared" si="6"/>
        <v>67.511499999999998</v>
      </c>
      <c r="O118" s="14">
        <f t="shared" si="0"/>
        <v>7.2554999999999978</v>
      </c>
      <c r="P118" s="14">
        <f t="shared" si="1"/>
        <v>-599.88863021499981</v>
      </c>
      <c r="Q118" s="14">
        <f t="shared" si="7"/>
        <v>-5714.4798561001971</v>
      </c>
      <c r="R118" s="15">
        <f t="shared" si="2"/>
        <v>-6.6396813566116583E-2</v>
      </c>
      <c r="S118">
        <f t="shared" si="3"/>
        <v>3333.3727699999999</v>
      </c>
      <c r="T118" s="15">
        <f t="shared" si="8"/>
        <v>5.2712070621009757E-2</v>
      </c>
      <c r="W118">
        <f t="shared" si="10"/>
        <v>28.937267462270984</v>
      </c>
    </row>
    <row r="119" spans="5:23">
      <c r="E119" s="10">
        <v>39986</v>
      </c>
      <c r="F119" s="11">
        <v>0.74</v>
      </c>
      <c r="G119" s="12">
        <v>2.3609000000000002E-2</v>
      </c>
      <c r="I119" s="11">
        <v>2.99E-3</v>
      </c>
      <c r="J119" s="11">
        <v>83.32</v>
      </c>
      <c r="K119" s="26">
        <f t="shared" si="4"/>
        <v>-2.3326690892040869E-2</v>
      </c>
      <c r="L119" s="13"/>
      <c r="M119" s="14">
        <f t="shared" si="5"/>
        <v>82.631500000000003</v>
      </c>
      <c r="N119" s="14">
        <f t="shared" si="6"/>
        <v>74.766999999999996</v>
      </c>
      <c r="O119" s="14">
        <f t="shared" si="0"/>
        <v>7.8645000000000067</v>
      </c>
      <c r="P119" s="14">
        <f t="shared" si="1"/>
        <v>-655.27014000000054</v>
      </c>
      <c r="Q119" s="14">
        <f t="shared" si="7"/>
        <v>-6369.8163929137636</v>
      </c>
      <c r="R119" s="15">
        <f t="shared" si="2"/>
        <v>-7.5578377042905376E-2</v>
      </c>
      <c r="S119">
        <f t="shared" si="3"/>
        <v>4294.8565799999997</v>
      </c>
      <c r="T119" s="15">
        <f t="shared" si="8"/>
        <v>5.8143929613499554E-2</v>
      </c>
      <c r="W119">
        <f t="shared" si="10"/>
        <v>-23.932874579355015</v>
      </c>
    </row>
    <row r="120" spans="5:23">
      <c r="E120" s="10">
        <v>39987</v>
      </c>
      <c r="F120" s="11">
        <v>0.88</v>
      </c>
      <c r="G120" s="12">
        <v>2.6283999999999998E-2</v>
      </c>
      <c r="I120" s="11">
        <v>3.0079999999999998E-3</v>
      </c>
      <c r="J120" s="11">
        <v>83.18</v>
      </c>
      <c r="K120" s="26">
        <f t="shared" si="4"/>
        <v>-1.6802688430147539E-3</v>
      </c>
      <c r="L120" s="13"/>
      <c r="M120" s="14">
        <f t="shared" si="5"/>
        <v>91.994</v>
      </c>
      <c r="N120" s="14">
        <f t="shared" si="6"/>
        <v>82.631500000000003</v>
      </c>
      <c r="O120" s="14">
        <f t="shared" si="0"/>
        <v>9.3624999999999972</v>
      </c>
      <c r="P120" s="14">
        <f t="shared" si="1"/>
        <v>-778.77274999999986</v>
      </c>
      <c r="Q120" s="14">
        <f t="shared" si="7"/>
        <v>-7148.6647212908065</v>
      </c>
      <c r="R120" s="15">
        <f t="shared" si="2"/>
        <v>-8.5330093181122002E-2</v>
      </c>
      <c r="S120">
        <f t="shared" si="3"/>
        <v>4572.0609200000008</v>
      </c>
      <c r="T120" s="15">
        <f t="shared" si="8"/>
        <v>5.2604754962727235E-2</v>
      </c>
      <c r="W120">
        <f t="shared" si="10"/>
        <v>-25.274523521384186</v>
      </c>
    </row>
    <row r="121" spans="5:23">
      <c r="E121" s="10">
        <v>39988</v>
      </c>
      <c r="F121" s="11">
        <v>0.74</v>
      </c>
      <c r="G121" s="12">
        <v>2.8476999999999999E-2</v>
      </c>
      <c r="I121" s="11">
        <v>2.9840000000000001E-3</v>
      </c>
      <c r="J121" s="11">
        <v>83.03</v>
      </c>
      <c r="K121" s="26">
        <f t="shared" si="4"/>
        <v>-1.8033181053138669E-3</v>
      </c>
      <c r="L121" s="13"/>
      <c r="M121" s="14">
        <f t="shared" si="5"/>
        <v>99.669499999999999</v>
      </c>
      <c r="N121" s="14">
        <f t="shared" si="6"/>
        <v>91.994</v>
      </c>
      <c r="O121" s="14">
        <f t="shared" si="0"/>
        <v>7.6754999999999995</v>
      </c>
      <c r="P121" s="14">
        <f t="shared" si="1"/>
        <v>-637.29676499999994</v>
      </c>
      <c r="Q121" s="14">
        <f t="shared" si="7"/>
        <v>-7786.0468163839878</v>
      </c>
      <c r="R121" s="15">
        <f t="shared" si="2"/>
        <v>-9.2196681349562784E-2</v>
      </c>
      <c r="S121">
        <f t="shared" si="3"/>
        <v>5685.5585850000007</v>
      </c>
      <c r="T121" s="15">
        <f t="shared" si="8"/>
        <v>4.869494581122101E-2</v>
      </c>
      <c r="W121">
        <f t="shared" si="10"/>
        <v>35.807374369172486</v>
      </c>
    </row>
    <row r="122" spans="5:23">
      <c r="E122" s="10">
        <v>39989</v>
      </c>
      <c r="F122" s="11">
        <v>0.88</v>
      </c>
      <c r="G122" s="12">
        <v>2.7200999999999999E-2</v>
      </c>
      <c r="I122" s="11">
        <v>2.9840000000000001E-3</v>
      </c>
      <c r="J122" s="11">
        <v>84.72</v>
      </c>
      <c r="K122" s="26">
        <f t="shared" si="4"/>
        <v>2.035408888353607E-2</v>
      </c>
      <c r="L122" s="13"/>
      <c r="M122" s="14">
        <f t="shared" si="5"/>
        <v>95.203499999999991</v>
      </c>
      <c r="N122" s="14">
        <f t="shared" si="6"/>
        <v>99.669499999999999</v>
      </c>
      <c r="O122" s="14">
        <f t="shared" si="0"/>
        <v>-4.4660000000000082</v>
      </c>
      <c r="P122" s="14">
        <f t="shared" si="1"/>
        <v>378.35952000000071</v>
      </c>
      <c r="Q122" s="14">
        <f t="shared" si="7"/>
        <v>-7407.7794930653363</v>
      </c>
      <c r="R122" s="15">
        <f t="shared" si="2"/>
        <v>-8.7717515902011753E-2</v>
      </c>
      <c r="S122">
        <f t="shared" si="3"/>
        <v>4985.640519999999</v>
      </c>
      <c r="T122" s="15">
        <f t="shared" si="8"/>
        <v>5.1864232538720557E-2</v>
      </c>
      <c r="W122">
        <f t="shared" si="10"/>
        <v>44.173977313329097</v>
      </c>
    </row>
    <row r="123" spans="5:23">
      <c r="E123" s="10">
        <v>39990</v>
      </c>
      <c r="F123" s="11">
        <v>0.9</v>
      </c>
      <c r="G123" s="12">
        <v>3.0367999999999999E-2</v>
      </c>
      <c r="I123" s="11">
        <v>2.9840000000000001E-3</v>
      </c>
      <c r="J123" s="11">
        <v>84.27</v>
      </c>
      <c r="K123" s="26">
        <f t="shared" si="4"/>
        <v>-5.3116147308782669E-3</v>
      </c>
      <c r="L123" s="13"/>
      <c r="M123" s="14">
        <f t="shared" si="5"/>
        <v>106.288</v>
      </c>
      <c r="N123" s="14">
        <f t="shared" si="6"/>
        <v>95.203499999999991</v>
      </c>
      <c r="O123" s="14">
        <f t="shared" si="0"/>
        <v>11.084500000000006</v>
      </c>
      <c r="P123" s="14">
        <f t="shared" si="1"/>
        <v>-934.09081500000048</v>
      </c>
      <c r="Q123" s="14">
        <f t="shared" si="7"/>
        <v>-8341.958025581238</v>
      </c>
      <c r="R123" s="15">
        <f t="shared" si="2"/>
        <v>-9.8779375985454027E-2</v>
      </c>
      <c r="S123">
        <f t="shared" si="3"/>
        <v>5806.88976</v>
      </c>
      <c r="T123" s="15">
        <f t="shared" si="8"/>
        <v>4.9365235418844147E-2</v>
      </c>
      <c r="W123">
        <f t="shared" si="10"/>
        <v>-8.0032105042958719</v>
      </c>
    </row>
    <row r="124" spans="5:23">
      <c r="E124" s="10">
        <v>39993</v>
      </c>
      <c r="F124" s="11">
        <v>0.85</v>
      </c>
      <c r="G124" s="12">
        <v>2.9142000000000001E-2</v>
      </c>
      <c r="I124" s="11">
        <v>2.9589999999999998E-3</v>
      </c>
      <c r="J124" s="11">
        <v>85.25</v>
      </c>
      <c r="K124" s="26">
        <f t="shared" si="4"/>
        <v>1.1629286816186024E-2</v>
      </c>
      <c r="L124" s="13"/>
      <c r="M124" s="14">
        <f t="shared" si="5"/>
        <v>101.997</v>
      </c>
      <c r="N124" s="14">
        <f t="shared" si="6"/>
        <v>106.288</v>
      </c>
      <c r="O124" s="14">
        <f t="shared" si="0"/>
        <v>-4.2909999999999968</v>
      </c>
      <c r="P124" s="14">
        <f t="shared" si="1"/>
        <v>365.80774999999971</v>
      </c>
      <c r="Q124" s="14">
        <f t="shared" si="7"/>
        <v>-7976.2490549572231</v>
      </c>
      <c r="R124" s="15">
        <f t="shared" si="2"/>
        <v>-9.3657622831819137E-2</v>
      </c>
      <c r="S124">
        <f t="shared" si="3"/>
        <v>5720.2442499999997</v>
      </c>
      <c r="T124" s="15">
        <f t="shared" si="8"/>
        <v>4.4761475330354128E-2</v>
      </c>
      <c r="W124">
        <f t="shared" si="10"/>
        <v>10.860687576880114</v>
      </c>
    </row>
    <row r="125" spans="5:23">
      <c r="E125" s="10">
        <v>39994</v>
      </c>
      <c r="F125" s="11">
        <v>0.91</v>
      </c>
      <c r="G125" s="12">
        <v>3.1503999999999997E-2</v>
      </c>
      <c r="I125" s="11">
        <v>2.9399999999999999E-3</v>
      </c>
      <c r="J125" s="11">
        <v>84.66</v>
      </c>
      <c r="K125" s="26">
        <f t="shared" si="4"/>
        <v>-6.9208211143695353E-3</v>
      </c>
      <c r="L125" s="13"/>
      <c r="M125" s="14">
        <f t="shared" si="5"/>
        <v>110.264</v>
      </c>
      <c r="N125" s="14">
        <f t="shared" si="6"/>
        <v>101.997</v>
      </c>
      <c r="O125" s="14">
        <f t="shared" si="0"/>
        <v>8.2669999999999959</v>
      </c>
      <c r="P125" s="14">
        <f t="shared" si="1"/>
        <v>-699.88421999999957</v>
      </c>
      <c r="Q125" s="14">
        <f t="shared" si="7"/>
        <v>-8676.2269325800553</v>
      </c>
      <c r="R125" s="15">
        <f t="shared" si="2"/>
        <v>-0.10122264754676731</v>
      </c>
      <c r="S125">
        <f t="shared" si="3"/>
        <v>6149.9502400000001</v>
      </c>
      <c r="T125" s="15">
        <f t="shared" si="8"/>
        <v>4.5008136882400795E-2</v>
      </c>
      <c r="W125">
        <f t="shared" si="10"/>
        <v>243.24828698332468</v>
      </c>
    </row>
    <row r="126" spans="5:23">
      <c r="E126" s="10">
        <v>39995</v>
      </c>
      <c r="F126" s="11">
        <v>0.88</v>
      </c>
      <c r="G126" s="12">
        <v>2.9474E-2</v>
      </c>
      <c r="I126" s="11">
        <v>2.9150000000000001E-3</v>
      </c>
      <c r="J126" s="11">
        <v>85.03</v>
      </c>
      <c r="K126" s="26">
        <f t="shared" si="4"/>
        <v>4.3704228679424251E-3</v>
      </c>
      <c r="L126" s="13"/>
      <c r="M126" s="14">
        <f t="shared" si="5"/>
        <v>103.15900000000001</v>
      </c>
      <c r="N126" s="14">
        <f t="shared" si="6"/>
        <v>110.264</v>
      </c>
      <c r="O126" s="14">
        <f t="shared" si="0"/>
        <v>-7.1049999999999898</v>
      </c>
      <c r="P126" s="14">
        <f t="shared" si="1"/>
        <v>604.13814999999909</v>
      </c>
      <c r="Q126" s="14">
        <f t="shared" si="7"/>
        <v>-8072.1900052276033</v>
      </c>
      <c r="R126" s="15">
        <f t="shared" si="2"/>
        <v>-9.33747375604701E-2</v>
      </c>
      <c r="S126">
        <f t="shared" si="3"/>
        <v>5691.6097700000009</v>
      </c>
      <c r="T126" s="15">
        <f t="shared" si="8"/>
        <v>4.5101768285515056E-2</v>
      </c>
      <c r="W126">
        <f t="shared" si="10"/>
        <v>-320.40532345104555</v>
      </c>
    </row>
    <row r="127" spans="5:23">
      <c r="E127" s="10">
        <v>39996</v>
      </c>
      <c r="F127" s="11">
        <v>0.77</v>
      </c>
      <c r="G127" s="12">
        <v>3.3342999999999998E-2</v>
      </c>
      <c r="I127" s="11">
        <v>2.8839999999999998E-3</v>
      </c>
      <c r="J127" s="11">
        <v>82.99</v>
      </c>
      <c r="K127" s="26">
        <f t="shared" si="4"/>
        <v>-2.3991532400329363E-2</v>
      </c>
      <c r="L127" s="13"/>
      <c r="M127" s="14">
        <f t="shared" si="5"/>
        <v>116.70049999999999</v>
      </c>
      <c r="N127" s="14">
        <f t="shared" si="6"/>
        <v>103.15900000000001</v>
      </c>
      <c r="O127" s="14">
        <f t="shared" si="0"/>
        <v>13.541499999999985</v>
      </c>
      <c r="P127" s="14">
        <f t="shared" si="1"/>
        <v>-1123.8090849999987</v>
      </c>
      <c r="Q127" s="14">
        <f t="shared" si="7"/>
        <v>-9196.0924649651624</v>
      </c>
      <c r="R127" s="15">
        <f t="shared" si="2"/>
        <v>-0.10524416932126797</v>
      </c>
      <c r="S127">
        <f t="shared" si="3"/>
        <v>6989.9744949999986</v>
      </c>
      <c r="T127" s="15">
        <f t="shared" si="8"/>
        <v>4.979227921329462E-2</v>
      </c>
      <c r="W127">
        <f t="shared" si="10"/>
        <v>-23.451602968991011</v>
      </c>
    </row>
    <row r="128" spans="5:23">
      <c r="E128" s="10">
        <v>40000</v>
      </c>
      <c r="F128" s="11">
        <v>0.79</v>
      </c>
      <c r="G128" s="12">
        <v>3.3087999999999999E-2</v>
      </c>
      <c r="I128" s="11">
        <v>2.8779999999999999E-3</v>
      </c>
      <c r="J128" s="11">
        <v>83.25</v>
      </c>
      <c r="K128" s="26">
        <f t="shared" si="4"/>
        <v>3.1329075792265737E-3</v>
      </c>
      <c r="L128" s="13"/>
      <c r="M128" s="14">
        <f t="shared" si="5"/>
        <v>115.80799999999999</v>
      </c>
      <c r="N128" s="14">
        <f t="shared" si="6"/>
        <v>116.70049999999999</v>
      </c>
      <c r="O128" s="14">
        <f t="shared" si="0"/>
        <v>-0.89249999999999829</v>
      </c>
      <c r="P128" s="14">
        <f t="shared" si="1"/>
        <v>74.300624999999854</v>
      </c>
      <c r="Q128" s="14">
        <f t="shared" si="7"/>
        <v>-9121.8970841344835</v>
      </c>
      <c r="R128" s="15">
        <f t="shared" si="2"/>
        <v>-0.10417785638150415</v>
      </c>
      <c r="S128">
        <f t="shared" si="3"/>
        <v>6876.0159999999996</v>
      </c>
      <c r="T128" s="15">
        <f t="shared" si="8"/>
        <v>4.9594994398212959E-2</v>
      </c>
      <c r="W128">
        <f t="shared" si="10"/>
        <v>-101.37627668769917</v>
      </c>
    </row>
    <row r="129" spans="5:23">
      <c r="E129" s="10">
        <v>40001</v>
      </c>
      <c r="F129" s="11">
        <v>0.73</v>
      </c>
      <c r="G129" s="12">
        <v>3.6968000000000001E-2</v>
      </c>
      <c r="I129" s="11">
        <v>2.8340000000000001E-3</v>
      </c>
      <c r="J129" s="11">
        <v>81.55</v>
      </c>
      <c r="K129" s="26">
        <f t="shared" si="4"/>
        <v>-2.0420420420420471E-2</v>
      </c>
      <c r="L129" s="13"/>
      <c r="M129" s="14">
        <f t="shared" si="5"/>
        <v>129.38800000000001</v>
      </c>
      <c r="N129" s="14">
        <f t="shared" si="6"/>
        <v>115.80799999999999</v>
      </c>
      <c r="O129" s="14">
        <f t="shared" si="0"/>
        <v>13.580000000000013</v>
      </c>
      <c r="P129" s="14">
        <f t="shared" si="1"/>
        <v>-1107.449000000001</v>
      </c>
      <c r="Q129" s="14">
        <f t="shared" si="7"/>
        <v>-10229.450261990865</v>
      </c>
      <c r="R129" s="15">
        <f t="shared" si="2"/>
        <v>-0.11504072239080204</v>
      </c>
      <c r="S129">
        <f t="shared" si="3"/>
        <v>7996.5913999999993</v>
      </c>
      <c r="T129" s="15">
        <f t="shared" si="8"/>
        <v>5.266045175459081E-2</v>
      </c>
      <c r="W129">
        <f t="shared" si="10"/>
        <v>-19.572935788901702</v>
      </c>
    </row>
    <row r="130" spans="5:23">
      <c r="E130" s="10">
        <v>40002</v>
      </c>
      <c r="F130" s="11">
        <v>0.84</v>
      </c>
      <c r="G130" s="12">
        <v>3.5612999999999999E-2</v>
      </c>
      <c r="I130" s="11">
        <v>2.8029999999999999E-3</v>
      </c>
      <c r="J130" s="11">
        <v>81.93</v>
      </c>
      <c r="K130" s="26">
        <f t="shared" si="4"/>
        <v>4.6597179644392028E-3</v>
      </c>
      <c r="L130" s="13"/>
      <c r="M130" s="14">
        <f t="shared" si="5"/>
        <v>124.6455</v>
      </c>
      <c r="N130" s="14">
        <f t="shared" si="6"/>
        <v>129.38800000000001</v>
      </c>
      <c r="O130" s="14">
        <f t="shared" si="0"/>
        <v>-4.7425000000000068</v>
      </c>
      <c r="P130" s="14">
        <f t="shared" si="1"/>
        <v>388.55302500000062</v>
      </c>
      <c r="Q130" s="14">
        <f t="shared" si="7"/>
        <v>-9841.0122777132547</v>
      </c>
      <c r="R130" s="15">
        <f t="shared" si="2"/>
        <v>-0.10946173577154862</v>
      </c>
      <c r="S130">
        <f t="shared" si="3"/>
        <v>7272.2058150000012</v>
      </c>
      <c r="T130" s="15">
        <f t="shared" si="8"/>
        <v>5.3197803867546002E-2</v>
      </c>
      <c r="W130">
        <f t="shared" si="10"/>
        <v>204.70748573975104</v>
      </c>
    </row>
    <row r="131" spans="5:23">
      <c r="E131" s="10">
        <v>40003</v>
      </c>
      <c r="F131" s="11">
        <v>0.73</v>
      </c>
      <c r="G131" s="12">
        <v>3.3681000000000003E-2</v>
      </c>
      <c r="I131" s="11">
        <v>2.797E-3</v>
      </c>
      <c r="J131" s="11">
        <v>81.77</v>
      </c>
      <c r="K131" s="26">
        <f t="shared" si="4"/>
        <v>-1.9528866105212872E-3</v>
      </c>
      <c r="L131" s="13"/>
      <c r="M131" s="14">
        <f t="shared" si="5"/>
        <v>117.88350000000001</v>
      </c>
      <c r="N131" s="14">
        <f t="shared" si="6"/>
        <v>124.6455</v>
      </c>
      <c r="O131" s="14">
        <f t="shared" si="0"/>
        <v>-6.7619999999999862</v>
      </c>
      <c r="P131" s="14">
        <f t="shared" si="1"/>
        <v>552.92873999999881</v>
      </c>
      <c r="Q131" s="14">
        <f t="shared" si="7"/>
        <v>-9288.1929994490274</v>
      </c>
      <c r="R131" s="15">
        <f t="shared" si="2"/>
        <v>-0.10309157071213862</v>
      </c>
      <c r="S131">
        <f t="shared" si="3"/>
        <v>7084.3337950000005</v>
      </c>
      <c r="T131" s="15">
        <f t="shared" si="8"/>
        <v>5.3163192974234413E-2</v>
      </c>
      <c r="W131">
        <f t="shared" si="10"/>
        <v>3178.190144059894</v>
      </c>
    </row>
    <row r="132" spans="5:23">
      <c r="E132" s="10">
        <v>40004</v>
      </c>
      <c r="F132" s="11">
        <v>0.69</v>
      </c>
      <c r="G132" s="12">
        <v>3.7211000000000001E-2</v>
      </c>
      <c r="I132" s="11">
        <v>2.7469999999999999E-3</v>
      </c>
      <c r="J132" s="11">
        <v>81.44</v>
      </c>
      <c r="K132" s="26">
        <f t="shared" si="4"/>
        <v>-4.0357099180627909E-3</v>
      </c>
      <c r="L132" s="13"/>
      <c r="M132" s="14">
        <f t="shared" si="5"/>
        <v>130.23850000000002</v>
      </c>
      <c r="N132" s="14">
        <f t="shared" si="6"/>
        <v>117.88350000000001</v>
      </c>
      <c r="O132" s="14">
        <f t="shared" si="0"/>
        <v>12.355000000000004</v>
      </c>
      <c r="P132" s="14">
        <f t="shared" si="1"/>
        <v>-1006.1912000000003</v>
      </c>
      <c r="Q132" s="14">
        <f t="shared" si="7"/>
        <v>-10294.487291019741</v>
      </c>
      <c r="R132" s="15">
        <f t="shared" si="2"/>
        <v>-0.11221808170012391</v>
      </c>
      <c r="S132">
        <f t="shared" si="3"/>
        <v>8191.6234400000012</v>
      </c>
      <c r="T132" s="15">
        <f t="shared" si="8"/>
        <v>5.2813188175280454E-2</v>
      </c>
      <c r="W132">
        <f t="shared" si="10"/>
        <v>114.28414730182523</v>
      </c>
    </row>
    <row r="133" spans="5:23">
      <c r="E133" s="10">
        <v>40007</v>
      </c>
      <c r="F133" s="11">
        <v>0.81</v>
      </c>
      <c r="G133" s="12">
        <v>3.4619999999999998E-2</v>
      </c>
      <c r="I133" s="11">
        <v>2.7290000000000001E-3</v>
      </c>
      <c r="J133" s="11">
        <v>83.31</v>
      </c>
      <c r="K133" s="26">
        <f t="shared" si="4"/>
        <v>2.2961689587426282E-2</v>
      </c>
      <c r="L133" s="13"/>
      <c r="M133" s="14">
        <f t="shared" si="5"/>
        <v>121.16999999999999</v>
      </c>
      <c r="N133" s="14">
        <f t="shared" si="6"/>
        <v>130.23850000000002</v>
      </c>
      <c r="O133" s="14">
        <f t="shared" si="0"/>
        <v>-9.0685000000000286</v>
      </c>
      <c r="P133" s="14">
        <f t="shared" si="1"/>
        <v>755.49673500000245</v>
      </c>
      <c r="Q133" s="14">
        <f t="shared" si="7"/>
        <v>-9539.1027741014386</v>
      </c>
      <c r="R133" s="15">
        <f t="shared" si="2"/>
        <v>-0.10330242647032868</v>
      </c>
      <c r="S133">
        <f t="shared" si="3"/>
        <v>7259.6726999999992</v>
      </c>
      <c r="T133" s="15">
        <f t="shared" si="8"/>
        <v>5.8647900969662298E-2</v>
      </c>
      <c r="W133">
        <f t="shared" si="10"/>
        <v>20.566565009942956</v>
      </c>
    </row>
    <row r="134" spans="5:23">
      <c r="E134" s="10">
        <v>40008</v>
      </c>
      <c r="F134" s="11">
        <v>0.78</v>
      </c>
      <c r="G134" s="12">
        <v>3.2199999999999999E-2</v>
      </c>
      <c r="I134" s="11">
        <v>2.7290000000000001E-3</v>
      </c>
      <c r="J134" s="11">
        <v>83.66</v>
      </c>
      <c r="K134" s="26">
        <f t="shared" si="4"/>
        <v>4.2011763293721138E-3</v>
      </c>
      <c r="L134" s="13"/>
      <c r="M134" s="14">
        <f t="shared" si="5"/>
        <v>112.7</v>
      </c>
      <c r="N134" s="14">
        <f t="shared" si="6"/>
        <v>121.16999999999999</v>
      </c>
      <c r="O134" s="14">
        <f t="shared" si="0"/>
        <v>-8.4699999999999847</v>
      </c>
      <c r="P134" s="14">
        <f t="shared" si="1"/>
        <v>708.60019999999872</v>
      </c>
      <c r="Q134" s="14">
        <f t="shared" si="7"/>
        <v>-8830.6058765279104</v>
      </c>
      <c r="R134" s="15">
        <f t="shared" si="2"/>
        <v>-9.5629854908907422E-2</v>
      </c>
      <c r="S134">
        <f t="shared" si="3"/>
        <v>6698.482</v>
      </c>
      <c r="T134" s="15">
        <f t="shared" si="8"/>
        <v>5.5914060773586433E-2</v>
      </c>
      <c r="W134">
        <f t="shared" si="10"/>
        <v>10.973574842838953</v>
      </c>
    </row>
    <row r="135" spans="5:23">
      <c r="E135" s="10">
        <v>40009</v>
      </c>
      <c r="F135" s="11">
        <v>0.91</v>
      </c>
      <c r="G135" s="12">
        <v>2.5915000000000001E-2</v>
      </c>
      <c r="I135" s="11">
        <v>2.6909999999999998E-3</v>
      </c>
      <c r="J135" s="11">
        <v>86.2</v>
      </c>
      <c r="K135" s="26">
        <f t="shared" si="4"/>
        <v>3.0360984939038937E-2</v>
      </c>
      <c r="L135" s="13"/>
      <c r="M135" s="14">
        <f t="shared" si="5"/>
        <v>90.702500000000001</v>
      </c>
      <c r="N135" s="14">
        <f t="shared" si="6"/>
        <v>112.7</v>
      </c>
      <c r="O135" s="14">
        <f t="shared" si="0"/>
        <v>-21.997500000000002</v>
      </c>
      <c r="P135" s="14">
        <f t="shared" si="1"/>
        <v>1896.1845000000003</v>
      </c>
      <c r="Q135" s="14">
        <f t="shared" si="7"/>
        <v>-6934.5170063828191</v>
      </c>
      <c r="R135" s="15">
        <f t="shared" si="2"/>
        <v>-7.4050735175302251E-2</v>
      </c>
      <c r="S135">
        <f t="shared" si="3"/>
        <v>4633.5555000000004</v>
      </c>
      <c r="T135" s="15">
        <f t="shared" si="8"/>
        <v>6.267531666943453E-2</v>
      </c>
      <c r="W135">
        <f t="shared" si="10"/>
        <v>19.227197136530425</v>
      </c>
    </row>
    <row r="136" spans="5:23">
      <c r="E136" s="10">
        <v>40010</v>
      </c>
      <c r="F136" s="11">
        <v>0.98</v>
      </c>
      <c r="G136" s="12">
        <v>2.3768999999999998E-2</v>
      </c>
      <c r="I136" s="11">
        <v>2.7160000000000001E-3</v>
      </c>
      <c r="J136" s="11">
        <v>87.23</v>
      </c>
      <c r="K136" s="26">
        <f t="shared" si="4"/>
        <v>1.1948955916473381E-2</v>
      </c>
      <c r="L136" s="13"/>
      <c r="M136" s="14">
        <f t="shared" si="5"/>
        <v>83.191499999999991</v>
      </c>
      <c r="N136" s="14">
        <f t="shared" si="6"/>
        <v>90.702500000000001</v>
      </c>
      <c r="O136" s="14">
        <f t="shared" si="0"/>
        <v>-7.5110000000000099</v>
      </c>
      <c r="P136" s="14">
        <f t="shared" si="1"/>
        <v>655.1845300000009</v>
      </c>
      <c r="Q136" s="14">
        <f t="shared" si="7"/>
        <v>-6279.4065271179943</v>
      </c>
      <c r="R136" s="15">
        <f t="shared" si="2"/>
        <v>-6.7678048125605045E-2</v>
      </c>
      <c r="S136">
        <f t="shared" si="3"/>
        <v>3826.7945449999997</v>
      </c>
      <c r="T136" s="15">
        <f t="shared" si="8"/>
        <v>6.3669305150841821E-2</v>
      </c>
      <c r="W136">
        <f t="shared" si="10"/>
        <v>70.423351285614359</v>
      </c>
    </row>
    <row r="137" spans="5:23">
      <c r="E137" s="10">
        <v>40011</v>
      </c>
      <c r="F137" s="11">
        <v>0.93</v>
      </c>
      <c r="G137" s="12">
        <v>2.0822E-2</v>
      </c>
      <c r="I137" s="11">
        <v>2.7039999999999998E-3</v>
      </c>
      <c r="J137" s="11">
        <v>87.46</v>
      </c>
      <c r="K137" s="26">
        <f t="shared" si="4"/>
        <v>2.6367075547402141E-3</v>
      </c>
      <c r="L137" s="11">
        <v>0.12615999999999999</v>
      </c>
      <c r="M137" s="14">
        <f t="shared" si="5"/>
        <v>72.876999999999995</v>
      </c>
      <c r="N137" s="14">
        <f t="shared" si="6"/>
        <v>83.191499999999991</v>
      </c>
      <c r="O137" s="14">
        <f t="shared" si="0"/>
        <v>-10.314499999999995</v>
      </c>
      <c r="P137" s="14">
        <f t="shared" si="1"/>
        <v>912.60160963999954</v>
      </c>
      <c r="Q137" s="14">
        <f t="shared" si="7"/>
        <v>-5366.8725955261198</v>
      </c>
      <c r="R137" s="15">
        <f t="shared" si="2"/>
        <v>-5.7587394834534233E-2</v>
      </c>
      <c r="S137">
        <f t="shared" si="3"/>
        <v>3118.8224199999995</v>
      </c>
      <c r="T137" s="15">
        <f t="shared" si="8"/>
        <v>6.3592373550830292E-2</v>
      </c>
      <c r="W137">
        <f t="shared" si="10"/>
        <v>649.92798788153368</v>
      </c>
    </row>
    <row r="138" spans="5:23">
      <c r="E138" s="10">
        <v>40014</v>
      </c>
      <c r="F138" s="11">
        <v>0.87</v>
      </c>
      <c r="G138" s="12">
        <v>1.7250999999999999E-2</v>
      </c>
      <c r="I138" s="11">
        <v>2.673E-3</v>
      </c>
      <c r="J138" s="11">
        <v>88.33</v>
      </c>
      <c r="K138" s="26">
        <f t="shared" si="4"/>
        <v>9.9474045277840872E-3</v>
      </c>
      <c r="L138" s="13"/>
      <c r="M138" s="14">
        <f t="shared" si="5"/>
        <v>60.378499999999995</v>
      </c>
      <c r="N138" s="14">
        <f t="shared" si="6"/>
        <v>72.876999999999995</v>
      </c>
      <c r="O138" s="14">
        <f t="shared" si="0"/>
        <v>-12.4985</v>
      </c>
      <c r="P138" s="14">
        <f t="shared" si="1"/>
        <v>1103.9925049999999</v>
      </c>
      <c r="Q138" s="14">
        <f t="shared" si="7"/>
        <v>-4262.9376779209542</v>
      </c>
      <c r="R138" s="15">
        <f t="shared" si="2"/>
        <v>-4.5217588940804403E-2</v>
      </c>
      <c r="S138">
        <f t="shared" si="3"/>
        <v>2288.2329049999998</v>
      </c>
      <c r="T138" s="15">
        <f t="shared" si="8"/>
        <v>6.3965126681078455E-2</v>
      </c>
      <c r="W138">
        <f t="shared" si="10"/>
        <v>-160.96444303513869</v>
      </c>
    </row>
    <row r="139" spans="5:23">
      <c r="E139" s="10">
        <v>40015</v>
      </c>
      <c r="F139" s="11">
        <v>0.96</v>
      </c>
      <c r="G139" s="12">
        <v>1.5459000000000001E-2</v>
      </c>
      <c r="I139" s="11">
        <v>2.673E-3</v>
      </c>
      <c r="J139" s="11">
        <v>89.17</v>
      </c>
      <c r="K139" s="26">
        <f t="shared" si="4"/>
        <v>9.5097928223706329E-3</v>
      </c>
      <c r="L139" s="13"/>
      <c r="M139" s="14">
        <f t="shared" si="5"/>
        <v>54.106500000000004</v>
      </c>
      <c r="N139" s="14">
        <f t="shared" si="6"/>
        <v>60.378499999999995</v>
      </c>
      <c r="O139" s="14">
        <f t="shared" si="0"/>
        <v>-6.2719999999999914</v>
      </c>
      <c r="P139" s="14">
        <f t="shared" si="1"/>
        <v>559.27423999999928</v>
      </c>
      <c r="Q139" s="14">
        <f t="shared" si="7"/>
        <v>-3703.7086555098958</v>
      </c>
      <c r="R139" s="15">
        <f t="shared" si="2"/>
        <v>-3.9285766810229966E-2</v>
      </c>
      <c r="S139">
        <f t="shared" si="3"/>
        <v>1464.6766050000006</v>
      </c>
      <c r="T139" s="15">
        <f t="shared" si="8"/>
        <v>5.856748964880884E-2</v>
      </c>
      <c r="W139">
        <f t="shared" si="10"/>
        <v>-16.673962969710193</v>
      </c>
    </row>
    <row r="140" spans="5:23">
      <c r="E140" s="10">
        <v>40016</v>
      </c>
      <c r="F140" s="11">
        <v>0.97</v>
      </c>
      <c r="G140" s="12">
        <v>1.7757999999999999E-2</v>
      </c>
      <c r="I140" s="11">
        <v>2.66E-3</v>
      </c>
      <c r="J140" s="11">
        <v>88.88</v>
      </c>
      <c r="K140" s="26">
        <f t="shared" si="4"/>
        <v>-3.2522148704722253E-3</v>
      </c>
      <c r="L140" s="13"/>
      <c r="M140" s="14">
        <f t="shared" si="5"/>
        <v>62.152999999999999</v>
      </c>
      <c r="N140" s="14">
        <f t="shared" si="6"/>
        <v>54.106500000000004</v>
      </c>
      <c r="O140" s="14">
        <f t="shared" si="0"/>
        <v>8.0464999999999947</v>
      </c>
      <c r="P140" s="14">
        <f t="shared" si="1"/>
        <v>-715.17291999999952</v>
      </c>
      <c r="Q140" s="14">
        <f t="shared" si="7"/>
        <v>-4418.9208612767052</v>
      </c>
      <c r="R140" s="15">
        <f t="shared" si="2"/>
        <v>-4.6644164646809663E-2</v>
      </c>
      <c r="S140">
        <f t="shared" si="3"/>
        <v>2129.1586399999997</v>
      </c>
      <c r="T140" s="15">
        <f t="shared" si="8"/>
        <v>5.8734133832606096E-2</v>
      </c>
      <c r="W140">
        <f t="shared" si="10"/>
        <v>60.008094924970848</v>
      </c>
    </row>
    <row r="141" spans="5:23">
      <c r="E141" s="10">
        <v>40017</v>
      </c>
      <c r="F141" s="11">
        <v>1.05</v>
      </c>
      <c r="G141" s="12">
        <v>7.332E-3</v>
      </c>
      <c r="I141" s="11">
        <v>2.66E-3</v>
      </c>
      <c r="J141" s="11">
        <v>90.63</v>
      </c>
      <c r="K141" s="26">
        <f t="shared" si="4"/>
        <v>1.9689468946894717E-2</v>
      </c>
      <c r="L141" s="13"/>
      <c r="M141" s="14">
        <f t="shared" si="5"/>
        <v>25.661999999999999</v>
      </c>
      <c r="N141" s="14">
        <f t="shared" si="6"/>
        <v>62.152999999999999</v>
      </c>
      <c r="O141" s="14">
        <f t="shared" si="0"/>
        <v>-36.491</v>
      </c>
      <c r="P141" s="14">
        <f t="shared" si="1"/>
        <v>3307.1793299999999</v>
      </c>
      <c r="Q141" s="14">
        <f t="shared" si="7"/>
        <v>-1111.788175441352</v>
      </c>
      <c r="R141" s="15">
        <f t="shared" si="2"/>
        <v>-1.1735541851880938E-2</v>
      </c>
      <c r="S141">
        <f t="shared" si="3"/>
        <v>-1349.2529400000003</v>
      </c>
      <c r="T141" s="15">
        <f t="shared" si="8"/>
        <v>6.0631205510675162E-2</v>
      </c>
      <c r="W141">
        <f t="shared" si="10"/>
        <v>42.17025688846298</v>
      </c>
    </row>
    <row r="142" spans="5:23">
      <c r="E142" s="10">
        <v>40018</v>
      </c>
      <c r="F142" s="11">
        <v>1.08</v>
      </c>
      <c r="G142" s="12">
        <v>7.2449999999999997E-3</v>
      </c>
      <c r="I142" s="11">
        <v>2.66E-3</v>
      </c>
      <c r="J142" s="11">
        <v>90.97</v>
      </c>
      <c r="K142" s="26">
        <f t="shared" si="4"/>
        <v>3.751517157674078E-3</v>
      </c>
      <c r="L142" s="13"/>
      <c r="M142" s="14">
        <f t="shared" si="5"/>
        <v>25.357499999999998</v>
      </c>
      <c r="N142" s="14">
        <f t="shared" si="6"/>
        <v>25.661999999999999</v>
      </c>
      <c r="O142" s="14">
        <f t="shared" si="0"/>
        <v>-0.30450000000000088</v>
      </c>
      <c r="P142" s="14">
        <f t="shared" si="1"/>
        <v>27.70036500000008</v>
      </c>
      <c r="Q142" s="14">
        <f t="shared" si="7"/>
        <v>-1084.0995459832038</v>
      </c>
      <c r="R142" s="15">
        <f t="shared" si="2"/>
        <v>-1.1443272985378262E-2</v>
      </c>
      <c r="S142">
        <f t="shared" si="3"/>
        <v>-1473.2282250000007</v>
      </c>
      <c r="T142" s="15">
        <f t="shared" si="8"/>
        <v>5.8282077393880395E-2</v>
      </c>
      <c r="W142">
        <f t="shared" si="10"/>
        <v>-12.770695555308016</v>
      </c>
    </row>
    <row r="143" spans="5:23">
      <c r="E143" s="10">
        <v>40021</v>
      </c>
      <c r="F143" s="11">
        <v>1.03</v>
      </c>
      <c r="G143" s="12">
        <v>4.431E-3</v>
      </c>
      <c r="I143" s="11">
        <v>2.6480000000000002E-3</v>
      </c>
      <c r="J143" s="11">
        <v>91.14</v>
      </c>
      <c r="K143" s="26">
        <f t="shared" si="4"/>
        <v>1.8687479388810324E-3</v>
      </c>
      <c r="L143" s="13"/>
      <c r="M143" s="14">
        <f t="shared" si="5"/>
        <v>15.5085</v>
      </c>
      <c r="N143" s="14">
        <f t="shared" si="6"/>
        <v>25.357499999999998</v>
      </c>
      <c r="O143" s="14">
        <f t="shared" si="0"/>
        <v>-9.8489999999999984</v>
      </c>
      <c r="P143" s="14">
        <f t="shared" si="1"/>
        <v>897.63785999999982</v>
      </c>
      <c r="Q143" s="14">
        <f t="shared" si="7"/>
        <v>-186.4731292561894</v>
      </c>
      <c r="R143" s="15">
        <f t="shared" si="2"/>
        <v>-1.9594478026602759E-3</v>
      </c>
      <c r="S143">
        <f t="shared" si="3"/>
        <v>-2191.5553099999997</v>
      </c>
      <c r="T143" s="15">
        <f t="shared" si="8"/>
        <v>5.7558264402993144E-2</v>
      </c>
      <c r="W143">
        <f t="shared" si="10"/>
        <v>69.078616478974681</v>
      </c>
    </row>
    <row r="144" spans="5:23">
      <c r="E144" s="10">
        <v>40022</v>
      </c>
      <c r="F144" s="11">
        <v>1.08</v>
      </c>
      <c r="G144" s="12">
        <v>5.0990000000000002E-3</v>
      </c>
      <c r="I144" s="11">
        <v>2.6289999999999998E-3</v>
      </c>
      <c r="J144" s="11">
        <v>90.99</v>
      </c>
      <c r="K144" s="26">
        <f t="shared" si="4"/>
        <v>-1.645819618169897E-3</v>
      </c>
      <c r="L144" s="13"/>
      <c r="M144" s="14">
        <f t="shared" si="5"/>
        <v>17.846500000000002</v>
      </c>
      <c r="N144" s="14">
        <f t="shared" si="6"/>
        <v>15.5085</v>
      </c>
      <c r="O144" s="14">
        <f t="shared" si="0"/>
        <v>2.3380000000000027</v>
      </c>
      <c r="P144" s="14">
        <f t="shared" si="1"/>
        <v>-212.73462000000023</v>
      </c>
      <c r="Q144" s="14">
        <f t="shared" si="7"/>
        <v>-399.20970870399231</v>
      </c>
      <c r="R144" s="15">
        <f t="shared" si="2"/>
        <v>-4.1647711277095073E-3</v>
      </c>
      <c r="S144">
        <f t="shared" si="3"/>
        <v>-2156.1469650000004</v>
      </c>
      <c r="T144" s="15">
        <f t="shared" si="8"/>
        <v>5.7237182647176116E-2</v>
      </c>
      <c r="W144">
        <f t="shared" si="10"/>
        <v>-155.72357847853903</v>
      </c>
    </row>
    <row r="145" spans="5:23">
      <c r="E145" s="10">
        <v>40023</v>
      </c>
      <c r="F145" s="11">
        <v>1.03</v>
      </c>
      <c r="G145" s="12">
        <v>3.7079999999999999E-3</v>
      </c>
      <c r="I145" s="11">
        <v>2.6540000000000001E-3</v>
      </c>
      <c r="J145" s="11">
        <v>90.68</v>
      </c>
      <c r="K145" s="26">
        <f t="shared" si="4"/>
        <v>-3.4069677986590108E-3</v>
      </c>
      <c r="L145" s="13"/>
      <c r="M145" s="14">
        <f t="shared" si="5"/>
        <v>12.978</v>
      </c>
      <c r="N145" s="14">
        <f t="shared" si="6"/>
        <v>17.846500000000002</v>
      </c>
      <c r="O145" s="14">
        <f t="shared" si="0"/>
        <v>-4.8685000000000027</v>
      </c>
      <c r="P145" s="14">
        <f t="shared" si="1"/>
        <v>441.47558000000026</v>
      </c>
      <c r="Q145" s="14">
        <f t="shared" si="7"/>
        <v>42.261706524880246</v>
      </c>
      <c r="R145" s="15">
        <f t="shared" si="2"/>
        <v>4.4508955998822291E-4</v>
      </c>
      <c r="S145">
        <f t="shared" si="3"/>
        <v>-2428.1549599999998</v>
      </c>
      <c r="T145" s="15">
        <f t="shared" si="8"/>
        <v>5.6679180534437351E-2</v>
      </c>
      <c r="W145">
        <f t="shared" si="10"/>
        <v>89.605395496787551</v>
      </c>
    </row>
    <row r="146" spans="5:23">
      <c r="E146" s="10">
        <v>40024</v>
      </c>
      <c r="F146" s="11">
        <v>1.04</v>
      </c>
      <c r="G146" s="12">
        <v>1.565E-3</v>
      </c>
      <c r="I146" s="11">
        <v>2.6289999999999998E-3</v>
      </c>
      <c r="J146" s="11">
        <v>91.42</v>
      </c>
      <c r="K146" s="26">
        <f t="shared" si="4"/>
        <v>8.160564622849531E-3</v>
      </c>
      <c r="L146" s="13"/>
      <c r="M146" s="14">
        <f t="shared" si="5"/>
        <v>5.4775</v>
      </c>
      <c r="N146" s="14">
        <f t="shared" si="6"/>
        <v>12.978</v>
      </c>
      <c r="O146" s="14">
        <f t="shared" si="0"/>
        <v>-7.5004999999999997</v>
      </c>
      <c r="P146" s="14">
        <f t="shared" si="1"/>
        <v>685.69570999999996</v>
      </c>
      <c r="Q146" s="14">
        <f t="shared" si="7"/>
        <v>727.95786161444016</v>
      </c>
      <c r="R146" s="15">
        <f t="shared" si="2"/>
        <v>7.5944492785093775E-3</v>
      </c>
      <c r="S146">
        <f t="shared" si="3"/>
        <v>-3139.2469499999997</v>
      </c>
      <c r="T146" s="15">
        <f t="shared" si="8"/>
        <v>5.6865690606269212E-2</v>
      </c>
      <c r="W146">
        <f t="shared" si="10"/>
        <v>53.616407423911305</v>
      </c>
    </row>
    <row r="147" spans="5:23">
      <c r="E147" s="10">
        <v>40025</v>
      </c>
      <c r="F147" s="11">
        <v>1.01</v>
      </c>
      <c r="G147" s="12">
        <v>1.616E-3</v>
      </c>
      <c r="I147" s="11">
        <v>2.6229999999999999E-3</v>
      </c>
      <c r="J147" s="11">
        <v>91.67</v>
      </c>
      <c r="K147" s="26">
        <f t="shared" si="4"/>
        <v>2.7346313716911652E-3</v>
      </c>
      <c r="L147" s="13"/>
      <c r="M147" s="14">
        <f t="shared" si="5"/>
        <v>5.6559999999999997</v>
      </c>
      <c r="N147" s="14">
        <f t="shared" si="6"/>
        <v>5.4775</v>
      </c>
      <c r="O147" s="14">
        <f t="shared" si="0"/>
        <v>0.17849999999999966</v>
      </c>
      <c r="P147" s="14">
        <f t="shared" si="1"/>
        <v>-16.363094999999969</v>
      </c>
      <c r="Q147" s="14">
        <f t="shared" si="7"/>
        <v>711.60236106371872</v>
      </c>
      <c r="R147" s="15">
        <f t="shared" si="2"/>
        <v>7.4068769566275165E-3</v>
      </c>
      <c r="S147">
        <f t="shared" si="3"/>
        <v>-3016.5144799999998</v>
      </c>
      <c r="T147" s="15">
        <f t="shared" si="8"/>
        <v>4.8883173065811691E-2</v>
      </c>
      <c r="W147">
        <f t="shared" si="10"/>
        <v>3.7582128505138952</v>
      </c>
    </row>
    <row r="148" spans="5:23">
      <c r="E148" s="10">
        <v>40028</v>
      </c>
      <c r="F148" s="11">
        <v>1.01</v>
      </c>
      <c r="G148" s="12">
        <v>-3.398E-3</v>
      </c>
      <c r="I148" s="11">
        <v>2.6229999999999999E-3</v>
      </c>
      <c r="J148" s="11">
        <v>92.86</v>
      </c>
      <c r="K148" s="26">
        <f t="shared" si="4"/>
        <v>1.2981346132867833E-2</v>
      </c>
      <c r="L148" s="13"/>
      <c r="M148" s="14">
        <f t="shared" si="5"/>
        <v>-11.893000000000001</v>
      </c>
      <c r="N148" s="14">
        <f t="shared" si="6"/>
        <v>5.6559999999999997</v>
      </c>
      <c r="O148" s="14">
        <f t="shared" si="0"/>
        <v>-17.548999999999999</v>
      </c>
      <c r="P148" s="14">
        <f t="shared" si="1"/>
        <v>1629.60014</v>
      </c>
      <c r="Q148" s="14">
        <f t="shared" si="7"/>
        <v>2341.2099079406757</v>
      </c>
      <c r="R148" s="15">
        <f t="shared" si="2"/>
        <v>2.4369022176699968E-2</v>
      </c>
      <c r="S148">
        <f t="shared" si="3"/>
        <v>-4639.3839800000005</v>
      </c>
      <c r="T148" s="15">
        <f t="shared" si="8"/>
        <v>4.946679143234043E-2</v>
      </c>
      <c r="W148">
        <f t="shared" si="10"/>
        <v>0</v>
      </c>
    </row>
    <row r="149" spans="5:23">
      <c r="E149" s="10">
        <v>40029</v>
      </c>
      <c r="F149" s="11">
        <v>0.98</v>
      </c>
      <c r="G149" s="12">
        <v>-5.8259999999999996E-3</v>
      </c>
      <c r="I149" s="11">
        <v>2.6350000000000002E-3</v>
      </c>
      <c r="J149" s="11">
        <v>93.19</v>
      </c>
      <c r="K149" s="26">
        <f t="shared" si="4"/>
        <v>3.553736808098229E-3</v>
      </c>
      <c r="L149" s="13"/>
      <c r="M149" s="14">
        <f t="shared" si="5"/>
        <v>-20.390999999999998</v>
      </c>
      <c r="N149" s="14">
        <f t="shared" si="6"/>
        <v>-11.893000000000001</v>
      </c>
      <c r="O149" s="14">
        <f t="shared" si="0"/>
        <v>-8.4979999999999976</v>
      </c>
      <c r="P149" s="14">
        <f t="shared" si="1"/>
        <v>791.9286199999998</v>
      </c>
      <c r="Q149" s="14">
        <f t="shared" si="7"/>
        <v>3133.1628969628523</v>
      </c>
      <c r="R149" s="15">
        <f t="shared" si="2"/>
        <v>3.2761445371020305E-2</v>
      </c>
      <c r="S149">
        <f t="shared" si="3"/>
        <v>-5330.23729</v>
      </c>
      <c r="T149" s="15">
        <f t="shared" si="8"/>
        <v>4.1372785036554838E-2</v>
      </c>
      <c r="W149">
        <f t="shared" si="10"/>
        <v>3.7064462928544883</v>
      </c>
    </row>
    <row r="150" spans="5:23">
      <c r="E150" s="10">
        <v>40030</v>
      </c>
      <c r="F150" s="11">
        <v>1.01</v>
      </c>
      <c r="G150" s="12">
        <v>-4.4260000000000002E-3</v>
      </c>
      <c r="I150" s="11">
        <v>2.6480000000000002E-3</v>
      </c>
      <c r="J150" s="11">
        <v>92.83</v>
      </c>
      <c r="K150" s="26">
        <f t="shared" si="4"/>
        <v>-3.8630754372787068E-3</v>
      </c>
      <c r="L150" s="13"/>
      <c r="M150" s="14">
        <f t="shared" si="5"/>
        <v>-15.491000000000001</v>
      </c>
      <c r="N150" s="14">
        <f t="shared" si="6"/>
        <v>-20.390999999999998</v>
      </c>
      <c r="O150" s="14">
        <f t="shared" si="0"/>
        <v>4.8999999999999968</v>
      </c>
      <c r="P150" s="14">
        <f t="shared" si="1"/>
        <v>-454.86699999999968</v>
      </c>
      <c r="Q150" s="14">
        <f t="shared" si="7"/>
        <v>2678.3286584082234</v>
      </c>
      <c r="R150" s="15">
        <f t="shared" si="2"/>
        <v>2.8143707489940384E-2</v>
      </c>
      <c r="S150">
        <f t="shared" si="3"/>
        <v>-4973.0295299999998</v>
      </c>
      <c r="T150" s="15">
        <f t="shared" si="8"/>
        <v>4.267970474188109E-2</v>
      </c>
      <c r="W150">
        <f t="shared" si="10"/>
        <v>22.954738441648171</v>
      </c>
    </row>
    <row r="151" spans="5:23">
      <c r="E151" s="10">
        <v>40031</v>
      </c>
      <c r="F151" s="11">
        <v>1.03</v>
      </c>
      <c r="G151" s="12">
        <v>-3.3639999999999998E-3</v>
      </c>
      <c r="I151" s="11">
        <v>2.6480000000000002E-3</v>
      </c>
      <c r="J151" s="11">
        <v>92.63</v>
      </c>
      <c r="K151" s="26">
        <f t="shared" si="4"/>
        <v>-2.1544759237316358E-3</v>
      </c>
      <c r="L151" s="13"/>
      <c r="M151" s="14">
        <f t="shared" si="5"/>
        <v>-11.773999999999999</v>
      </c>
      <c r="N151" s="14">
        <f t="shared" si="6"/>
        <v>-15.491000000000001</v>
      </c>
      <c r="O151" s="14">
        <f t="shared" si="0"/>
        <v>3.7170000000000023</v>
      </c>
      <c r="P151" s="14">
        <f t="shared" si="1"/>
        <v>-344.3057100000002</v>
      </c>
      <c r="Q151" s="14">
        <f t="shared" si="7"/>
        <v>2334.0510921157133</v>
      </c>
      <c r="R151" s="15">
        <f t="shared" si="2"/>
        <v>2.4526060682231784E-2</v>
      </c>
      <c r="S151">
        <f t="shared" si="3"/>
        <v>-4695.6256199999998</v>
      </c>
      <c r="T151" s="15">
        <f t="shared" si="8"/>
        <v>4.2721230463423347E-2</v>
      </c>
      <c r="W151">
        <f t="shared" ref="W151:W197" si="11">(F151-F150)/(T151-T150)</f>
        <v>481.62919889658679</v>
      </c>
    </row>
    <row r="152" spans="5:23">
      <c r="E152" s="10">
        <v>40032</v>
      </c>
      <c r="F152" s="11">
        <v>0.99</v>
      </c>
      <c r="G152" s="12">
        <v>-9.1409999999999998E-3</v>
      </c>
      <c r="I152" s="11">
        <v>2.66E-3</v>
      </c>
      <c r="J152" s="11">
        <v>93.792000000000002</v>
      </c>
      <c r="K152" s="26">
        <f t="shared" si="4"/>
        <v>1.2544532009068465E-2</v>
      </c>
      <c r="L152" s="13"/>
      <c r="M152" s="14">
        <f t="shared" si="5"/>
        <v>-31.993500000000001</v>
      </c>
      <c r="N152" s="14">
        <f t="shared" si="6"/>
        <v>-11.773999999999999</v>
      </c>
      <c r="O152" s="14">
        <f t="shared" si="0"/>
        <v>-20.219500000000004</v>
      </c>
      <c r="P152" s="14">
        <f t="shared" si="1"/>
        <v>1896.4273440000004</v>
      </c>
      <c r="Q152" s="14">
        <f t="shared" si="7"/>
        <v>4230.5029621763961</v>
      </c>
      <c r="R152" s="15">
        <f t="shared" si="2"/>
        <v>4.4655309045195296E-2</v>
      </c>
      <c r="S152">
        <f t="shared" si="3"/>
        <v>-6465.7343519999995</v>
      </c>
      <c r="T152" s="15">
        <f t="shared" si="8"/>
        <v>4.1705179128551151E-2</v>
      </c>
      <c r="W152">
        <f t="shared" si="11"/>
        <v>39.368089610385105</v>
      </c>
    </row>
    <row r="153" spans="5:23">
      <c r="E153" s="10">
        <v>40035</v>
      </c>
      <c r="F153" s="11">
        <v>1.03</v>
      </c>
      <c r="G153" s="12">
        <v>-6.6020000000000002E-3</v>
      </c>
      <c r="I153" s="11">
        <v>2.66E-3</v>
      </c>
      <c r="J153" s="11">
        <v>93.5</v>
      </c>
      <c r="K153" s="26">
        <f t="shared" si="4"/>
        <v>-3.1132719208460946E-3</v>
      </c>
      <c r="L153" s="13"/>
      <c r="M153" s="14">
        <f t="shared" si="5"/>
        <v>-23.106999999999999</v>
      </c>
      <c r="N153" s="14">
        <f t="shared" si="6"/>
        <v>-31.993500000000001</v>
      </c>
      <c r="O153" s="14">
        <f t="shared" si="0"/>
        <v>8.8865000000000016</v>
      </c>
      <c r="P153" s="14">
        <f t="shared" si="1"/>
        <v>-830.8877500000001</v>
      </c>
      <c r="Q153" s="14">
        <f t="shared" si="7"/>
        <v>3399.6598674854413</v>
      </c>
      <c r="R153" s="15">
        <f t="shared" si="2"/>
        <v>3.5885298601235217E-2</v>
      </c>
      <c r="S153">
        <f t="shared" si="3"/>
        <v>-5765.5045</v>
      </c>
      <c r="T153" s="15">
        <f t="shared" si="8"/>
        <v>3.936946458731478E-2</v>
      </c>
      <c r="W153">
        <f t="shared" si="11"/>
        <v>-17.125380389517424</v>
      </c>
    </row>
    <row r="154" spans="5:23">
      <c r="E154" s="10">
        <v>40036</v>
      </c>
      <c r="F154" s="11">
        <v>0.95</v>
      </c>
      <c r="G154" s="12">
        <v>-4.2180000000000004E-3</v>
      </c>
      <c r="I154" s="11">
        <v>2.6480000000000002E-3</v>
      </c>
      <c r="J154" s="11">
        <v>92.58</v>
      </c>
      <c r="K154" s="26">
        <f t="shared" si="4"/>
        <v>-9.8395721925134128E-3</v>
      </c>
      <c r="L154" s="13"/>
      <c r="M154" s="14">
        <f t="shared" si="5"/>
        <v>-14.763000000000002</v>
      </c>
      <c r="N154" s="14">
        <f t="shared" si="6"/>
        <v>-23.106999999999999</v>
      </c>
      <c r="O154" s="14">
        <f t="shared" si="0"/>
        <v>8.3439999999999976</v>
      </c>
      <c r="P154" s="14">
        <f t="shared" si="1"/>
        <v>-772.48751999999979</v>
      </c>
      <c r="Q154" s="14">
        <f t="shared" si="7"/>
        <v>2627.208232784043</v>
      </c>
      <c r="R154" s="15">
        <f t="shared" si="2"/>
        <v>2.7606537303222805E-2</v>
      </c>
      <c r="S154">
        <f t="shared" si="3"/>
        <v>-4691.7585399999998</v>
      </c>
      <c r="T154" s="15">
        <f t="shared" si="8"/>
        <v>4.2367775019791228E-2</v>
      </c>
      <c r="W154">
        <f t="shared" si="11"/>
        <v>-26.681693507607967</v>
      </c>
    </row>
    <row r="155" spans="5:23">
      <c r="E155" s="10">
        <v>40037</v>
      </c>
      <c r="F155" s="11">
        <v>1.03</v>
      </c>
      <c r="G155" s="12">
        <v>-8.1410000000000007E-3</v>
      </c>
      <c r="I155" s="11">
        <v>2.6480000000000002E-3</v>
      </c>
      <c r="J155" s="11">
        <v>93.768000000000001</v>
      </c>
      <c r="K155" s="26">
        <f t="shared" si="4"/>
        <v>1.283214517174347E-2</v>
      </c>
      <c r="L155" s="13"/>
      <c r="M155" s="14">
        <f t="shared" si="5"/>
        <v>-28.493500000000001</v>
      </c>
      <c r="N155" s="14">
        <f t="shared" si="6"/>
        <v>-14.763000000000002</v>
      </c>
      <c r="O155" s="14">
        <f t="shared" si="0"/>
        <v>-13.730499999999999</v>
      </c>
      <c r="P155" s="14">
        <f t="shared" si="1"/>
        <v>1287.481524</v>
      </c>
      <c r="Q155" s="14">
        <f t="shared" si="7"/>
        <v>3914.7173633213465</v>
      </c>
      <c r="R155" s="15">
        <f t="shared" si="2"/>
        <v>4.1135601500297325E-2</v>
      </c>
      <c r="S155">
        <f t="shared" si="3"/>
        <v>-6276.7785080000003</v>
      </c>
      <c r="T155" s="15">
        <f t="shared" si="8"/>
        <v>3.4217671159450055E-2</v>
      </c>
      <c r="W155">
        <f t="shared" si="11"/>
        <v>-9.8158258312859328</v>
      </c>
    </row>
    <row r="156" spans="5:23">
      <c r="E156" s="10">
        <v>40038</v>
      </c>
      <c r="F156" s="11">
        <v>1.0900000000000001</v>
      </c>
      <c r="G156" s="12">
        <v>-1.0196E-2</v>
      </c>
      <c r="I156" s="11">
        <v>2.6350000000000002E-3</v>
      </c>
      <c r="J156" s="11">
        <v>94.19</v>
      </c>
      <c r="K156" s="26">
        <f t="shared" si="4"/>
        <v>4.5004692432386584E-3</v>
      </c>
      <c r="L156" s="13"/>
      <c r="M156" s="14">
        <f t="shared" si="5"/>
        <v>-35.686</v>
      </c>
      <c r="N156" s="14">
        <f t="shared" si="6"/>
        <v>-28.493500000000001</v>
      </c>
      <c r="O156" s="14">
        <f t="shared" si="0"/>
        <v>-7.192499999999999</v>
      </c>
      <c r="P156" s="14">
        <f t="shared" si="1"/>
        <v>677.46157499999993</v>
      </c>
      <c r="Q156" s="14">
        <f t="shared" si="7"/>
        <v>4592.2200739228465</v>
      </c>
      <c r="R156" s="15">
        <f t="shared" si="2"/>
        <v>4.8017856725344053E-2</v>
      </c>
      <c r="S156">
        <f t="shared" si="3"/>
        <v>-7176.2643399999997</v>
      </c>
      <c r="T156" s="15">
        <f t="shared" si="8"/>
        <v>3.3249219939077521E-2</v>
      </c>
      <c r="W156">
        <f t="shared" si="11"/>
        <v>-61.954591762422282</v>
      </c>
    </row>
    <row r="157" spans="5:23">
      <c r="E157" s="10">
        <v>40039</v>
      </c>
      <c r="F157" s="11">
        <v>1.05</v>
      </c>
      <c r="G157" s="12">
        <v>-7.0349999999999996E-3</v>
      </c>
      <c r="I157" s="11">
        <v>2.6350000000000002E-3</v>
      </c>
      <c r="J157" s="11">
        <v>93.41</v>
      </c>
      <c r="K157" s="26">
        <f t="shared" si="4"/>
        <v>-8.2811338783310706E-3</v>
      </c>
      <c r="L157" s="13"/>
      <c r="M157" s="14">
        <f t="shared" si="5"/>
        <v>-24.622499999999999</v>
      </c>
      <c r="N157" s="14">
        <f t="shared" si="6"/>
        <v>-35.686</v>
      </c>
      <c r="O157" s="14">
        <f t="shared" si="0"/>
        <v>11.063500000000001</v>
      </c>
      <c r="P157" s="14">
        <f t="shared" si="1"/>
        <v>-1033.4415350000002</v>
      </c>
      <c r="Q157" s="14">
        <f t="shared" si="7"/>
        <v>3558.826556779572</v>
      </c>
      <c r="R157" s="15">
        <f t="shared" si="2"/>
        <v>3.7212333242516556E-2</v>
      </c>
      <c r="S157">
        <f t="shared" si="3"/>
        <v>-5974.987725</v>
      </c>
      <c r="T157" s="15">
        <f t="shared" si="8"/>
        <v>3.5399124529683239E-2</v>
      </c>
      <c r="W157">
        <f t="shared" si="11"/>
        <v>-18.605476808033774</v>
      </c>
    </row>
    <row r="158" spans="5:23">
      <c r="E158" s="10">
        <v>40042</v>
      </c>
      <c r="F158" s="11">
        <v>0.96</v>
      </c>
      <c r="G158" s="12">
        <v>9.5600000000000004E-4</v>
      </c>
      <c r="I158" s="11">
        <v>2.6350000000000002E-3</v>
      </c>
      <c r="J158" s="11">
        <v>91.611000000000004</v>
      </c>
      <c r="K158" s="26">
        <f t="shared" si="4"/>
        <v>-1.9259179959319028E-2</v>
      </c>
      <c r="L158" s="13"/>
      <c r="M158" s="14">
        <f t="shared" si="5"/>
        <v>3.3460000000000001</v>
      </c>
      <c r="N158" s="14">
        <f t="shared" si="6"/>
        <v>-24.622499999999999</v>
      </c>
      <c r="O158" s="14">
        <f t="shared" si="0"/>
        <v>27.968499999999999</v>
      </c>
      <c r="P158" s="14">
        <f t="shared" si="1"/>
        <v>-2562.2222535000001</v>
      </c>
      <c r="Q158" s="14">
        <f t="shared" si="7"/>
        <v>996.64151561281449</v>
      </c>
      <c r="R158" s="15">
        <f t="shared" si="2"/>
        <v>1.0421231720792724E-2</v>
      </c>
      <c r="S158">
        <f t="shared" si="3"/>
        <v>-3053.4695940000001</v>
      </c>
      <c r="T158" s="15">
        <f t="shared" si="8"/>
        <v>4.1218709235608393E-2</v>
      </c>
      <c r="W158">
        <f t="shared" si="11"/>
        <v>-15.465021053541406</v>
      </c>
    </row>
    <row r="159" spans="5:23">
      <c r="E159" s="10">
        <v>40043</v>
      </c>
      <c r="F159" s="11">
        <v>1.05</v>
      </c>
      <c r="G159" s="12">
        <v>-1.9620000000000002E-3</v>
      </c>
      <c r="I159" s="11">
        <v>2.598E-3</v>
      </c>
      <c r="J159" s="11">
        <v>92.3</v>
      </c>
      <c r="K159" s="26">
        <f t="shared" si="4"/>
        <v>7.5209308925783258E-3</v>
      </c>
      <c r="L159" s="13"/>
      <c r="M159" s="14">
        <f t="shared" si="5"/>
        <v>-6.8670000000000009</v>
      </c>
      <c r="N159" s="14">
        <f t="shared" si="6"/>
        <v>3.3460000000000001</v>
      </c>
      <c r="O159" s="14">
        <f t="shared" si="0"/>
        <v>-10.213000000000001</v>
      </c>
      <c r="P159" s="14">
        <f t="shared" si="1"/>
        <v>942.65990000000011</v>
      </c>
      <c r="Q159" s="14">
        <f t="shared" si="7"/>
        <v>1939.3118368445355</v>
      </c>
      <c r="R159" s="15">
        <f t="shared" si="2"/>
        <v>1.999338155604009E-2</v>
      </c>
      <c r="S159">
        <f t="shared" si="3"/>
        <v>-4308.8240999999998</v>
      </c>
      <c r="T159" s="15">
        <f t="shared" si="8"/>
        <v>4.0877017677268479E-2</v>
      </c>
      <c r="W159">
        <f t="shared" si="11"/>
        <v>-263.39544481947155</v>
      </c>
    </row>
    <row r="160" spans="5:23">
      <c r="E160" s="10">
        <v>40044</v>
      </c>
      <c r="F160" s="11">
        <v>0.99</v>
      </c>
      <c r="G160" s="12">
        <v>-6.3229999999999996E-3</v>
      </c>
      <c r="I160" s="11">
        <v>2.598E-3</v>
      </c>
      <c r="J160" s="11">
        <v>93.13</v>
      </c>
      <c r="K160" s="26">
        <f t="shared" si="4"/>
        <v>8.9924160346694926E-3</v>
      </c>
      <c r="L160" s="13"/>
      <c r="M160" s="14">
        <f t="shared" si="5"/>
        <v>-22.130499999999998</v>
      </c>
      <c r="N160" s="14">
        <f t="shared" si="6"/>
        <v>-6.8670000000000009</v>
      </c>
      <c r="O160" s="14">
        <f t="shared" si="0"/>
        <v>-15.263499999999997</v>
      </c>
      <c r="P160" s="14">
        <f t="shared" si="1"/>
        <v>1421.4897549999996</v>
      </c>
      <c r="Q160" s="14">
        <f t="shared" si="7"/>
        <v>3360.8215852260914</v>
      </c>
      <c r="R160" s="15">
        <f t="shared" si="2"/>
        <v>3.4648470152449942E-2</v>
      </c>
      <c r="S160">
        <f t="shared" si="3"/>
        <v>-5526.013465</v>
      </c>
      <c r="T160" s="15">
        <f t="shared" si="8"/>
        <v>4.1127826305342438E-2</v>
      </c>
      <c r="W160">
        <f t="shared" si="11"/>
        <v>-239.2262198504076</v>
      </c>
    </row>
    <row r="161" spans="5:23">
      <c r="E161" s="10">
        <v>40045</v>
      </c>
      <c r="F161" s="11">
        <v>0.96</v>
      </c>
      <c r="G161" s="12">
        <v>-7.3730000000000002E-3</v>
      </c>
      <c r="I161" s="11">
        <v>2.5799999999999998E-3</v>
      </c>
      <c r="J161" s="11">
        <v>93.79</v>
      </c>
      <c r="K161" s="26">
        <f t="shared" si="4"/>
        <v>7.0868678191775558E-3</v>
      </c>
      <c r="L161" s="13"/>
      <c r="M161" s="14">
        <f t="shared" si="5"/>
        <v>-25.805500000000002</v>
      </c>
      <c r="N161" s="14">
        <f t="shared" si="6"/>
        <v>-22.130499999999998</v>
      </c>
      <c r="O161" s="14">
        <f t="shared" si="0"/>
        <v>-3.6750000000000043</v>
      </c>
      <c r="P161" s="14">
        <f t="shared" si="1"/>
        <v>344.67825000000045</v>
      </c>
      <c r="Q161" s="14">
        <f t="shared" si="7"/>
        <v>3705.5344836962445</v>
      </c>
      <c r="R161" s="15">
        <f t="shared" si="2"/>
        <v>3.7937614952128218E-2</v>
      </c>
      <c r="S161">
        <f t="shared" si="3"/>
        <v>-5780.297845000001</v>
      </c>
      <c r="T161" s="15">
        <f t="shared" si="8"/>
        <v>3.7296496617938803E-2</v>
      </c>
      <c r="W161">
        <f t="shared" si="11"/>
        <v>7.8301797150560617</v>
      </c>
    </row>
    <row r="162" spans="5:23">
      <c r="E162" s="10">
        <v>40046</v>
      </c>
      <c r="F162" s="11">
        <v>1.01</v>
      </c>
      <c r="G162" s="12">
        <v>-1.4329E-2</v>
      </c>
      <c r="I162" s="11">
        <v>2.5799999999999998E-3</v>
      </c>
      <c r="J162" s="11">
        <v>95.03</v>
      </c>
      <c r="K162" s="26">
        <f t="shared" si="4"/>
        <v>1.3221025695703048E-2</v>
      </c>
      <c r="L162" s="11">
        <v>0.32866000000000001</v>
      </c>
      <c r="M162" s="14">
        <f t="shared" si="5"/>
        <v>-50.151499999999999</v>
      </c>
      <c r="N162" s="14">
        <f t="shared" si="6"/>
        <v>-25.805500000000002</v>
      </c>
      <c r="O162" s="14">
        <f t="shared" si="0"/>
        <v>-24.345999999999997</v>
      </c>
      <c r="P162" s="14">
        <f t="shared" si="1"/>
        <v>2305.11914437</v>
      </c>
      <c r="Q162" s="14">
        <f t="shared" si="7"/>
        <v>6010.6915656811962</v>
      </c>
      <c r="R162" s="15">
        <f t="shared" si="2"/>
        <v>6.1538032696259862E-2</v>
      </c>
      <c r="S162">
        <f t="shared" si="3"/>
        <v>-8300.8970449999997</v>
      </c>
      <c r="T162" s="15">
        <f t="shared" si="8"/>
        <v>3.8995353439540893E-2</v>
      </c>
      <c r="W162">
        <f t="shared" si="11"/>
        <v>29.431556187794584</v>
      </c>
    </row>
    <row r="163" spans="5:23">
      <c r="E163" s="10">
        <v>40049</v>
      </c>
      <c r="F163" s="11">
        <v>1.05</v>
      </c>
      <c r="G163" s="12">
        <v>-1.3984999999999999E-2</v>
      </c>
      <c r="I163" s="11">
        <v>2.5920000000000001E-3</v>
      </c>
      <c r="J163" s="11">
        <v>95.13</v>
      </c>
      <c r="K163" s="26">
        <f t="shared" si="4"/>
        <v>1.0522992739134818E-3</v>
      </c>
      <c r="L163" s="13"/>
      <c r="M163" s="14">
        <f t="shared" si="5"/>
        <v>-48.947499999999998</v>
      </c>
      <c r="N163" s="14">
        <f t="shared" si="6"/>
        <v>-50.151499999999999</v>
      </c>
      <c r="O163" s="14">
        <f t="shared" si="0"/>
        <v>1.2040000000000006</v>
      </c>
      <c r="P163" s="14">
        <f t="shared" si="1"/>
        <v>-114.53652000000005</v>
      </c>
      <c r="Q163" s="14">
        <f t="shared" si="7"/>
        <v>5896.2165837138928</v>
      </c>
      <c r="R163" s="15">
        <f t="shared" si="2"/>
        <v>6.0646799146771471E-2</v>
      </c>
      <c r="S163">
        <f t="shared" si="3"/>
        <v>-8331.3756749999993</v>
      </c>
      <c r="T163" s="15">
        <f t="shared" si="8"/>
        <v>3.9011675675839033E-2</v>
      </c>
      <c r="W163">
        <f t="shared" si="11"/>
        <v>2450.644585053481</v>
      </c>
    </row>
    <row r="164" spans="5:23">
      <c r="E164" s="10">
        <v>40050</v>
      </c>
      <c r="F164" s="11">
        <v>1.0900000000000001</v>
      </c>
      <c r="G164" s="12">
        <v>-1.4715000000000001E-2</v>
      </c>
      <c r="I164" s="11">
        <v>2.5799999999999998E-3</v>
      </c>
      <c r="J164" s="11">
        <v>95.48</v>
      </c>
      <c r="K164" s="26">
        <f t="shared" si="4"/>
        <v>3.679175864606421E-3</v>
      </c>
      <c r="L164" s="13"/>
      <c r="M164" s="14">
        <f t="shared" si="5"/>
        <v>-51.502500000000005</v>
      </c>
      <c r="N164" s="14">
        <f t="shared" si="6"/>
        <v>-48.947499999999998</v>
      </c>
      <c r="O164" s="14">
        <f t="shared" si="0"/>
        <v>-2.5550000000000068</v>
      </c>
      <c r="P164" s="14">
        <f t="shared" si="1"/>
        <v>243.95140000000066</v>
      </c>
      <c r="Q164" s="14">
        <f t="shared" si="7"/>
        <v>6140.2286305130401</v>
      </c>
      <c r="R164" s="15">
        <f t="shared" si="2"/>
        <v>6.2864245502871591E-2</v>
      </c>
      <c r="S164">
        <f t="shared" si="3"/>
        <v>-8732.458700000001</v>
      </c>
      <c r="T164" s="15">
        <f t="shared" si="8"/>
        <v>3.8824827228760121E-2</v>
      </c>
      <c r="W164">
        <f t="shared" si="11"/>
        <v>-214.07724080846538</v>
      </c>
    </row>
    <row r="165" spans="5:23">
      <c r="E165" s="10">
        <v>40051</v>
      </c>
      <c r="F165" s="11">
        <v>0.96</v>
      </c>
      <c r="G165" s="12">
        <v>-1.3866E-2</v>
      </c>
      <c r="I165" s="11">
        <v>2.5669999999999998E-3</v>
      </c>
      <c r="J165" s="11">
        <v>95.46</v>
      </c>
      <c r="K165" s="26">
        <f t="shared" si="4"/>
        <v>-2.0946795140353025E-4</v>
      </c>
      <c r="L165" s="13"/>
      <c r="M165" s="14">
        <f t="shared" si="5"/>
        <v>-48.530999999999999</v>
      </c>
      <c r="N165" s="14">
        <f t="shared" si="6"/>
        <v>-51.502500000000005</v>
      </c>
      <c r="O165" s="14">
        <f t="shared" si="0"/>
        <v>2.971500000000006</v>
      </c>
      <c r="P165" s="14">
        <f t="shared" si="1"/>
        <v>-283.65939000000054</v>
      </c>
      <c r="Q165" s="14">
        <f t="shared" si="7"/>
        <v>5856.6321047585425</v>
      </c>
      <c r="R165" s="15">
        <f t="shared" si="2"/>
        <v>5.9658629416330065E-2</v>
      </c>
      <c r="S165">
        <f t="shared" si="3"/>
        <v>-7992.76926</v>
      </c>
      <c r="T165" s="15">
        <f t="shared" si="8"/>
        <v>3.8447157773151226E-2</v>
      </c>
      <c r="W165">
        <f t="shared" si="11"/>
        <v>344.21634598542926</v>
      </c>
    </row>
    <row r="166" spans="5:23">
      <c r="E166" s="10">
        <v>40052</v>
      </c>
      <c r="F166" s="11">
        <v>0.95</v>
      </c>
      <c r="G166" s="12">
        <v>-1.6395E-2</v>
      </c>
      <c r="I166" s="11">
        <v>2.542E-3</v>
      </c>
      <c r="J166" s="11">
        <v>95.82</v>
      </c>
      <c r="K166" s="26">
        <f t="shared" si="4"/>
        <v>3.7712130735385596E-3</v>
      </c>
      <c r="L166" s="13"/>
      <c r="M166" s="14">
        <f t="shared" si="5"/>
        <v>-57.3825</v>
      </c>
      <c r="N166" s="14">
        <f t="shared" si="6"/>
        <v>-48.530999999999999</v>
      </c>
      <c r="O166" s="14">
        <f t="shared" si="0"/>
        <v>-8.8515000000000015</v>
      </c>
      <c r="P166" s="14">
        <f t="shared" si="1"/>
        <v>848.15073000000007</v>
      </c>
      <c r="Q166" s="14">
        <f t="shared" si="7"/>
        <v>6704.8424933879587</v>
      </c>
      <c r="R166" s="15">
        <f t="shared" si="2"/>
        <v>6.7633768326159499E-2</v>
      </c>
      <c r="S166">
        <f t="shared" si="3"/>
        <v>-8823.3911499999995</v>
      </c>
      <c r="T166" s="15">
        <f t="shared" si="8"/>
        <v>3.802803286714776E-2</v>
      </c>
      <c r="W166">
        <f t="shared" si="11"/>
        <v>23.859235890690062</v>
      </c>
    </row>
    <row r="167" spans="5:23">
      <c r="E167" s="10">
        <v>40053</v>
      </c>
      <c r="F167" s="11">
        <v>1.05</v>
      </c>
      <c r="G167" s="12">
        <v>-1.6853E-2</v>
      </c>
      <c r="I167" s="11">
        <v>2.5240000000000002E-3</v>
      </c>
      <c r="J167" s="11">
        <v>95.58</v>
      </c>
      <c r="K167" s="26">
        <f t="shared" si="4"/>
        <v>-2.5046963055729288E-3</v>
      </c>
      <c r="L167" s="13"/>
      <c r="M167" s="14">
        <f t="shared" si="5"/>
        <v>-58.985500000000002</v>
      </c>
      <c r="N167" s="14">
        <f t="shared" si="6"/>
        <v>-57.3825</v>
      </c>
      <c r="O167" s="14">
        <f t="shared" si="0"/>
        <v>-1.6030000000000015</v>
      </c>
      <c r="P167" s="14">
        <f t="shared" si="1"/>
        <v>153.21474000000015</v>
      </c>
      <c r="Q167" s="14">
        <f t="shared" si="7"/>
        <v>6858.1248671562853</v>
      </c>
      <c r="R167" s="15">
        <f t="shared" si="2"/>
        <v>6.869010779643836E-2</v>
      </c>
      <c r="S167">
        <f t="shared" si="3"/>
        <v>-9312.8340900000003</v>
      </c>
      <c r="T167" s="15">
        <f t="shared" si="8"/>
        <v>3.8337361151380769E-2</v>
      </c>
      <c r="W167">
        <f t="shared" si="11"/>
        <v>323.28113883265985</v>
      </c>
    </row>
    <row r="168" spans="5:23">
      <c r="E168" s="10">
        <v>40056</v>
      </c>
      <c r="F168" s="11">
        <v>1.03</v>
      </c>
      <c r="G168" s="12">
        <v>-1.4290000000000001E-2</v>
      </c>
      <c r="I168" s="11">
        <v>2.5240000000000002E-3</v>
      </c>
      <c r="J168" s="11">
        <v>95.05</v>
      </c>
      <c r="K168" s="26">
        <f t="shared" si="4"/>
        <v>-5.5450931157146055E-3</v>
      </c>
      <c r="L168" s="13"/>
      <c r="M168" s="14">
        <f t="shared" si="5"/>
        <v>-50.015000000000001</v>
      </c>
      <c r="N168" s="14">
        <f t="shared" si="6"/>
        <v>-58.985500000000002</v>
      </c>
      <c r="O168" s="14">
        <f t="shared" si="0"/>
        <v>8.9705000000000013</v>
      </c>
      <c r="P168" s="14">
        <f t="shared" si="1"/>
        <v>-852.64602500000012</v>
      </c>
      <c r="Q168" s="14">
        <f t="shared" si="7"/>
        <v>6005.5475322640814</v>
      </c>
      <c r="R168" s="15">
        <f t="shared" si="2"/>
        <v>6.0150801473946594E-2</v>
      </c>
      <c r="S168">
        <f t="shared" si="3"/>
        <v>-8358.9257500000003</v>
      </c>
      <c r="T168" s="15">
        <f t="shared" si="8"/>
        <v>3.7276987858356828E-2</v>
      </c>
      <c r="W168">
        <f t="shared" si="11"/>
        <v>18.861282278210343</v>
      </c>
    </row>
    <row r="169" spans="5:23">
      <c r="E169" s="10">
        <v>40057</v>
      </c>
      <c r="F169" s="11">
        <v>0.92</v>
      </c>
      <c r="G169" s="12">
        <v>-7.3169999999999997E-3</v>
      </c>
      <c r="I169" s="11">
        <v>2.5479999999999999E-3</v>
      </c>
      <c r="J169" s="11">
        <v>93.21</v>
      </c>
      <c r="K169" s="26">
        <f t="shared" si="4"/>
        <v>-1.9358232509205764E-2</v>
      </c>
      <c r="L169" s="13"/>
      <c r="M169" s="14">
        <f t="shared" si="5"/>
        <v>-25.609500000000001</v>
      </c>
      <c r="N169" s="14">
        <f t="shared" si="6"/>
        <v>-50.015000000000001</v>
      </c>
      <c r="O169" s="14">
        <f t="shared" si="0"/>
        <v>24.4055</v>
      </c>
      <c r="P169" s="14">
        <f t="shared" si="1"/>
        <v>-2274.8366550000001</v>
      </c>
      <c r="Q169" s="14">
        <f t="shared" si="7"/>
        <v>3730.7710280655551</v>
      </c>
      <c r="R169" s="15">
        <f t="shared" si="2"/>
        <v>3.7722240394885052E-2</v>
      </c>
      <c r="S169">
        <f t="shared" si="3"/>
        <v>-5607.0614949999999</v>
      </c>
      <c r="T169" s="15">
        <f t="shared" si="8"/>
        <v>4.2437735690573831E-2</v>
      </c>
      <c r="W169">
        <f t="shared" si="11"/>
        <v>-21.314740339239773</v>
      </c>
    </row>
    <row r="170" spans="5:23">
      <c r="E170" s="10">
        <v>40058</v>
      </c>
      <c r="F170" s="11">
        <v>0.95</v>
      </c>
      <c r="G170" s="12">
        <v>-4.4780000000000002E-3</v>
      </c>
      <c r="I170" s="11">
        <v>2.5240000000000002E-3</v>
      </c>
      <c r="J170" s="11">
        <v>92.83</v>
      </c>
      <c r="K170" s="26">
        <f t="shared" si="4"/>
        <v>-4.0768157922969062E-3</v>
      </c>
      <c r="L170" s="13"/>
      <c r="M170" s="14">
        <f t="shared" si="5"/>
        <v>-15.673</v>
      </c>
      <c r="N170" s="14">
        <f t="shared" si="6"/>
        <v>-25.609500000000001</v>
      </c>
      <c r="O170" s="14">
        <f t="shared" si="0"/>
        <v>9.9365000000000006</v>
      </c>
      <c r="P170" s="14">
        <f t="shared" si="1"/>
        <v>-922.40529500000002</v>
      </c>
      <c r="Q170" s="14">
        <f t="shared" si="7"/>
        <v>2808.40345530595</v>
      </c>
      <c r="R170" s="15">
        <f t="shared" si="2"/>
        <v>2.8128612385683406E-2</v>
      </c>
      <c r="S170">
        <f t="shared" si="3"/>
        <v>-4779.9245900000005</v>
      </c>
      <c r="T170" s="15">
        <f t="shared" si="8"/>
        <v>4.2459033663128462E-2</v>
      </c>
      <c r="W170">
        <f t="shared" si="11"/>
        <v>1408.5847806897177</v>
      </c>
    </row>
    <row r="171" spans="5:23">
      <c r="E171" s="10">
        <v>40059</v>
      </c>
      <c r="F171" s="11">
        <v>1.03</v>
      </c>
      <c r="G171" s="12">
        <v>-8.4939999999999998E-3</v>
      </c>
      <c r="I171" s="11">
        <v>2.5240000000000002E-3</v>
      </c>
      <c r="J171" s="11">
        <v>93.45</v>
      </c>
      <c r="K171" s="26">
        <f t="shared" si="4"/>
        <v>6.6788753635678155E-3</v>
      </c>
      <c r="L171" s="13"/>
      <c r="M171" s="14">
        <f t="shared" si="5"/>
        <v>-29.728999999999999</v>
      </c>
      <c r="N171" s="14">
        <f t="shared" si="6"/>
        <v>-15.673</v>
      </c>
      <c r="O171" s="14">
        <f t="shared" si="0"/>
        <v>-14.055999999999999</v>
      </c>
      <c r="P171" s="14">
        <f t="shared" si="1"/>
        <v>1313.5331999999999</v>
      </c>
      <c r="Q171" s="14">
        <f t="shared" si="7"/>
        <v>4121.9647839183353</v>
      </c>
      <c r="R171" s="15">
        <f t="shared" si="2"/>
        <v>4.1285075851626503E-2</v>
      </c>
      <c r="S171">
        <f t="shared" si="3"/>
        <v>-6383.1750499999998</v>
      </c>
      <c r="T171" s="15">
        <f t="shared" si="8"/>
        <v>4.2894440357461865E-2</v>
      </c>
      <c r="W171">
        <f t="shared" si="11"/>
        <v>183.7362655217743</v>
      </c>
    </row>
    <row r="172" spans="5:23">
      <c r="E172" s="10">
        <v>40060</v>
      </c>
      <c r="F172" s="11">
        <v>1.1000000000000001</v>
      </c>
      <c r="G172" s="12">
        <v>-1.3504E-2</v>
      </c>
      <c r="I172" s="11">
        <v>2.5240000000000002E-3</v>
      </c>
      <c r="J172" s="11">
        <v>94.45</v>
      </c>
      <c r="K172" s="26">
        <f t="shared" si="4"/>
        <v>1.0700909577314066E-2</v>
      </c>
      <c r="L172" s="13"/>
      <c r="M172" s="14">
        <f t="shared" si="5"/>
        <v>-47.264000000000003</v>
      </c>
      <c r="N172" s="14">
        <f t="shared" si="6"/>
        <v>-29.728999999999999</v>
      </c>
      <c r="O172" s="14">
        <f t="shared" si="0"/>
        <v>-17.535000000000004</v>
      </c>
      <c r="P172" s="14">
        <f t="shared" si="1"/>
        <v>1656.1807500000004</v>
      </c>
      <c r="Q172" s="14">
        <f t="shared" si="7"/>
        <v>5778.186818994187</v>
      </c>
      <c r="R172" s="15">
        <f t="shared" si="2"/>
        <v>5.7873585441037018E-2</v>
      </c>
      <c r="S172">
        <f t="shared" si="3"/>
        <v>-8314.0848000000005</v>
      </c>
      <c r="T172" s="15">
        <f t="shared" si="8"/>
        <v>4.2385418629574706E-2</v>
      </c>
      <c r="W172">
        <f t="shared" si="11"/>
        <v>-137.51868764140036</v>
      </c>
    </row>
    <row r="173" spans="5:23">
      <c r="E173" s="10">
        <v>40064</v>
      </c>
      <c r="F173" s="11">
        <v>1.1299999999999999</v>
      </c>
      <c r="G173" s="12">
        <v>-1.5355000000000001E-2</v>
      </c>
      <c r="I173" s="11">
        <v>2.5110000000000002E-3</v>
      </c>
      <c r="J173" s="11">
        <v>95.06</v>
      </c>
      <c r="K173" s="26">
        <f t="shared" si="4"/>
        <v>6.4584436209633722E-3</v>
      </c>
      <c r="L173" s="13"/>
      <c r="M173" s="14">
        <f t="shared" si="5"/>
        <v>-53.7425</v>
      </c>
      <c r="N173" s="14">
        <f t="shared" si="6"/>
        <v>-47.264000000000003</v>
      </c>
      <c r="O173" s="14">
        <f t="shared" si="0"/>
        <v>-6.4784999999999968</v>
      </c>
      <c r="P173" s="14">
        <f t="shared" si="1"/>
        <v>615.8462099999997</v>
      </c>
      <c r="Q173" s="14">
        <f t="shared" si="7"/>
        <v>6394.0909025796282</v>
      </c>
      <c r="R173" s="15">
        <f t="shared" si="2"/>
        <v>6.3712548636418453E-2</v>
      </c>
      <c r="S173">
        <f t="shared" si="3"/>
        <v>-9063.7620499999994</v>
      </c>
      <c r="T173" s="15">
        <f t="shared" si="8"/>
        <v>4.2632122335574882E-2</v>
      </c>
      <c r="W173">
        <f t="shared" si="11"/>
        <v>121.60336172646882</v>
      </c>
    </row>
    <row r="174" spans="5:23">
      <c r="E174" s="10">
        <v>40065</v>
      </c>
      <c r="F174" s="11">
        <v>0.99</v>
      </c>
      <c r="G174" s="12">
        <v>-1.9365E-2</v>
      </c>
      <c r="I174" s="11">
        <v>2.4550000000000002E-3</v>
      </c>
      <c r="J174" s="11">
        <v>95.53</v>
      </c>
      <c r="K174" s="26">
        <f t="shared" si="4"/>
        <v>4.9442457395330042E-3</v>
      </c>
      <c r="L174" s="13"/>
      <c r="M174" s="14">
        <f t="shared" si="5"/>
        <v>-67.777500000000003</v>
      </c>
      <c r="N174" s="14">
        <f t="shared" si="6"/>
        <v>-53.7425</v>
      </c>
      <c r="O174" s="14">
        <f t="shared" si="0"/>
        <v>-14.035000000000004</v>
      </c>
      <c r="P174" s="14">
        <f t="shared" si="1"/>
        <v>1340.7635500000004</v>
      </c>
      <c r="Q174" s="14">
        <f t="shared" si="7"/>
        <v>7734.9181651282652</v>
      </c>
      <c r="R174" s="15">
        <f t="shared" si="2"/>
        <v>7.5354063870594817E-2</v>
      </c>
      <c r="S174">
        <f t="shared" si="3"/>
        <v>-9939.7845750000015</v>
      </c>
      <c r="T174" s="15">
        <f t="shared" si="8"/>
        <v>4.1263836789638499E-2</v>
      </c>
      <c r="W174">
        <f t="shared" si="11"/>
        <v>102.31782424054711</v>
      </c>
    </row>
    <row r="175" spans="5:23">
      <c r="E175" s="10">
        <v>40066</v>
      </c>
      <c r="F175" s="11">
        <v>1.06</v>
      </c>
      <c r="G175" s="12">
        <v>-2.3095999999999998E-2</v>
      </c>
      <c r="I175" s="11">
        <v>2.4369999999999999E-3</v>
      </c>
      <c r="J175" s="11">
        <v>96.338999999999999</v>
      </c>
      <c r="K175" s="26">
        <f t="shared" si="4"/>
        <v>8.4685439129068563E-3</v>
      </c>
      <c r="L175" s="13"/>
      <c r="M175" s="14">
        <f t="shared" si="5"/>
        <v>-80.835999999999999</v>
      </c>
      <c r="N175" s="14">
        <f t="shared" si="6"/>
        <v>-67.777500000000003</v>
      </c>
      <c r="O175" s="14">
        <f t="shared" si="0"/>
        <v>-13.058499999999995</v>
      </c>
      <c r="P175" s="14">
        <f t="shared" si="1"/>
        <v>1258.0428314999995</v>
      </c>
      <c r="Q175" s="14">
        <f t="shared" si="7"/>
        <v>8993.0363506921349</v>
      </c>
      <c r="R175" s="15">
        <f t="shared" si="2"/>
        <v>8.6968371375542586E-2</v>
      </c>
      <c r="S175">
        <f t="shared" si="3"/>
        <v>-11497.659404</v>
      </c>
      <c r="T175" s="15">
        <f t="shared" si="8"/>
        <v>4.0232508011809311E-2</v>
      </c>
      <c r="W175">
        <f t="shared" si="11"/>
        <v>-67.873602972023036</v>
      </c>
    </row>
    <row r="176" spans="5:23">
      <c r="E176" s="10">
        <v>40067</v>
      </c>
      <c r="F176" s="11">
        <v>1.08</v>
      </c>
      <c r="G176" s="12">
        <v>-2.4194E-2</v>
      </c>
      <c r="I176" s="11">
        <v>2.4369999999999999E-3</v>
      </c>
      <c r="J176" s="11">
        <v>96.22</v>
      </c>
      <c r="K176" s="26">
        <f t="shared" si="4"/>
        <v>-1.2352214575612752E-3</v>
      </c>
      <c r="L176" s="13"/>
      <c r="M176" s="14">
        <f t="shared" si="5"/>
        <v>-84.679000000000002</v>
      </c>
      <c r="N176" s="14">
        <f t="shared" si="6"/>
        <v>-80.835999999999999</v>
      </c>
      <c r="O176" s="14">
        <f t="shared" si="0"/>
        <v>-3.8430000000000035</v>
      </c>
      <c r="P176" s="14">
        <f t="shared" si="1"/>
        <v>369.77346000000034</v>
      </c>
      <c r="Q176" s="14">
        <f t="shared" si="7"/>
        <v>9362.8967790635106</v>
      </c>
      <c r="R176" s="15">
        <f t="shared" si="2"/>
        <v>9.0545156549911812E-2</v>
      </c>
      <c r="S176">
        <f t="shared" si="3"/>
        <v>-11927.813380000001</v>
      </c>
      <c r="T176" s="15">
        <f t="shared" si="8"/>
        <v>4.0174844537602165E-2</v>
      </c>
      <c r="W176">
        <f t="shared" si="11"/>
        <v>-346.84001050914418</v>
      </c>
    </row>
    <row r="177" spans="5:23">
      <c r="E177" s="10">
        <v>40070</v>
      </c>
      <c r="F177" s="11">
        <v>1.21</v>
      </c>
      <c r="G177" s="12">
        <v>-2.3796999999999999E-2</v>
      </c>
      <c r="I177" s="11">
        <v>2.4239999999999999E-3</v>
      </c>
      <c r="J177" s="11">
        <v>96.32</v>
      </c>
      <c r="K177" s="26">
        <f t="shared" si="4"/>
        <v>1.0392849719391695E-3</v>
      </c>
      <c r="L177" s="13"/>
      <c r="M177" s="14">
        <f t="shared" si="5"/>
        <v>-83.28949999999999</v>
      </c>
      <c r="N177" s="14">
        <f t="shared" si="6"/>
        <v>-84.679000000000002</v>
      </c>
      <c r="O177" s="14">
        <f t="shared" si="0"/>
        <v>1.3895000000000124</v>
      </c>
      <c r="P177" s="14">
        <f t="shared" si="1"/>
        <v>-133.83664000000118</v>
      </c>
      <c r="Q177" s="14">
        <f t="shared" si="7"/>
        <v>9229.1506842200597</v>
      </c>
      <c r="R177" s="15">
        <f t="shared" si="2"/>
        <v>8.8775639914878662E-2</v>
      </c>
      <c r="S177">
        <f t="shared" si="3"/>
        <v>-12257.444639999998</v>
      </c>
      <c r="T177" s="15">
        <f t="shared" si="8"/>
        <v>3.8944951256240777E-2</v>
      </c>
      <c r="W177">
        <f t="shared" si="11"/>
        <v>-105.70022779220392</v>
      </c>
    </row>
    <row r="178" spans="5:23">
      <c r="E178" s="10">
        <v>40071</v>
      </c>
      <c r="F178" s="11">
        <v>1.1000000000000001</v>
      </c>
      <c r="G178" s="12">
        <v>-2.8858000000000002E-2</v>
      </c>
      <c r="I178" s="11">
        <v>2.4239999999999999E-3</v>
      </c>
      <c r="J178" s="11">
        <v>96.9</v>
      </c>
      <c r="K178" s="26">
        <f t="shared" si="4"/>
        <v>6.0215946843855672E-3</v>
      </c>
      <c r="L178" s="13"/>
      <c r="M178" s="14">
        <f t="shared" si="5"/>
        <v>-101.003</v>
      </c>
      <c r="N178" s="14">
        <f t="shared" si="6"/>
        <v>-83.28949999999999</v>
      </c>
      <c r="O178" s="14">
        <f t="shared" si="0"/>
        <v>-17.71350000000001</v>
      </c>
      <c r="P178" s="14">
        <f t="shared" si="1"/>
        <v>1716.4381500000011</v>
      </c>
      <c r="Q178" s="14">
        <f t="shared" si="7"/>
        <v>10945.677609859977</v>
      </c>
      <c r="R178" s="15">
        <f t="shared" si="2"/>
        <v>0.10528699415198643</v>
      </c>
      <c r="S178">
        <f t="shared" si="3"/>
        <v>-13637.190700000001</v>
      </c>
      <c r="T178" s="15">
        <f t="shared" si="8"/>
        <v>3.2360068269996656E-2</v>
      </c>
      <c r="W178">
        <f t="shared" si="11"/>
        <v>16.704928581083497</v>
      </c>
    </row>
    <row r="179" spans="5:23">
      <c r="E179" s="10">
        <v>40072</v>
      </c>
      <c r="F179" s="11">
        <v>1.05</v>
      </c>
      <c r="G179" s="12">
        <v>-3.4141999999999999E-2</v>
      </c>
      <c r="I179" s="11">
        <v>2.4239999999999999E-3</v>
      </c>
      <c r="J179" s="11">
        <v>98.08</v>
      </c>
      <c r="K179" s="26">
        <f t="shared" si="4"/>
        <v>1.2177502579979294E-2</v>
      </c>
      <c r="L179" s="13"/>
      <c r="M179" s="14">
        <f t="shared" si="5"/>
        <v>-119.497</v>
      </c>
      <c r="N179" s="14">
        <f t="shared" si="6"/>
        <v>-101.003</v>
      </c>
      <c r="O179" s="14">
        <f t="shared" si="0"/>
        <v>-18.494</v>
      </c>
      <c r="P179" s="14">
        <f t="shared" si="1"/>
        <v>1813.8915199999999</v>
      </c>
      <c r="Q179" s="14">
        <f t="shared" si="7"/>
        <v>12759.674416854128</v>
      </c>
      <c r="R179" s="15">
        <f t="shared" si="2"/>
        <v>0.12273591581926352</v>
      </c>
      <c r="S179">
        <f t="shared" si="3"/>
        <v>-15395.26576</v>
      </c>
      <c r="T179" s="15">
        <f t="shared" si="8"/>
        <v>3.3388504282198653E-2</v>
      </c>
      <c r="W179">
        <f t="shared" si="11"/>
        <v>-48.617511840084667</v>
      </c>
    </row>
    <row r="180" spans="5:23">
      <c r="E180" s="10">
        <v>40073</v>
      </c>
      <c r="F180" s="11">
        <v>1</v>
      </c>
      <c r="G180" s="12">
        <v>-3.4603000000000002E-2</v>
      </c>
      <c r="I180" s="11">
        <v>2.4369999999999999E-3</v>
      </c>
      <c r="J180" s="11">
        <v>98.06</v>
      </c>
      <c r="K180" s="26">
        <f t="shared" si="4"/>
        <v>-2.039151712887044E-4</v>
      </c>
      <c r="L180" s="13"/>
      <c r="M180" s="14">
        <f t="shared" si="5"/>
        <v>-121.1105</v>
      </c>
      <c r="N180" s="14">
        <f t="shared" si="6"/>
        <v>-119.497</v>
      </c>
      <c r="O180" s="14">
        <f t="shared" si="0"/>
        <v>-1.6135000000000019</v>
      </c>
      <c r="P180" s="14">
        <f t="shared" si="1"/>
        <v>158.21981000000019</v>
      </c>
      <c r="Q180" s="14">
        <f t="shared" si="7"/>
        <v>12918.016962769949</v>
      </c>
      <c r="R180" s="15">
        <f t="shared" si="2"/>
        <v>0.12492542594551732</v>
      </c>
      <c r="S180">
        <f t="shared" si="3"/>
        <v>-15376.09563</v>
      </c>
      <c r="T180" s="15">
        <f t="shared" si="8"/>
        <v>3.2934278188165841E-2</v>
      </c>
      <c r="W180">
        <f t="shared" si="11"/>
        <v>110.0773395823188</v>
      </c>
    </row>
    <row r="181" spans="5:23">
      <c r="E181" s="10">
        <v>40074</v>
      </c>
      <c r="F181" s="11">
        <v>1</v>
      </c>
      <c r="G181" s="12">
        <v>-3.5295E-2</v>
      </c>
      <c r="I181" s="11">
        <v>2.4550000000000002E-3</v>
      </c>
      <c r="J181" s="11">
        <v>98.11</v>
      </c>
      <c r="K181" s="26">
        <f t="shared" si="4"/>
        <v>5.0989190291650388E-4</v>
      </c>
      <c r="L181" s="11">
        <v>0.17524999999999999</v>
      </c>
      <c r="M181" s="14">
        <f t="shared" si="5"/>
        <v>-123.5325</v>
      </c>
      <c r="N181" s="14">
        <f t="shared" si="6"/>
        <v>-121.1105</v>
      </c>
      <c r="O181" s="14">
        <f t="shared" si="0"/>
        <v>-2.421999999999997</v>
      </c>
      <c r="P181" s="14">
        <f t="shared" si="1"/>
        <v>216.39780487499974</v>
      </c>
      <c r="Q181" s="14">
        <f t="shared" si="7"/>
        <v>13134.539693070894</v>
      </c>
      <c r="R181" s="15">
        <f t="shared" si="2"/>
        <v>0.12795751962892479</v>
      </c>
      <c r="S181">
        <f t="shared" si="3"/>
        <v>-15619.773574999999</v>
      </c>
      <c r="T181" s="15">
        <f t="shared" si="8"/>
        <v>3.2648311265776039E-2</v>
      </c>
      <c r="W181">
        <f t="shared" si="11"/>
        <v>0</v>
      </c>
    </row>
    <row r="182" spans="5:23">
      <c r="E182" s="10">
        <v>40077</v>
      </c>
      <c r="F182" s="11">
        <v>1.1000000000000001</v>
      </c>
      <c r="G182" s="12">
        <v>-3.4941E-2</v>
      </c>
      <c r="I182" s="11">
        <v>2.4680000000000001E-3</v>
      </c>
      <c r="J182" s="11">
        <v>97.74</v>
      </c>
      <c r="K182" s="26">
        <f t="shared" si="4"/>
        <v>-3.7712771379064813E-3</v>
      </c>
      <c r="L182" s="13"/>
      <c r="M182" s="14">
        <f t="shared" si="5"/>
        <v>-122.29349999999999</v>
      </c>
      <c r="N182" s="14">
        <f t="shared" si="6"/>
        <v>-123.5325</v>
      </c>
      <c r="O182" s="14">
        <f t="shared" si="0"/>
        <v>1.2390000000000043</v>
      </c>
      <c r="P182" s="14">
        <f t="shared" si="1"/>
        <v>-121.09986000000042</v>
      </c>
      <c r="Q182" s="14">
        <f t="shared" si="7"/>
        <v>13013.567790590523</v>
      </c>
      <c r="R182" s="15">
        <f t="shared" si="2"/>
        <v>0.12745033852054527</v>
      </c>
      <c r="S182">
        <f t="shared" si="3"/>
        <v>-15802.966689999999</v>
      </c>
      <c r="T182" s="15">
        <f t="shared" si="8"/>
        <v>3.1036038098173003E-2</v>
      </c>
      <c r="W182">
        <f t="shared" si="11"/>
        <v>-62.024228902022791</v>
      </c>
    </row>
    <row r="183" spans="5:23">
      <c r="E183" s="10">
        <v>40078</v>
      </c>
      <c r="F183" s="11">
        <v>1.05</v>
      </c>
      <c r="G183" s="12">
        <v>-3.6600000000000001E-2</v>
      </c>
      <c r="I183" s="11">
        <v>2.4550000000000002E-3</v>
      </c>
      <c r="J183" s="11">
        <v>98.21</v>
      </c>
      <c r="K183" s="26">
        <f t="shared" si="4"/>
        <v>4.8086760793943917E-3</v>
      </c>
      <c r="L183" s="13"/>
      <c r="M183" s="14">
        <f t="shared" si="5"/>
        <v>-128.1</v>
      </c>
      <c r="N183" s="14">
        <f t="shared" si="6"/>
        <v>-122.29349999999999</v>
      </c>
      <c r="O183" s="14">
        <f t="shared" si="0"/>
        <v>-5.8064999999999998</v>
      </c>
      <c r="P183" s="14">
        <f t="shared" si="1"/>
        <v>570.25636499999996</v>
      </c>
      <c r="Q183" s="14">
        <f t="shared" si="7"/>
        <v>13583.951605929044</v>
      </c>
      <c r="R183" s="15">
        <f t="shared" si="2"/>
        <v>0.13233571901807858</v>
      </c>
      <c r="S183">
        <f t="shared" si="3"/>
        <v>-16255.700999999999</v>
      </c>
      <c r="T183" s="15">
        <f t="shared" si="8"/>
        <v>3.1214743184831396E-2</v>
      </c>
      <c r="W183">
        <f t="shared" si="11"/>
        <v>-279.79058086677929</v>
      </c>
    </row>
    <row r="184" spans="5:23">
      <c r="E184" s="10">
        <v>40079</v>
      </c>
      <c r="F184" s="11">
        <v>1.1499999999999999</v>
      </c>
      <c r="G184" s="12">
        <v>-3.5054000000000002E-2</v>
      </c>
      <c r="I184" s="11">
        <v>2.4550000000000002E-3</v>
      </c>
      <c r="J184" s="11">
        <v>97.58</v>
      </c>
      <c r="K184" s="26">
        <f t="shared" si="4"/>
        <v>-6.4148253741981298E-3</v>
      </c>
      <c r="L184" s="13"/>
      <c r="M184" s="14">
        <f t="shared" si="5"/>
        <v>-122.68900000000001</v>
      </c>
      <c r="N184" s="14">
        <f t="shared" si="6"/>
        <v>-128.1</v>
      </c>
      <c r="O184" s="14">
        <f t="shared" si="0"/>
        <v>5.4109999999999872</v>
      </c>
      <c r="P184" s="14">
        <f t="shared" si="1"/>
        <v>-528.00537999999869</v>
      </c>
      <c r="Q184" s="14">
        <f t="shared" si="7"/>
        <v>13056.078561648063</v>
      </c>
      <c r="R184" s="15">
        <f t="shared" si="2"/>
        <v>0.12719314630494444</v>
      </c>
      <c r="S184">
        <f t="shared" si="3"/>
        <v>-15996.992620000001</v>
      </c>
      <c r="T184" s="15">
        <f t="shared" si="8"/>
        <v>3.21316233002409E-2</v>
      </c>
      <c r="W184">
        <f t="shared" si="11"/>
        <v>109.06551284006981</v>
      </c>
    </row>
    <row r="185" spans="5:23">
      <c r="E185" s="10">
        <v>40080</v>
      </c>
      <c r="F185" s="11">
        <v>1.1000000000000001</v>
      </c>
      <c r="G185" s="12">
        <v>-3.2871999999999998E-2</v>
      </c>
      <c r="I185" s="11">
        <v>2.4369999999999999E-3</v>
      </c>
      <c r="J185" s="11">
        <v>96.99</v>
      </c>
      <c r="K185" s="26">
        <f t="shared" si="4"/>
        <v>-6.0463209674114227E-3</v>
      </c>
      <c r="L185" s="13"/>
      <c r="M185" s="14">
        <f t="shared" si="5"/>
        <v>-115.05199999999999</v>
      </c>
      <c r="N185" s="14">
        <f t="shared" si="6"/>
        <v>-122.68900000000001</v>
      </c>
      <c r="O185" s="14">
        <f t="shared" si="0"/>
        <v>7.6370000000000147</v>
      </c>
      <c r="P185" s="14">
        <f t="shared" si="1"/>
        <v>-740.71263000000135</v>
      </c>
      <c r="Q185" s="14">
        <f t="shared" si="7"/>
        <v>12315.493124794366</v>
      </c>
      <c r="R185" s="15">
        <f t="shared" si="2"/>
        <v>0.11909863787747567</v>
      </c>
      <c r="S185">
        <f t="shared" si="3"/>
        <v>-15008.893479999999</v>
      </c>
      <c r="T185" s="15">
        <f t="shared" si="8"/>
        <v>3.2905326006760098E-2</v>
      </c>
      <c r="W185">
        <f t="shared" si="11"/>
        <v>-64.624305406587254</v>
      </c>
    </row>
    <row r="186" spans="5:23">
      <c r="E186" s="10">
        <v>40081</v>
      </c>
      <c r="F186" s="11">
        <v>1.08</v>
      </c>
      <c r="G186" s="12">
        <v>-2.9117000000000001E-2</v>
      </c>
      <c r="I186" s="11">
        <v>2.4369999999999999E-3</v>
      </c>
      <c r="J186" s="11">
        <v>96.74</v>
      </c>
      <c r="K186" s="26">
        <f t="shared" si="4"/>
        <v>-2.5775853180740604E-3</v>
      </c>
      <c r="L186" s="13"/>
      <c r="M186" s="14">
        <f t="shared" si="5"/>
        <v>-101.90950000000001</v>
      </c>
      <c r="N186" s="14">
        <f t="shared" si="6"/>
        <v>-115.05199999999999</v>
      </c>
      <c r="O186" s="14">
        <f t="shared" si="0"/>
        <v>13.142499999999984</v>
      </c>
      <c r="P186" s="14">
        <f t="shared" si="1"/>
        <v>-1271.4054499999984</v>
      </c>
      <c r="Q186" s="14">
        <f t="shared" si="7"/>
        <v>11044.206773432245</v>
      </c>
      <c r="R186" s="15">
        <f t="shared" si="2"/>
        <v>0.10680449169386658</v>
      </c>
      <c r="S186">
        <f t="shared" si="3"/>
        <v>-13638.72503</v>
      </c>
      <c r="T186" s="15">
        <f t="shared" si="8"/>
        <v>3.2918647504735922E-2</v>
      </c>
      <c r="W186">
        <f t="shared" si="11"/>
        <v>-1501.3326606584583</v>
      </c>
    </row>
    <row r="187" spans="5:23">
      <c r="E187" s="10">
        <v>40084</v>
      </c>
      <c r="F187" s="11">
        <v>1.05</v>
      </c>
      <c r="G187" s="12">
        <v>-3.5762000000000002E-2</v>
      </c>
      <c r="I187" s="11">
        <v>2.4369999999999999E-3</v>
      </c>
      <c r="J187" s="11">
        <v>97.84</v>
      </c>
      <c r="K187" s="26">
        <f t="shared" si="4"/>
        <v>1.1370684308455781E-2</v>
      </c>
      <c r="L187" s="13"/>
      <c r="M187" s="14">
        <f t="shared" si="5"/>
        <v>-125.167</v>
      </c>
      <c r="N187" s="14">
        <f t="shared" si="6"/>
        <v>-101.90950000000001</v>
      </c>
      <c r="O187" s="14">
        <f t="shared" si="0"/>
        <v>-23.257499999999993</v>
      </c>
      <c r="P187" s="14">
        <f t="shared" si="1"/>
        <v>2275.5137999999993</v>
      </c>
      <c r="Q187" s="14">
        <f t="shared" si="7"/>
        <v>13319.827377923937</v>
      </c>
      <c r="R187" s="15">
        <f t="shared" si="2"/>
        <v>0.12881118777778028</v>
      </c>
      <c r="S187">
        <f t="shared" si="3"/>
        <v>-15921.33928</v>
      </c>
      <c r="T187" s="15">
        <f t="shared" si="8"/>
        <v>3.4471499998711415E-2</v>
      </c>
      <c r="W187">
        <f t="shared" si="11"/>
        <v>-19.319285068214267</v>
      </c>
    </row>
    <row r="188" spans="5:23">
      <c r="E188" s="10">
        <v>40085</v>
      </c>
      <c r="F188" s="11">
        <v>1.1200000000000001</v>
      </c>
      <c r="G188" s="12">
        <v>-3.7774000000000002E-2</v>
      </c>
      <c r="I188" s="11">
        <v>2.4239999999999999E-3</v>
      </c>
      <c r="J188" s="11">
        <v>97.44</v>
      </c>
      <c r="K188" s="26">
        <f t="shared" si="4"/>
        <v>-4.0883074407196407E-3</v>
      </c>
      <c r="L188" s="13"/>
      <c r="M188" s="14">
        <f t="shared" si="5"/>
        <v>-132.209</v>
      </c>
      <c r="N188" s="14">
        <f t="shared" si="6"/>
        <v>-125.167</v>
      </c>
      <c r="O188" s="14">
        <f t="shared" si="0"/>
        <v>-7.0420000000000016</v>
      </c>
      <c r="P188" s="14">
        <f t="shared" si="1"/>
        <v>686.17248000000018</v>
      </c>
      <c r="Q188" s="14">
        <f t="shared" si="7"/>
        <v>14006.128669111715</v>
      </c>
      <c r="R188" s="15">
        <f t="shared" si="2"/>
        <v>0.13472561862669363</v>
      </c>
      <c r="S188">
        <f t="shared" si="3"/>
        <v>-16802.444960000001</v>
      </c>
      <c r="T188" s="15">
        <f t="shared" si="8"/>
        <v>3.4201281540768388E-2</v>
      </c>
      <c r="W188">
        <f t="shared" si="11"/>
        <v>-259.04966127354282</v>
      </c>
    </row>
    <row r="189" spans="5:23">
      <c r="E189" s="10">
        <v>40086</v>
      </c>
      <c r="F189" s="11">
        <v>1.1499999999999999</v>
      </c>
      <c r="G189" s="12">
        <v>-3.6755000000000003E-2</v>
      </c>
      <c r="I189" s="11">
        <v>2.418E-3</v>
      </c>
      <c r="J189" s="11">
        <v>97.09</v>
      </c>
      <c r="K189" s="26">
        <f t="shared" si="4"/>
        <v>-3.5919540229883973E-3</v>
      </c>
      <c r="L189" s="13"/>
      <c r="M189" s="14">
        <f t="shared" si="5"/>
        <v>-128.64250000000001</v>
      </c>
      <c r="N189" s="14">
        <f t="shared" si="6"/>
        <v>-132.209</v>
      </c>
      <c r="O189" s="14">
        <f t="shared" si="0"/>
        <v>3.5664999999999907</v>
      </c>
      <c r="P189" s="14">
        <f t="shared" si="1"/>
        <v>-346.27148499999913</v>
      </c>
      <c r="Q189" s="14">
        <f t="shared" si="7"/>
        <v>13659.991909730343</v>
      </c>
      <c r="R189" s="15">
        <f t="shared" si="2"/>
        <v>0.13107087475288876</v>
      </c>
      <c r="S189">
        <f t="shared" si="3"/>
        <v>-16514.900325000002</v>
      </c>
      <c r="T189" s="15">
        <f t="shared" si="8"/>
        <v>2.7085001111337371E-2</v>
      </c>
      <c r="W189">
        <f t="shared" si="11"/>
        <v>-4.2156854690447405</v>
      </c>
    </row>
    <row r="190" spans="5:23">
      <c r="E190" s="10">
        <v>40087</v>
      </c>
      <c r="F190" s="11">
        <v>1.22</v>
      </c>
      <c r="G190" s="12">
        <v>-2.1325E-2</v>
      </c>
      <c r="I190" s="11">
        <v>2.418E-3</v>
      </c>
      <c r="J190" s="11">
        <v>95.12</v>
      </c>
      <c r="K190" s="26">
        <f t="shared" si="4"/>
        <v>-2.0290452157791683E-2</v>
      </c>
      <c r="L190" s="13"/>
      <c r="M190" s="14">
        <f t="shared" si="5"/>
        <v>-74.637500000000003</v>
      </c>
      <c r="N190" s="14">
        <f t="shared" si="6"/>
        <v>-128.64250000000001</v>
      </c>
      <c r="O190" s="14">
        <f t="shared" si="0"/>
        <v>54.00500000000001</v>
      </c>
      <c r="P190" s="14">
        <f t="shared" si="1"/>
        <v>-5136.9556000000011</v>
      </c>
      <c r="Q190" s="14">
        <f t="shared" si="7"/>
        <v>8523.1673806050949</v>
      </c>
      <c r="R190" s="15">
        <f t="shared" si="2"/>
        <v>8.1781820342472694E-2</v>
      </c>
      <c r="S190">
        <f t="shared" si="3"/>
        <v>-11369.519</v>
      </c>
      <c r="T190" s="15">
        <f t="shared" si="8"/>
        <v>3.4726159158716297E-2</v>
      </c>
      <c r="W190">
        <f t="shared" si="11"/>
        <v>9.1609150819765475</v>
      </c>
    </row>
    <row r="191" spans="5:23">
      <c r="E191" s="10">
        <v>40088</v>
      </c>
      <c r="F191" s="11">
        <v>1.1499999999999999</v>
      </c>
      <c r="G191" s="12">
        <v>-2.1295000000000001E-2</v>
      </c>
      <c r="I191" s="11">
        <v>2.3869999999999998E-3</v>
      </c>
      <c r="J191" s="11">
        <v>94.86</v>
      </c>
      <c r="K191" s="26">
        <f t="shared" si="4"/>
        <v>-2.7333894028596095E-3</v>
      </c>
      <c r="L191" s="13"/>
      <c r="M191" s="14">
        <f t="shared" si="5"/>
        <v>-74.532499999999999</v>
      </c>
      <c r="N191" s="14">
        <f t="shared" si="6"/>
        <v>-74.637500000000003</v>
      </c>
      <c r="O191" s="14">
        <f t="shared" si="0"/>
        <v>0.10500000000000398</v>
      </c>
      <c r="P191" s="14">
        <f t="shared" si="1"/>
        <v>-9.9603000000003767</v>
      </c>
      <c r="Q191" s="14">
        <f t="shared" si="7"/>
        <v>8513.2888624254374</v>
      </c>
      <c r="R191" s="15">
        <f t="shared" si="2"/>
        <v>8.0639763946863161E-2</v>
      </c>
      <c r="S191">
        <f t="shared" si="3"/>
        <v>-11095.15295</v>
      </c>
      <c r="T191" s="15">
        <f t="shared" si="8"/>
        <v>3.4451143224082048E-2</v>
      </c>
      <c r="W191">
        <f t="shared" si="11"/>
        <v>254.53070598652789</v>
      </c>
    </row>
    <row r="192" spans="5:23">
      <c r="E192" s="10">
        <v>40091</v>
      </c>
      <c r="F192" s="11">
        <v>1.17</v>
      </c>
      <c r="G192" s="12">
        <v>-2.8438999999999999E-2</v>
      </c>
      <c r="I192" s="11">
        <v>2.3930000000000002E-3</v>
      </c>
      <c r="J192" s="11">
        <v>95.97</v>
      </c>
      <c r="K192" s="26">
        <f t="shared" si="4"/>
        <v>1.1701454775458586E-2</v>
      </c>
      <c r="L192" s="13"/>
      <c r="M192" s="14">
        <f t="shared" si="5"/>
        <v>-99.53649999999999</v>
      </c>
      <c r="N192" s="14">
        <f t="shared" si="6"/>
        <v>-74.532499999999999</v>
      </c>
      <c r="O192" s="14">
        <f t="shared" si="0"/>
        <v>-25.003999999999991</v>
      </c>
      <c r="P192" s="14">
        <f t="shared" si="1"/>
        <v>2399.633879999999</v>
      </c>
      <c r="Q192" s="14">
        <f t="shared" si="7"/>
        <v>10913.003382189383</v>
      </c>
      <c r="R192" s="15">
        <f t="shared" si="2"/>
        <v>0.10363022656182221</v>
      </c>
      <c r="S192">
        <f t="shared" si="3"/>
        <v>-13647.517904999999</v>
      </c>
      <c r="T192" s="15">
        <f t="shared" si="8"/>
        <v>3.4767592730086519E-2</v>
      </c>
      <c r="W192">
        <f t="shared" si="11"/>
        <v>63.201236281018097</v>
      </c>
    </row>
    <row r="193" spans="5:23">
      <c r="E193" s="10">
        <v>40092</v>
      </c>
      <c r="F193" s="11">
        <v>1.17</v>
      </c>
      <c r="G193" s="12">
        <v>-3.7335E-2</v>
      </c>
      <c r="I193" s="11">
        <v>2.3990000000000001E-3</v>
      </c>
      <c r="J193" s="11">
        <v>97.29</v>
      </c>
      <c r="K193" s="26">
        <f t="shared" si="4"/>
        <v>1.3754298218193295E-2</v>
      </c>
      <c r="L193" s="13"/>
      <c r="M193" s="14">
        <f t="shared" si="5"/>
        <v>-130.67250000000001</v>
      </c>
      <c r="N193" s="14">
        <f t="shared" si="6"/>
        <v>-99.53649999999999</v>
      </c>
      <c r="O193" s="14">
        <f t="shared" si="0"/>
        <v>-31.136000000000024</v>
      </c>
      <c r="P193" s="14">
        <f t="shared" si="1"/>
        <v>3029.2214400000025</v>
      </c>
      <c r="Q193" s="14">
        <f t="shared" si="7"/>
        <v>13942.328452415948</v>
      </c>
      <c r="R193" s="15">
        <f t="shared" si="2"/>
        <v>0.13272875379899152</v>
      </c>
      <c r="S193">
        <f t="shared" si="3"/>
        <v>-16808.127525</v>
      </c>
      <c r="T193" s="15">
        <f t="shared" si="8"/>
        <v>3.6722020858061206E-2</v>
      </c>
      <c r="W193">
        <f>(F193-F192)/(T193-T192)</f>
        <v>0</v>
      </c>
    </row>
    <row r="194" spans="5:23">
      <c r="E194" s="10">
        <v>40093</v>
      </c>
      <c r="F194" s="11">
        <v>1.0900000000000001</v>
      </c>
      <c r="G194" s="12">
        <v>-3.9262999999999999E-2</v>
      </c>
      <c r="I194" s="11">
        <v>2.3869999999999998E-3</v>
      </c>
      <c r="J194" s="11">
        <v>97.28</v>
      </c>
      <c r="K194" s="26">
        <f t="shared" si="4"/>
        <v>-1.027854866892941E-4</v>
      </c>
      <c r="L194" s="13"/>
      <c r="M194" s="14">
        <f t="shared" si="5"/>
        <v>-137.4205</v>
      </c>
      <c r="N194" s="14">
        <f t="shared" si="6"/>
        <v>-130.67250000000001</v>
      </c>
      <c r="O194" s="14">
        <f t="shared" si="0"/>
        <v>-6.7479999999999905</v>
      </c>
      <c r="P194" s="14">
        <f t="shared" si="1"/>
        <v>656.44543999999905</v>
      </c>
      <c r="Q194" s="14">
        <f t="shared" si="7"/>
        <v>14598.906621169746</v>
      </c>
      <c r="R194" s="15">
        <f t="shared" si="2"/>
        <v>0.1382840877171912</v>
      </c>
      <c r="S194">
        <f t="shared" si="3"/>
        <v>-17183.266240000001</v>
      </c>
      <c r="T194" s="15">
        <f t="shared" si="8"/>
        <v>3.6525498640596177E-2</v>
      </c>
      <c r="W194">
        <f t="shared" si="11"/>
        <v>407.07865518683923</v>
      </c>
    </row>
    <row r="195" spans="5:23">
      <c r="E195" s="10">
        <v>40094</v>
      </c>
      <c r="F195" s="11">
        <v>1.1399999999999999</v>
      </c>
      <c r="G195" s="12">
        <v>-4.3325000000000002E-2</v>
      </c>
      <c r="I195" s="11">
        <v>2.3809999999999999E-3</v>
      </c>
      <c r="J195" s="11">
        <v>97.91</v>
      </c>
      <c r="K195" s="26">
        <f t="shared" si="4"/>
        <v>6.4761513157893802E-3</v>
      </c>
      <c r="L195" s="13"/>
      <c r="M195" s="14">
        <f t="shared" si="5"/>
        <v>-151.63750000000002</v>
      </c>
      <c r="N195" s="14">
        <f t="shared" si="6"/>
        <v>-137.4205</v>
      </c>
      <c r="O195" s="14">
        <f t="shared" si="0"/>
        <v>-14.217000000000013</v>
      </c>
      <c r="P195" s="14">
        <f t="shared" si="1"/>
        <v>1391.9864700000012</v>
      </c>
      <c r="Q195" s="14">
        <f t="shared" si="7"/>
        <v>15991.031375257466</v>
      </c>
      <c r="R195" s="15">
        <f t="shared" si="2"/>
        <v>0.15108986390669848</v>
      </c>
      <c r="S195">
        <f t="shared" si="3"/>
        <v>-18836.827625000002</v>
      </c>
      <c r="T195" s="15">
        <f t="shared" si="8"/>
        <v>3.6145570414307063E-2</v>
      </c>
      <c r="W195">
        <f t="shared" si="11"/>
        <v>-131.60380445634831</v>
      </c>
    </row>
    <row r="196" spans="5:23">
      <c r="E196" s="10">
        <v>40095</v>
      </c>
      <c r="F196" s="11">
        <v>1.05</v>
      </c>
      <c r="G196" s="12">
        <v>-4.9849999999999998E-2</v>
      </c>
      <c r="I196" s="11">
        <v>2.3310000000000002E-3</v>
      </c>
      <c r="J196" s="11">
        <v>98.69</v>
      </c>
      <c r="K196" s="26">
        <f t="shared" si="4"/>
        <v>7.9664998467980919E-3</v>
      </c>
      <c r="L196" s="13"/>
      <c r="M196" s="14">
        <f t="shared" si="5"/>
        <v>-174.47499999999999</v>
      </c>
      <c r="N196" s="14">
        <f t="shared" si="6"/>
        <v>-151.63750000000002</v>
      </c>
      <c r="O196" s="14">
        <f t="shared" si="0"/>
        <v>-22.837499999999977</v>
      </c>
      <c r="P196" s="14">
        <f t="shared" si="1"/>
        <v>2253.8328749999978</v>
      </c>
      <c r="Q196" s="14">
        <f t="shared" si="7"/>
        <v>18245.015340121368</v>
      </c>
      <c r="R196" s="15">
        <f t="shared" si="2"/>
        <v>0.16876639189612266</v>
      </c>
      <c r="S196">
        <f t="shared" si="3"/>
        <v>-20893.937749999997</v>
      </c>
      <c r="T196" s="15">
        <f t="shared" si="8"/>
        <v>3.6755533699477906E-2</v>
      </c>
      <c r="W196">
        <f t="shared" si="11"/>
        <v>-147.54986437387282</v>
      </c>
    </row>
    <row r="197" spans="5:23">
      <c r="E197" s="10">
        <v>40099</v>
      </c>
      <c r="F197" s="11">
        <v>1.1000000000000001</v>
      </c>
      <c r="G197" s="12">
        <v>-5.5599999999999997E-2</v>
      </c>
      <c r="I197" s="11">
        <v>2.3500000000000001E-3</v>
      </c>
      <c r="J197" s="11">
        <v>98.83</v>
      </c>
      <c r="K197" s="26">
        <f t="shared" si="4"/>
        <v>1.4185834431046374E-3</v>
      </c>
      <c r="L197" s="13"/>
      <c r="M197" s="14">
        <f t="shared" si="5"/>
        <v>-194.6</v>
      </c>
      <c r="N197" s="14">
        <f t="shared" si="6"/>
        <v>-174.47499999999999</v>
      </c>
      <c r="O197" s="14">
        <f t="shared" si="0"/>
        <v>-20.125</v>
      </c>
      <c r="P197" s="14">
        <f t="shared" si="1"/>
        <v>1988.9537499999999</v>
      </c>
      <c r="Q197" s="14">
        <f t="shared" si="7"/>
        <v>20234.137856513265</v>
      </c>
      <c r="R197" s="15">
        <f t="shared" si="2"/>
        <v>0.18869136493177055</v>
      </c>
      <c r="S197">
        <f t="shared" si="3"/>
        <v>-23082.317999999999</v>
      </c>
      <c r="T197" s="15">
        <f t="shared" si="8"/>
        <v>3.6754655885068321E-2</v>
      </c>
      <c r="W197">
        <f t="shared" si="11"/>
        <v>-56959.648251449391</v>
      </c>
    </row>
    <row r="198" spans="5:23">
      <c r="F198" s="11"/>
      <c r="G198" s="12"/>
      <c r="M198" s="14"/>
      <c r="P198" s="14"/>
      <c r="R198" s="15"/>
      <c r="T198" s="15"/>
    </row>
    <row r="199" spans="5:23">
      <c r="F199" s="11"/>
      <c r="G199" s="12"/>
      <c r="M199" s="14"/>
      <c r="P199" s="14"/>
      <c r="R199" s="15"/>
      <c r="T199" s="15"/>
    </row>
    <row r="200" spans="5:23">
      <c r="F200" s="11"/>
      <c r="G200" s="12"/>
      <c r="M200" s="23" t="s">
        <v>30</v>
      </c>
      <c r="N200" s="24"/>
      <c r="O200">
        <f>M197*95</f>
        <v>-18487</v>
      </c>
      <c r="P200" s="14"/>
      <c r="R200" s="15"/>
      <c r="T200" s="15"/>
    </row>
    <row r="201" spans="5:23">
      <c r="F201" s="11"/>
      <c r="G201" s="12"/>
      <c r="M201" s="21"/>
      <c r="N201" s="22" t="s">
        <v>31</v>
      </c>
      <c r="O201" s="14">
        <f>O200+Q197</f>
        <v>1747.1378565132654</v>
      </c>
      <c r="P201" s="14"/>
      <c r="R201" s="15"/>
      <c r="T201" s="15"/>
    </row>
    <row r="202" spans="5:23" ht="15">
      <c r="F202" s="11"/>
      <c r="G202" s="12"/>
      <c r="M202" s="14"/>
      <c r="N202" s="25" t="s">
        <v>32</v>
      </c>
      <c r="O202">
        <f>O201-3500*F197</f>
        <v>-2102.862143486735</v>
      </c>
      <c r="P202" s="14"/>
      <c r="R202" s="15"/>
      <c r="T202" s="15"/>
    </row>
    <row r="203" spans="5:23" ht="15">
      <c r="F203" s="11"/>
      <c r="G203" s="12"/>
      <c r="M203" s="14"/>
      <c r="N203" s="25" t="s">
        <v>33</v>
      </c>
      <c r="O203">
        <f>AVERAGE(I2:I197)</f>
        <v>3.0850357142857151E-3</v>
      </c>
      <c r="P203" s="14"/>
      <c r="R203" s="15"/>
      <c r="T203" s="15"/>
    </row>
    <row r="204" spans="5:23" ht="15">
      <c r="F204" s="11"/>
      <c r="G204" s="12"/>
      <c r="M204" s="14"/>
      <c r="N204" s="25" t="s">
        <v>34</v>
      </c>
      <c r="O204">
        <f>STDEVA(P2:P197)/SQRT(196)*SQRT(252)</f>
        <v>1520.033577877085</v>
      </c>
      <c r="P204" s="14"/>
      <c r="R204" s="15"/>
      <c r="T204" s="15"/>
    </row>
    <row r="205" spans="5:23" ht="15">
      <c r="F205" s="11"/>
      <c r="G205" s="12"/>
      <c r="M205" s="14"/>
      <c r="N205" s="25" t="s">
        <v>35</v>
      </c>
      <c r="O205">
        <f>(O202/196*252-O203)/O204</f>
        <v>-1.7786995124018257</v>
      </c>
      <c r="P205" s="14"/>
      <c r="R205" s="15"/>
      <c r="T205" s="15"/>
    </row>
    <row r="206" spans="5:23">
      <c r="F206" s="11"/>
      <c r="G206" s="12"/>
      <c r="M206" s="14"/>
      <c r="P206" s="14"/>
      <c r="R206" s="15"/>
      <c r="T206" s="15"/>
    </row>
    <row r="207" spans="5:23">
      <c r="F207" s="11"/>
      <c r="G207" s="12"/>
      <c r="M207" s="14"/>
      <c r="P207" s="14"/>
      <c r="R207" s="15"/>
      <c r="T207" s="15"/>
    </row>
    <row r="208" spans="5:23">
      <c r="F208" s="11"/>
      <c r="G208" s="12"/>
      <c r="M208" s="14"/>
      <c r="P208" s="14"/>
      <c r="R208" s="15"/>
      <c r="T208" s="15"/>
    </row>
    <row r="209" spans="6:20">
      <c r="F209" s="11"/>
      <c r="G209" s="12"/>
      <c r="M209" s="14"/>
      <c r="P209" s="14"/>
      <c r="R209" s="15"/>
      <c r="T209" s="15"/>
    </row>
    <row r="210" spans="6:20">
      <c r="F210" s="11"/>
      <c r="G210" s="12"/>
      <c r="M210" s="14"/>
      <c r="P210" s="14"/>
      <c r="R210" s="15"/>
      <c r="T210" s="15"/>
    </row>
    <row r="211" spans="6:20">
      <c r="F211" s="11"/>
      <c r="G211" s="12"/>
      <c r="M211" s="14"/>
      <c r="P211" s="14"/>
      <c r="R211" s="15"/>
      <c r="T211" s="15"/>
    </row>
    <row r="212" spans="6:20">
      <c r="F212" s="11"/>
      <c r="G212" s="12"/>
      <c r="M212" s="14"/>
      <c r="P212" s="14"/>
      <c r="R212" s="15"/>
      <c r="T212" s="15"/>
    </row>
    <row r="213" spans="6:20">
      <c r="F213" s="11"/>
      <c r="G213" s="12"/>
      <c r="M213" s="14"/>
      <c r="P213" s="14"/>
      <c r="R213" s="15"/>
      <c r="T213" s="15"/>
    </row>
    <row r="214" spans="6:20">
      <c r="F214" s="11"/>
      <c r="G214" s="12"/>
      <c r="M214" s="14"/>
      <c r="P214" s="14"/>
      <c r="R214" s="15"/>
      <c r="T214" s="15"/>
    </row>
    <row r="215" spans="6:20">
      <c r="F215" s="11"/>
      <c r="G215" s="12"/>
      <c r="M215" s="14"/>
      <c r="P215" s="14"/>
      <c r="R215" s="15"/>
      <c r="T215" s="15"/>
    </row>
    <row r="216" spans="6:20">
      <c r="F216" s="11"/>
      <c r="G216" s="12"/>
      <c r="M216" s="14"/>
      <c r="P216" s="14"/>
      <c r="R216" s="15"/>
      <c r="T216" s="15"/>
    </row>
    <row r="217" spans="6:20">
      <c r="F217" s="11"/>
      <c r="G217" s="12"/>
      <c r="M217" s="14"/>
      <c r="P217" s="14"/>
      <c r="R217" s="15"/>
      <c r="T217" s="15"/>
    </row>
    <row r="218" spans="6:20">
      <c r="F218" s="11"/>
      <c r="G218" s="12"/>
      <c r="M218" s="14"/>
      <c r="P218" s="14"/>
      <c r="R218" s="15"/>
      <c r="T218" s="15"/>
    </row>
    <row r="219" spans="6:20">
      <c r="F219" s="11"/>
      <c r="G219" s="12"/>
      <c r="M219" s="14"/>
      <c r="P219" s="14"/>
      <c r="R219" s="15"/>
      <c r="T219" s="15"/>
    </row>
    <row r="220" spans="6:20">
      <c r="F220" s="11"/>
      <c r="G220" s="12"/>
      <c r="M220" s="14"/>
      <c r="P220" s="14"/>
      <c r="R220" s="15"/>
      <c r="T220" s="15"/>
    </row>
    <row r="221" spans="6:20">
      <c r="F221" s="11"/>
      <c r="G221" s="12"/>
      <c r="M221" s="14"/>
      <c r="P221" s="14"/>
      <c r="R221" s="15"/>
      <c r="T221" s="15"/>
    </row>
    <row r="222" spans="6:20">
      <c r="F222" s="11"/>
      <c r="G222" s="12"/>
      <c r="M222" s="14"/>
      <c r="P222" s="14"/>
      <c r="R222" s="15"/>
      <c r="T222" s="15"/>
    </row>
    <row r="223" spans="6:20">
      <c r="F223" s="11"/>
      <c r="G223" s="12"/>
      <c r="M223" s="14"/>
      <c r="P223" s="14"/>
      <c r="R223" s="15"/>
      <c r="T223" s="15"/>
    </row>
    <row r="224" spans="6:20">
      <c r="F224" s="11"/>
      <c r="G224" s="12"/>
      <c r="M224" s="14"/>
      <c r="P224" s="14"/>
      <c r="R224" s="15"/>
      <c r="T224" s="15"/>
    </row>
    <row r="225" spans="6:20">
      <c r="F225" s="11"/>
      <c r="G225" s="12"/>
      <c r="M225" s="14"/>
      <c r="P225" s="14"/>
      <c r="R225" s="15"/>
      <c r="T225" s="15"/>
    </row>
    <row r="226" spans="6:20">
      <c r="F226" s="11"/>
      <c r="G226" s="12"/>
      <c r="M226" s="14"/>
      <c r="P226" s="14"/>
      <c r="R226" s="15"/>
      <c r="T226" s="15"/>
    </row>
    <row r="227" spans="6:20">
      <c r="F227" s="11"/>
      <c r="G227" s="12"/>
      <c r="M227" s="14"/>
      <c r="P227" s="14"/>
      <c r="R227" s="15"/>
      <c r="T227" s="15"/>
    </row>
    <row r="228" spans="6:20">
      <c r="F228" s="11"/>
      <c r="G228" s="12"/>
      <c r="M228" s="14"/>
      <c r="P228" s="14"/>
      <c r="R228" s="15"/>
      <c r="T228" s="15"/>
    </row>
    <row r="229" spans="6:20">
      <c r="F229" s="11"/>
      <c r="G229" s="12"/>
      <c r="M229" s="14"/>
      <c r="P229" s="14"/>
      <c r="R229" s="15"/>
      <c r="T229" s="15"/>
    </row>
    <row r="230" spans="6:20">
      <c r="F230" s="11"/>
      <c r="G230" s="12"/>
      <c r="M230" s="14"/>
      <c r="P230" s="14"/>
      <c r="R230" s="15"/>
      <c r="T230" s="15"/>
    </row>
    <row r="231" spans="6:20">
      <c r="F231" s="11"/>
      <c r="G231" s="12"/>
      <c r="M231" s="14"/>
      <c r="P231" s="14"/>
      <c r="R231" s="15"/>
      <c r="T231" s="15"/>
    </row>
    <row r="232" spans="6:20">
      <c r="F232" s="11"/>
      <c r="G232" s="12"/>
      <c r="M232" s="14"/>
      <c r="P232" s="14"/>
      <c r="R232" s="15"/>
      <c r="T232" s="15"/>
    </row>
    <row r="233" spans="6:20">
      <c r="F233" s="11"/>
      <c r="G233" s="12"/>
      <c r="M233" s="14"/>
      <c r="P233" s="14"/>
      <c r="R233" s="15"/>
      <c r="T233" s="15"/>
    </row>
    <row r="234" spans="6:20">
      <c r="F234" s="11"/>
      <c r="G234" s="12"/>
      <c r="M234" s="14"/>
      <c r="P234" s="14"/>
      <c r="R234" s="15"/>
      <c r="T234" s="15"/>
    </row>
    <row r="235" spans="6:20">
      <c r="F235" s="11"/>
      <c r="G235" s="12"/>
      <c r="M235" s="14"/>
      <c r="P235" s="14"/>
      <c r="R235" s="15"/>
      <c r="T235" s="15"/>
    </row>
    <row r="236" spans="6:20">
      <c r="F236" s="11"/>
      <c r="G236" s="12"/>
      <c r="M236" s="14"/>
      <c r="P236" s="14"/>
      <c r="R236" s="15"/>
      <c r="T236" s="15"/>
    </row>
    <row r="237" spans="6:20">
      <c r="F237" s="11"/>
      <c r="G237" s="12"/>
      <c r="M237" s="14"/>
      <c r="P237" s="14"/>
      <c r="R237" s="15"/>
      <c r="T237" s="15"/>
    </row>
    <row r="238" spans="6:20">
      <c r="F238" s="11"/>
      <c r="G238" s="12"/>
      <c r="M238" s="14"/>
      <c r="P238" s="14"/>
      <c r="R238" s="15"/>
      <c r="T238" s="15"/>
    </row>
    <row r="239" spans="6:20">
      <c r="F239" s="11"/>
      <c r="G239" s="20"/>
      <c r="M239" s="14"/>
      <c r="P239" s="14"/>
      <c r="R239" s="15"/>
      <c r="T239" s="15"/>
    </row>
    <row r="240" spans="6:20">
      <c r="F240" s="11"/>
      <c r="G240" s="12"/>
      <c r="M240" s="14"/>
      <c r="P240" s="14"/>
      <c r="R240" s="15"/>
      <c r="T240" s="15"/>
    </row>
    <row r="241" spans="6:20">
      <c r="F241" s="11"/>
      <c r="G241" s="20"/>
      <c r="M241" s="14"/>
      <c r="P241" s="14"/>
      <c r="R241" s="15"/>
      <c r="T241" s="15"/>
    </row>
    <row r="242" spans="6:20">
      <c r="F242" s="11"/>
      <c r="G242" s="20"/>
      <c r="M242" s="14"/>
      <c r="P242" s="14"/>
      <c r="R242" s="15"/>
      <c r="T242" s="15"/>
    </row>
    <row r="243" spans="6:20">
      <c r="F243" s="11"/>
      <c r="G243" s="20"/>
      <c r="M243" s="14"/>
      <c r="P243" s="14"/>
      <c r="R243" s="15"/>
      <c r="T243" s="15"/>
    </row>
    <row r="244" spans="6:20">
      <c r="F244" s="11"/>
      <c r="G244" s="12"/>
      <c r="M244" s="14"/>
      <c r="P244" s="14"/>
      <c r="R244" s="15"/>
      <c r="T244" s="15"/>
    </row>
    <row r="245" spans="6:20">
      <c r="F245" s="11"/>
      <c r="G245" s="12"/>
      <c r="M245" s="14"/>
      <c r="P245" s="14"/>
      <c r="R245" s="15"/>
      <c r="T245" s="15"/>
    </row>
    <row r="246" spans="6:20">
      <c r="F246" s="11"/>
      <c r="G246" s="12"/>
      <c r="M246" s="14"/>
      <c r="P246" s="14"/>
      <c r="R246" s="15"/>
      <c r="T246" s="15"/>
    </row>
    <row r="247" spans="6:20">
      <c r="F247" s="11"/>
      <c r="G247" s="12"/>
      <c r="M247" s="14"/>
      <c r="P247" s="14"/>
      <c r="R247" s="15"/>
      <c r="T247" s="15"/>
    </row>
    <row r="248" spans="6:20">
      <c r="F248" s="11"/>
      <c r="G248" s="12"/>
      <c r="M248" s="14"/>
      <c r="P248" s="14"/>
      <c r="R248" s="15"/>
      <c r="T248" s="15"/>
    </row>
    <row r="249" spans="6:20">
      <c r="F249" s="11"/>
      <c r="G249" s="12"/>
      <c r="M249" s="14"/>
      <c r="P249" s="14"/>
      <c r="R249" s="15"/>
      <c r="T249" s="15"/>
    </row>
    <row r="250" spans="6:20">
      <c r="F250" s="11"/>
      <c r="G250" s="12"/>
      <c r="M250" s="14"/>
      <c r="P250" s="14"/>
      <c r="R250" s="15"/>
      <c r="T250" s="15"/>
    </row>
    <row r="251" spans="6:20">
      <c r="F251" s="11"/>
      <c r="G251" s="12"/>
      <c r="M251" s="14"/>
      <c r="P251" s="14"/>
      <c r="R251" s="15"/>
      <c r="T251" s="15"/>
    </row>
    <row r="252" spans="6:20">
      <c r="F252" s="11"/>
      <c r="G252" s="12"/>
      <c r="M252" s="14"/>
      <c r="P252" s="14"/>
      <c r="R252" s="15"/>
      <c r="T252" s="15"/>
    </row>
    <row r="253" spans="6:20">
      <c r="F253" s="11"/>
      <c r="G253" s="20"/>
      <c r="M253" s="14"/>
      <c r="P253" s="14"/>
      <c r="R253" s="15"/>
      <c r="T253" s="15"/>
    </row>
    <row r="254" spans="6:20">
      <c r="F254" s="11"/>
      <c r="G254" s="12"/>
      <c r="M254" s="14"/>
      <c r="P254" s="14"/>
      <c r="R254" s="15"/>
      <c r="T254" s="15"/>
    </row>
    <row r="255" spans="6:20">
      <c r="F255" s="11"/>
      <c r="G255" s="12"/>
      <c r="M255" s="14"/>
      <c r="P255" s="14"/>
      <c r="R255" s="15"/>
      <c r="T255" s="15"/>
    </row>
    <row r="256" spans="6:20">
      <c r="F256" s="11"/>
      <c r="G256" s="12"/>
      <c r="M256" s="14"/>
      <c r="P256" s="14"/>
      <c r="R256" s="15"/>
      <c r="T256" s="15"/>
    </row>
    <row r="257" spans="6:20">
      <c r="F257" s="11"/>
      <c r="M257" s="14"/>
      <c r="P257" s="14"/>
      <c r="R257" s="15"/>
      <c r="T257" s="15"/>
    </row>
    <row r="258" spans="6:20">
      <c r="F258" s="11"/>
      <c r="M258" s="14"/>
      <c r="P258" s="14"/>
      <c r="R258" s="15"/>
      <c r="T258" s="15"/>
    </row>
    <row r="259" spans="6:20">
      <c r="F259" s="11"/>
      <c r="M259" s="14"/>
      <c r="P259" s="14"/>
      <c r="R259" s="15"/>
      <c r="T259" s="15"/>
    </row>
    <row r="260" spans="6:20">
      <c r="F260" s="11"/>
      <c r="M260" s="14"/>
      <c r="P260" s="14"/>
      <c r="R260" s="15"/>
      <c r="T260" s="15"/>
    </row>
    <row r="261" spans="6:20">
      <c r="F261" s="11"/>
      <c r="M261" s="14"/>
      <c r="P261" s="14"/>
      <c r="R261" s="15"/>
      <c r="T261" s="15"/>
    </row>
    <row r="262" spans="6:20">
      <c r="F262" s="11"/>
      <c r="M262" s="14"/>
      <c r="P262" s="14"/>
      <c r="R262" s="15"/>
      <c r="T262" s="15"/>
    </row>
    <row r="263" spans="6:20" ht="15.75" customHeight="1">
      <c r="M263" s="14"/>
      <c r="P263" s="14"/>
      <c r="R263" s="15"/>
      <c r="T263" s="15"/>
    </row>
    <row r="264" spans="6:20" ht="15.75" customHeight="1">
      <c r="M264" s="14"/>
      <c r="P264" s="14"/>
      <c r="R264" s="15"/>
      <c r="T264" s="15"/>
    </row>
    <row r="265" spans="6:20" ht="15.75" customHeight="1">
      <c r="M265" s="14"/>
      <c r="P265" s="14"/>
      <c r="R265" s="15"/>
      <c r="T265" s="15"/>
    </row>
    <row r="266" spans="6:20" ht="15.75" customHeight="1">
      <c r="M266" s="14"/>
      <c r="P266" s="14"/>
      <c r="R266" s="15"/>
      <c r="T266" s="15"/>
    </row>
    <row r="267" spans="6:20" ht="15.75" customHeight="1">
      <c r="M267" s="14"/>
      <c r="P267" s="14"/>
      <c r="R267" s="15"/>
      <c r="T267" s="15"/>
    </row>
    <row r="268" spans="6:20" ht="15.75" customHeight="1">
      <c r="M268" s="14"/>
      <c r="P268" s="14"/>
      <c r="R268" s="15"/>
      <c r="T268" s="15"/>
    </row>
    <row r="269" spans="6:20" ht="15.75" customHeight="1">
      <c r="M269" s="14"/>
      <c r="P269" s="14"/>
      <c r="R269" s="15"/>
      <c r="T269" s="15"/>
    </row>
    <row r="270" spans="6:20" ht="15.75" customHeight="1">
      <c r="M270" s="14"/>
      <c r="P270" s="14"/>
      <c r="R270" s="15"/>
      <c r="T270" s="15"/>
    </row>
    <row r="271" spans="6:20" ht="15.75" customHeight="1">
      <c r="M271" s="14"/>
      <c r="P271" s="14"/>
      <c r="R271" s="15"/>
      <c r="T271" s="15"/>
    </row>
    <row r="272" spans="6:20" ht="15.75" customHeight="1">
      <c r="M272" s="14"/>
      <c r="P272" s="14"/>
      <c r="R272" s="15"/>
      <c r="T272" s="15"/>
    </row>
    <row r="273" spans="13:20" ht="15.75" customHeight="1">
      <c r="M273" s="14"/>
      <c r="P273" s="14"/>
      <c r="R273" s="15"/>
      <c r="T273" s="15"/>
    </row>
    <row r="274" spans="13:20" ht="15.75" customHeight="1">
      <c r="M274" s="14"/>
      <c r="P274" s="14"/>
      <c r="R274" s="15"/>
      <c r="T274" s="15"/>
    </row>
    <row r="275" spans="13:20" ht="15.75" customHeight="1">
      <c r="M275" s="14"/>
      <c r="P275" s="14"/>
      <c r="R275" s="15"/>
      <c r="T275" s="15"/>
    </row>
    <row r="276" spans="13:20" ht="15.75" customHeight="1">
      <c r="M276" s="14"/>
      <c r="P276" s="14"/>
      <c r="R276" s="15"/>
      <c r="T276" s="15"/>
    </row>
    <row r="277" spans="13:20" ht="15.75" customHeight="1">
      <c r="M277" s="14"/>
      <c r="P277" s="14"/>
      <c r="R277" s="15"/>
      <c r="T277" s="15"/>
    </row>
    <row r="278" spans="13:20" ht="15.75" customHeight="1">
      <c r="M278" s="14"/>
      <c r="P278" s="14"/>
      <c r="R278" s="15"/>
      <c r="T278" s="15"/>
    </row>
    <row r="279" spans="13:20" ht="15.75" customHeight="1">
      <c r="M279" s="14"/>
      <c r="P279" s="14"/>
      <c r="R279" s="15"/>
      <c r="T279" s="15"/>
    </row>
    <row r="280" spans="13:20" ht="15.75" customHeight="1">
      <c r="M280" s="14"/>
      <c r="P280" s="14"/>
      <c r="R280" s="15"/>
      <c r="T280" s="15"/>
    </row>
    <row r="281" spans="13:20" ht="15.75" customHeight="1">
      <c r="M281" s="14"/>
      <c r="P281" s="14"/>
      <c r="R281" s="15"/>
      <c r="T281" s="15"/>
    </row>
    <row r="282" spans="13:20" ht="15.75" customHeight="1">
      <c r="M282" s="14"/>
      <c r="P282" s="14"/>
      <c r="R282" s="15"/>
      <c r="T282" s="15"/>
    </row>
    <row r="283" spans="13:20" ht="15.75" customHeight="1">
      <c r="M283" s="14"/>
      <c r="P283" s="14"/>
      <c r="R283" s="15"/>
      <c r="T283" s="15"/>
    </row>
    <row r="284" spans="13:20" ht="15.75" customHeight="1">
      <c r="M284" s="14"/>
      <c r="P284" s="14"/>
      <c r="R284" s="15"/>
      <c r="T284" s="15"/>
    </row>
    <row r="285" spans="13:20" ht="15.75" customHeight="1">
      <c r="M285" s="14"/>
      <c r="P285" s="14"/>
      <c r="R285" s="15"/>
      <c r="T285" s="15"/>
    </row>
    <row r="286" spans="13:20" ht="15.75" customHeight="1">
      <c r="M286" s="14"/>
      <c r="P286" s="14"/>
      <c r="R286" s="15"/>
      <c r="T286" s="15"/>
    </row>
    <row r="287" spans="13:20" ht="15.75" customHeight="1">
      <c r="M287" s="14"/>
      <c r="P287" s="14"/>
      <c r="R287" s="15"/>
      <c r="T287" s="15"/>
    </row>
    <row r="288" spans="13:20" ht="15.75" customHeight="1">
      <c r="M288" s="14"/>
      <c r="P288" s="14"/>
      <c r="R288" s="15"/>
      <c r="T288" s="15"/>
    </row>
    <row r="289" spans="13:20" ht="15.75" customHeight="1">
      <c r="M289" s="14"/>
      <c r="P289" s="14"/>
      <c r="R289" s="15"/>
      <c r="T289" s="15"/>
    </row>
    <row r="290" spans="13:20" ht="15.75" customHeight="1">
      <c r="M290" s="14"/>
      <c r="P290" s="14"/>
      <c r="R290" s="15"/>
      <c r="T290" s="15"/>
    </row>
    <row r="291" spans="13:20" ht="15.75" customHeight="1">
      <c r="M291" s="14"/>
      <c r="P291" s="14"/>
      <c r="R291" s="15"/>
      <c r="T291" s="15"/>
    </row>
    <row r="292" spans="13:20" ht="15.75" customHeight="1">
      <c r="M292" s="14"/>
      <c r="P292" s="14"/>
      <c r="R292" s="15"/>
      <c r="T292" s="15"/>
    </row>
    <row r="293" spans="13:20" ht="15.75" customHeight="1">
      <c r="M293" s="14"/>
      <c r="P293" s="14"/>
      <c r="R293" s="15"/>
      <c r="T293" s="15"/>
    </row>
    <row r="294" spans="13:20" ht="15.75" customHeight="1">
      <c r="M294" s="14"/>
      <c r="P294" s="14"/>
      <c r="R294" s="15"/>
      <c r="T294" s="15"/>
    </row>
    <row r="295" spans="13:20" ht="15.75" customHeight="1">
      <c r="M295" s="14"/>
      <c r="P295" s="14"/>
      <c r="R295" s="15"/>
      <c r="T295" s="15"/>
    </row>
    <row r="296" spans="13:20" ht="15.75" customHeight="1">
      <c r="M296" s="14"/>
      <c r="P296" s="14"/>
      <c r="R296" s="15"/>
      <c r="T296" s="15"/>
    </row>
    <row r="297" spans="13:20" ht="15.75" customHeight="1">
      <c r="M297" s="14"/>
      <c r="P297" s="14"/>
      <c r="R297" s="15"/>
      <c r="T297" s="15"/>
    </row>
    <row r="298" spans="13:20" ht="15.75" customHeight="1">
      <c r="M298" s="14"/>
      <c r="P298" s="14"/>
      <c r="R298" s="15"/>
      <c r="T298" s="15"/>
    </row>
    <row r="299" spans="13:20" ht="15.75" customHeight="1">
      <c r="M299" s="14"/>
      <c r="P299" s="14"/>
      <c r="R299" s="15"/>
      <c r="T299" s="15"/>
    </row>
    <row r="300" spans="13:20" ht="15.75" customHeight="1">
      <c r="M300" s="14"/>
      <c r="P300" s="14"/>
      <c r="R300" s="15"/>
      <c r="T300" s="15"/>
    </row>
    <row r="301" spans="13:20" ht="15.75" customHeight="1">
      <c r="M301" s="14"/>
      <c r="P301" s="14"/>
      <c r="R301" s="15"/>
      <c r="T301" s="15"/>
    </row>
    <row r="302" spans="13:20" ht="15.75" customHeight="1">
      <c r="M302" s="14"/>
      <c r="P302" s="14"/>
      <c r="R302" s="15"/>
      <c r="T302" s="15"/>
    </row>
    <row r="303" spans="13:20" ht="15.75" customHeight="1">
      <c r="M303" s="14"/>
      <c r="P303" s="14"/>
      <c r="R303" s="15"/>
      <c r="T303" s="15"/>
    </row>
    <row r="304" spans="13:20" ht="15.75" customHeight="1">
      <c r="M304" s="14"/>
      <c r="P304" s="14"/>
      <c r="R304" s="15"/>
      <c r="T304" s="15"/>
    </row>
    <row r="305" spans="13:20" ht="15.75" customHeight="1">
      <c r="M305" s="14"/>
      <c r="P305" s="14"/>
      <c r="R305" s="15"/>
      <c r="T305" s="15"/>
    </row>
    <row r="306" spans="13:20" ht="15.75" customHeight="1">
      <c r="M306" s="14"/>
      <c r="P306" s="14"/>
      <c r="R306" s="15"/>
      <c r="T306" s="15"/>
    </row>
    <row r="307" spans="13:20" ht="15.75" customHeight="1">
      <c r="M307" s="14"/>
      <c r="P307" s="14"/>
      <c r="R307" s="15"/>
      <c r="T307" s="15"/>
    </row>
    <row r="308" spans="13:20" ht="15.75" customHeight="1">
      <c r="M308" s="14"/>
      <c r="P308" s="14"/>
      <c r="R308" s="15"/>
      <c r="T308" s="15"/>
    </row>
    <row r="309" spans="13:20" ht="15.75" customHeight="1">
      <c r="M309" s="14"/>
      <c r="P309" s="14"/>
      <c r="R309" s="15"/>
      <c r="T309" s="15"/>
    </row>
    <row r="310" spans="13:20" ht="15.75" customHeight="1">
      <c r="M310" s="14"/>
      <c r="P310" s="14"/>
      <c r="R310" s="15"/>
      <c r="T310" s="15"/>
    </row>
    <row r="311" spans="13:20" ht="15.75" customHeight="1">
      <c r="M311" s="14"/>
      <c r="P311" s="14"/>
      <c r="R311" s="15"/>
      <c r="T311" s="15"/>
    </row>
    <row r="312" spans="13:20" ht="15.75" customHeight="1">
      <c r="M312" s="14"/>
      <c r="P312" s="14"/>
      <c r="R312" s="15"/>
      <c r="T312" s="15"/>
    </row>
    <row r="313" spans="13:20" ht="15.75" customHeight="1">
      <c r="M313" s="14"/>
      <c r="P313" s="14"/>
      <c r="R313" s="15"/>
      <c r="T313" s="15"/>
    </row>
    <row r="314" spans="13:20" ht="15.75" customHeight="1">
      <c r="M314" s="14"/>
      <c r="P314" s="14"/>
      <c r="R314" s="15"/>
      <c r="T314" s="15"/>
    </row>
    <row r="315" spans="13:20" ht="15.75" customHeight="1">
      <c r="M315" s="14"/>
      <c r="P315" s="14"/>
      <c r="R315" s="15"/>
      <c r="T315" s="15"/>
    </row>
    <row r="316" spans="13:20" ht="15.75" customHeight="1">
      <c r="M316" s="14"/>
      <c r="P316" s="14"/>
      <c r="R316" s="15"/>
      <c r="T316" s="15"/>
    </row>
    <row r="317" spans="13:20" ht="15.75" customHeight="1">
      <c r="M317" s="14"/>
      <c r="P317" s="14"/>
      <c r="R317" s="15"/>
      <c r="T317" s="15"/>
    </row>
    <row r="318" spans="13:20" ht="15.75" customHeight="1">
      <c r="M318" s="14"/>
      <c r="P318" s="14"/>
      <c r="R318" s="15"/>
      <c r="T318" s="15"/>
    </row>
    <row r="319" spans="13:20" ht="15.75" customHeight="1">
      <c r="M319" s="14"/>
      <c r="P319" s="14"/>
      <c r="R319" s="15"/>
      <c r="T319" s="15"/>
    </row>
    <row r="320" spans="13:20" ht="15.75" customHeight="1">
      <c r="M320" s="14"/>
      <c r="P320" s="14"/>
      <c r="R320" s="15"/>
      <c r="T320" s="15"/>
    </row>
    <row r="321" spans="13:20" ht="15.75" customHeight="1">
      <c r="M321" s="14"/>
      <c r="P321" s="14"/>
      <c r="R321" s="15"/>
      <c r="T321" s="15"/>
    </row>
    <row r="322" spans="13:20" ht="15.75" customHeight="1">
      <c r="M322" s="14"/>
      <c r="P322" s="14"/>
      <c r="R322" s="15"/>
      <c r="T322" s="15"/>
    </row>
    <row r="323" spans="13:20" ht="15.75" customHeight="1">
      <c r="M323" s="14"/>
      <c r="P323" s="14"/>
      <c r="R323" s="15"/>
      <c r="T323" s="15"/>
    </row>
    <row r="324" spans="13:20" ht="15.75" customHeight="1">
      <c r="M324" s="14"/>
      <c r="P324" s="14"/>
      <c r="R324" s="15"/>
      <c r="T324" s="15"/>
    </row>
    <row r="325" spans="13:20" ht="15.75" customHeight="1">
      <c r="M325" s="14"/>
      <c r="P325" s="14"/>
      <c r="R325" s="15"/>
      <c r="T325" s="15"/>
    </row>
    <row r="326" spans="13:20" ht="15.75" customHeight="1">
      <c r="M326" s="14"/>
      <c r="P326" s="14"/>
      <c r="R326" s="15"/>
      <c r="T326" s="15"/>
    </row>
    <row r="327" spans="13:20" ht="15.75" customHeight="1">
      <c r="M327" s="14"/>
      <c r="P327" s="14"/>
      <c r="R327" s="15"/>
      <c r="T327" s="15"/>
    </row>
    <row r="328" spans="13:20" ht="15.75" customHeight="1">
      <c r="M328" s="14"/>
      <c r="P328" s="14"/>
      <c r="R328" s="15"/>
      <c r="T328" s="15"/>
    </row>
    <row r="329" spans="13:20" ht="15.75" customHeight="1">
      <c r="M329" s="14"/>
      <c r="P329" s="14"/>
      <c r="R329" s="15"/>
      <c r="T329" s="15"/>
    </row>
    <row r="330" spans="13:20" ht="15.75" customHeight="1">
      <c r="M330" s="14"/>
      <c r="P330" s="14"/>
      <c r="R330" s="15"/>
      <c r="T330" s="15"/>
    </row>
    <row r="331" spans="13:20" ht="15.75" customHeight="1">
      <c r="M331" s="14"/>
      <c r="P331" s="14"/>
      <c r="R331" s="15"/>
      <c r="T331" s="15"/>
    </row>
    <row r="332" spans="13:20" ht="15.75" customHeight="1">
      <c r="M332" s="14"/>
      <c r="P332" s="14"/>
      <c r="R332" s="15"/>
      <c r="T332" s="15"/>
    </row>
    <row r="333" spans="13:20" ht="15.75" customHeight="1">
      <c r="M333" s="14"/>
      <c r="P333" s="14"/>
      <c r="R333" s="15"/>
      <c r="T333" s="15"/>
    </row>
    <row r="334" spans="13:20" ht="15.75" customHeight="1">
      <c r="M334" s="14"/>
      <c r="P334" s="14"/>
      <c r="R334" s="15"/>
      <c r="T334" s="15"/>
    </row>
    <row r="335" spans="13:20" ht="15.75" customHeight="1">
      <c r="M335" s="14"/>
      <c r="P335" s="14"/>
      <c r="R335" s="15"/>
      <c r="T335" s="15"/>
    </row>
    <row r="336" spans="13:20" ht="15.75" customHeight="1">
      <c r="M336" s="14"/>
      <c r="P336" s="14"/>
      <c r="R336" s="15"/>
      <c r="T336" s="15"/>
    </row>
    <row r="337" spans="13:20" ht="15.75" customHeight="1">
      <c r="M337" s="14"/>
      <c r="P337" s="14"/>
      <c r="R337" s="15"/>
      <c r="T337" s="15"/>
    </row>
    <row r="338" spans="13:20" ht="15.75" customHeight="1">
      <c r="M338" s="14"/>
      <c r="P338" s="14"/>
      <c r="R338" s="15"/>
      <c r="T338" s="15"/>
    </row>
    <row r="339" spans="13:20" ht="15.75" customHeight="1">
      <c r="M339" s="14"/>
      <c r="P339" s="14"/>
      <c r="R339" s="15"/>
      <c r="T339" s="15"/>
    </row>
    <row r="340" spans="13:20" ht="15.75" customHeight="1">
      <c r="M340" s="14"/>
      <c r="P340" s="14"/>
      <c r="R340" s="15"/>
      <c r="T340" s="15"/>
    </row>
    <row r="341" spans="13:20" ht="15.75" customHeight="1">
      <c r="M341" s="14"/>
      <c r="P341" s="14"/>
      <c r="R341" s="15"/>
      <c r="T341" s="15"/>
    </row>
    <row r="342" spans="13:20" ht="15.75" customHeight="1">
      <c r="M342" s="14"/>
      <c r="P342" s="14"/>
      <c r="R342" s="15"/>
      <c r="T342" s="15"/>
    </row>
    <row r="343" spans="13:20" ht="15.75" customHeight="1">
      <c r="M343" s="14"/>
      <c r="P343" s="14"/>
      <c r="R343" s="15"/>
      <c r="T343" s="15"/>
    </row>
    <row r="344" spans="13:20" ht="15.75" customHeight="1">
      <c r="M344" s="14"/>
      <c r="P344" s="14"/>
      <c r="R344" s="15"/>
      <c r="T344" s="15"/>
    </row>
    <row r="345" spans="13:20" ht="15.75" customHeight="1">
      <c r="M345" s="14"/>
      <c r="P345" s="14"/>
      <c r="R345" s="15"/>
      <c r="T345" s="15"/>
    </row>
    <row r="346" spans="13:20" ht="15.75" customHeight="1">
      <c r="M346" s="14"/>
      <c r="P346" s="14"/>
      <c r="R346" s="15"/>
      <c r="T346" s="15"/>
    </row>
    <row r="347" spans="13:20" ht="15.75" customHeight="1">
      <c r="M347" s="14"/>
      <c r="P347" s="14"/>
      <c r="R347" s="15"/>
      <c r="T347" s="15"/>
    </row>
    <row r="348" spans="13:20" ht="15.75" customHeight="1">
      <c r="M348" s="14"/>
      <c r="P348" s="14"/>
      <c r="R348" s="15"/>
      <c r="T348" s="15"/>
    </row>
    <row r="349" spans="13:20" ht="15.75" customHeight="1">
      <c r="M349" s="14"/>
      <c r="P349" s="14"/>
      <c r="R349" s="15"/>
      <c r="T349" s="15"/>
    </row>
    <row r="350" spans="13:20" ht="15.75" customHeight="1">
      <c r="M350" s="14"/>
      <c r="P350" s="14"/>
      <c r="R350" s="15"/>
      <c r="T350" s="15"/>
    </row>
    <row r="351" spans="13:20" ht="15.75" customHeight="1">
      <c r="M351" s="14"/>
      <c r="P351" s="14"/>
      <c r="R351" s="15"/>
      <c r="T351" s="15"/>
    </row>
    <row r="352" spans="13:20" ht="15.75" customHeight="1">
      <c r="M352" s="14"/>
      <c r="P352" s="14"/>
      <c r="R352" s="15"/>
      <c r="T352" s="15"/>
    </row>
    <row r="353" spans="13:20" ht="15.75" customHeight="1">
      <c r="M353" s="14"/>
      <c r="P353" s="14"/>
      <c r="R353" s="15"/>
      <c r="T353" s="15"/>
    </row>
    <row r="354" spans="13:20" ht="15.75" customHeight="1">
      <c r="M354" s="14"/>
      <c r="P354" s="14"/>
      <c r="R354" s="15"/>
      <c r="T354" s="15"/>
    </row>
    <row r="355" spans="13:20" ht="15.75" customHeight="1">
      <c r="M355" s="14"/>
      <c r="P355" s="14"/>
      <c r="R355" s="15"/>
      <c r="T355" s="15"/>
    </row>
    <row r="356" spans="13:20" ht="15.75" customHeight="1">
      <c r="M356" s="14"/>
      <c r="P356" s="14"/>
      <c r="R356" s="15"/>
      <c r="T356" s="15"/>
    </row>
    <row r="357" spans="13:20" ht="15.75" customHeight="1">
      <c r="M357" s="14"/>
      <c r="P357" s="14"/>
      <c r="R357" s="15"/>
      <c r="T357" s="15"/>
    </row>
    <row r="358" spans="13:20" ht="15.75" customHeight="1">
      <c r="M358" s="14"/>
      <c r="P358" s="14"/>
      <c r="R358" s="15"/>
      <c r="T358" s="15"/>
    </row>
    <row r="359" spans="13:20" ht="15.75" customHeight="1">
      <c r="M359" s="14"/>
      <c r="P359" s="14"/>
      <c r="R359" s="15"/>
      <c r="T359" s="15"/>
    </row>
    <row r="360" spans="13:20" ht="15.75" customHeight="1">
      <c r="M360" s="14"/>
      <c r="P360" s="14"/>
      <c r="R360" s="15"/>
      <c r="T360" s="15"/>
    </row>
    <row r="361" spans="13:20" ht="15.75" customHeight="1">
      <c r="M361" s="14"/>
      <c r="P361" s="14"/>
      <c r="R361" s="15"/>
      <c r="T361" s="15"/>
    </row>
    <row r="362" spans="13:20" ht="15.75" customHeight="1">
      <c r="M362" s="14"/>
      <c r="P362" s="14"/>
      <c r="R362" s="15"/>
      <c r="T362" s="15"/>
    </row>
    <row r="363" spans="13:20" ht="15.75" customHeight="1">
      <c r="M363" s="14"/>
      <c r="P363" s="14"/>
      <c r="R363" s="15"/>
      <c r="T363" s="15"/>
    </row>
    <row r="364" spans="13:20" ht="15.75" customHeight="1">
      <c r="M364" s="14"/>
      <c r="P364" s="14"/>
      <c r="R364" s="15"/>
      <c r="T364" s="15"/>
    </row>
    <row r="365" spans="13:20" ht="15.75" customHeight="1">
      <c r="M365" s="14"/>
      <c r="P365" s="14"/>
      <c r="R365" s="15"/>
      <c r="T365" s="15"/>
    </row>
    <row r="366" spans="13:20" ht="15.75" customHeight="1">
      <c r="M366" s="14"/>
      <c r="P366" s="14"/>
      <c r="R366" s="15"/>
      <c r="T366" s="15"/>
    </row>
    <row r="367" spans="13:20" ht="15.75" customHeight="1">
      <c r="M367" s="14"/>
      <c r="P367" s="14"/>
      <c r="R367" s="15"/>
      <c r="T367" s="15"/>
    </row>
    <row r="368" spans="13:20" ht="15.75" customHeight="1">
      <c r="M368" s="14"/>
      <c r="P368" s="14"/>
      <c r="R368" s="15"/>
      <c r="T368" s="15"/>
    </row>
    <row r="369" spans="13:20" ht="15.75" customHeight="1">
      <c r="M369" s="14"/>
      <c r="P369" s="14"/>
      <c r="R369" s="15"/>
      <c r="T369" s="15"/>
    </row>
    <row r="370" spans="13:20" ht="15.75" customHeight="1">
      <c r="M370" s="14"/>
      <c r="P370" s="14"/>
      <c r="R370" s="15"/>
      <c r="T370" s="15"/>
    </row>
    <row r="371" spans="13:20" ht="15.75" customHeight="1">
      <c r="M371" s="14"/>
      <c r="P371" s="14"/>
      <c r="R371" s="15"/>
      <c r="T371" s="15"/>
    </row>
    <row r="372" spans="13:20" ht="15.75" customHeight="1">
      <c r="M372" s="14"/>
      <c r="P372" s="14"/>
      <c r="R372" s="15"/>
      <c r="T372" s="15"/>
    </row>
    <row r="373" spans="13:20" ht="15.75" customHeight="1">
      <c r="M373" s="14"/>
      <c r="P373" s="14"/>
      <c r="R373" s="15"/>
      <c r="T373" s="15"/>
    </row>
    <row r="374" spans="13:20" ht="15.75" customHeight="1">
      <c r="M374" s="14"/>
      <c r="P374" s="14"/>
      <c r="R374" s="15"/>
      <c r="T374" s="15"/>
    </row>
    <row r="375" spans="13:20" ht="15.75" customHeight="1">
      <c r="M375" s="14"/>
      <c r="P375" s="14"/>
      <c r="R375" s="15"/>
      <c r="T375" s="15"/>
    </row>
    <row r="376" spans="13:20" ht="15.75" customHeight="1">
      <c r="M376" s="14"/>
      <c r="P376" s="14"/>
      <c r="R376" s="15"/>
      <c r="T376" s="15"/>
    </row>
    <row r="377" spans="13:20" ht="15.75" customHeight="1">
      <c r="M377" s="14"/>
      <c r="P377" s="14"/>
      <c r="R377" s="15"/>
      <c r="T377" s="15"/>
    </row>
    <row r="378" spans="13:20" ht="15.75" customHeight="1">
      <c r="M378" s="14"/>
      <c r="P378" s="14"/>
      <c r="R378" s="15"/>
      <c r="T378" s="15"/>
    </row>
    <row r="379" spans="13:20" ht="15.75" customHeight="1">
      <c r="M379" s="14"/>
      <c r="P379" s="14"/>
      <c r="R379" s="15"/>
      <c r="T379" s="15"/>
    </row>
    <row r="380" spans="13:20" ht="15.75" customHeight="1">
      <c r="M380" s="14"/>
      <c r="P380" s="14"/>
      <c r="R380" s="15"/>
      <c r="T380" s="15"/>
    </row>
    <row r="381" spans="13:20" ht="15.75" customHeight="1">
      <c r="M381" s="14"/>
      <c r="P381" s="14"/>
      <c r="R381" s="15"/>
      <c r="T381" s="15"/>
    </row>
    <row r="382" spans="13:20" ht="15.75" customHeight="1">
      <c r="M382" s="14"/>
      <c r="P382" s="14"/>
      <c r="R382" s="15"/>
      <c r="T382" s="15"/>
    </row>
    <row r="383" spans="13:20" ht="15.75" customHeight="1">
      <c r="M383" s="14"/>
      <c r="P383" s="14"/>
      <c r="R383" s="15"/>
      <c r="T383" s="15"/>
    </row>
    <row r="384" spans="13:20" ht="15.75" customHeight="1">
      <c r="M384" s="14"/>
      <c r="P384" s="14"/>
      <c r="R384" s="15"/>
      <c r="T384" s="15"/>
    </row>
    <row r="385" spans="13:20" ht="15.75" customHeight="1">
      <c r="M385" s="14"/>
      <c r="P385" s="14"/>
      <c r="R385" s="15"/>
      <c r="T385" s="15"/>
    </row>
    <row r="386" spans="13:20" ht="15.75" customHeight="1">
      <c r="M386" s="14"/>
      <c r="P386" s="14"/>
      <c r="R386" s="15"/>
      <c r="T386" s="15"/>
    </row>
    <row r="387" spans="13:20" ht="15.75" customHeight="1">
      <c r="M387" s="14"/>
      <c r="P387" s="14"/>
      <c r="R387" s="15"/>
      <c r="T387" s="15"/>
    </row>
    <row r="388" spans="13:20" ht="15.75" customHeight="1">
      <c r="M388" s="14"/>
      <c r="P388" s="14"/>
      <c r="R388" s="15"/>
      <c r="T388" s="15"/>
    </row>
    <row r="389" spans="13:20" ht="15.75" customHeight="1">
      <c r="M389" s="14"/>
      <c r="P389" s="14"/>
      <c r="R389" s="15"/>
      <c r="T389" s="15"/>
    </row>
    <row r="390" spans="13:20" ht="15.75" customHeight="1">
      <c r="M390" s="14"/>
      <c r="P390" s="14"/>
      <c r="R390" s="15"/>
      <c r="T390" s="15"/>
    </row>
    <row r="391" spans="13:20" ht="15.75" customHeight="1">
      <c r="M391" s="14"/>
      <c r="P391" s="14"/>
      <c r="R391" s="15"/>
      <c r="T391" s="15"/>
    </row>
    <row r="392" spans="13:20" ht="15.75" customHeight="1">
      <c r="M392" s="14"/>
      <c r="P392" s="14"/>
      <c r="R392" s="15"/>
      <c r="T392" s="15"/>
    </row>
    <row r="393" spans="13:20" ht="15.75" customHeight="1">
      <c r="M393" s="14"/>
      <c r="P393" s="14"/>
      <c r="R393" s="15"/>
      <c r="T393" s="15"/>
    </row>
    <row r="394" spans="13:20" ht="15.75" customHeight="1">
      <c r="M394" s="14"/>
      <c r="P394" s="14"/>
      <c r="R394" s="15"/>
      <c r="T394" s="15"/>
    </row>
    <row r="395" spans="13:20" ht="15.75" customHeight="1">
      <c r="M395" s="14"/>
      <c r="P395" s="14"/>
      <c r="R395" s="15"/>
      <c r="T395" s="15"/>
    </row>
    <row r="396" spans="13:20" ht="15.75" customHeight="1">
      <c r="M396" s="14"/>
      <c r="P396" s="14"/>
      <c r="R396" s="15"/>
      <c r="T396" s="15"/>
    </row>
    <row r="397" spans="13:20" ht="15.75" customHeight="1">
      <c r="M397" s="14"/>
      <c r="P397" s="14"/>
      <c r="R397" s="15"/>
      <c r="T397" s="15"/>
    </row>
    <row r="398" spans="13:20" ht="15.75" customHeight="1">
      <c r="M398" s="14"/>
      <c r="P398" s="14"/>
      <c r="R398" s="15"/>
      <c r="T398" s="15"/>
    </row>
    <row r="399" spans="13:20" ht="15.75" customHeight="1">
      <c r="M399" s="14"/>
      <c r="P399" s="14"/>
      <c r="R399" s="15"/>
      <c r="T399" s="15"/>
    </row>
    <row r="400" spans="13:20" ht="15.75" customHeight="1">
      <c r="M400" s="14"/>
      <c r="P400" s="14"/>
      <c r="R400" s="15"/>
      <c r="T400" s="15"/>
    </row>
    <row r="401" spans="13:20" ht="15.75" customHeight="1">
      <c r="M401" s="14"/>
      <c r="P401" s="14"/>
      <c r="R401" s="15"/>
      <c r="T401" s="15"/>
    </row>
    <row r="402" spans="13:20" ht="15.75" customHeight="1">
      <c r="M402" s="14"/>
      <c r="P402" s="14"/>
      <c r="R402" s="15"/>
      <c r="T402" s="15"/>
    </row>
    <row r="403" spans="13:20" ht="15.75" customHeight="1">
      <c r="M403" s="14"/>
      <c r="P403" s="14"/>
      <c r="R403" s="15"/>
      <c r="T403" s="15"/>
    </row>
    <row r="404" spans="13:20" ht="15.75" customHeight="1">
      <c r="M404" s="14"/>
      <c r="P404" s="14"/>
      <c r="R404" s="15"/>
      <c r="T404" s="15"/>
    </row>
    <row r="405" spans="13:20" ht="15.75" customHeight="1">
      <c r="M405" s="14"/>
      <c r="P405" s="14"/>
      <c r="R405" s="15"/>
      <c r="T405" s="15"/>
    </row>
    <row r="406" spans="13:20" ht="15.75" customHeight="1">
      <c r="M406" s="14"/>
      <c r="P406" s="14"/>
      <c r="R406" s="15"/>
      <c r="T406" s="15"/>
    </row>
    <row r="407" spans="13:20" ht="15.75" customHeight="1">
      <c r="M407" s="14"/>
      <c r="P407" s="14"/>
      <c r="R407" s="15"/>
      <c r="T407" s="15"/>
    </row>
    <row r="408" spans="13:20" ht="15.75" customHeight="1">
      <c r="M408" s="14"/>
      <c r="P408" s="14"/>
      <c r="R408" s="15"/>
      <c r="T408" s="15"/>
    </row>
    <row r="409" spans="13:20" ht="15.75" customHeight="1">
      <c r="M409" s="14"/>
      <c r="P409" s="14"/>
      <c r="R409" s="15"/>
      <c r="T409" s="15"/>
    </row>
    <row r="410" spans="13:20" ht="15.75" customHeight="1">
      <c r="M410" s="14"/>
      <c r="P410" s="14"/>
      <c r="R410" s="15"/>
      <c r="T410" s="15"/>
    </row>
    <row r="411" spans="13:20" ht="15.75" customHeight="1">
      <c r="M411" s="14"/>
      <c r="P411" s="14"/>
      <c r="R411" s="15"/>
      <c r="T411" s="15"/>
    </row>
    <row r="412" spans="13:20" ht="15.75" customHeight="1">
      <c r="M412" s="14"/>
      <c r="P412" s="14"/>
      <c r="R412" s="15"/>
      <c r="T412" s="15"/>
    </row>
    <row r="413" spans="13:20" ht="15.75" customHeight="1">
      <c r="M413" s="14"/>
      <c r="P413" s="14"/>
      <c r="R413" s="15"/>
      <c r="T413" s="15"/>
    </row>
    <row r="414" spans="13:20" ht="15.75" customHeight="1">
      <c r="M414" s="14"/>
      <c r="P414" s="14"/>
      <c r="R414" s="15"/>
      <c r="T414" s="15"/>
    </row>
    <row r="415" spans="13:20" ht="15.75" customHeight="1">
      <c r="M415" s="14"/>
      <c r="P415" s="14"/>
      <c r="R415" s="15"/>
      <c r="T415" s="15"/>
    </row>
    <row r="416" spans="13:20" ht="15.75" customHeight="1">
      <c r="M416" s="14"/>
      <c r="P416" s="14"/>
      <c r="R416" s="15"/>
      <c r="T416" s="15"/>
    </row>
    <row r="417" spans="13:20" ht="15.75" customHeight="1">
      <c r="M417" s="14"/>
      <c r="P417" s="14"/>
      <c r="R417" s="15"/>
      <c r="T417" s="15"/>
    </row>
    <row r="418" spans="13:20" ht="15.75" customHeight="1">
      <c r="M418" s="14"/>
      <c r="P418" s="14"/>
      <c r="R418" s="15"/>
      <c r="T418" s="15"/>
    </row>
    <row r="419" spans="13:20" ht="15.75" customHeight="1">
      <c r="M419" s="14"/>
      <c r="P419" s="14"/>
      <c r="R419" s="15"/>
      <c r="T419" s="15"/>
    </row>
    <row r="420" spans="13:20" ht="15.75" customHeight="1">
      <c r="M420" s="14"/>
      <c r="P420" s="14"/>
      <c r="R420" s="15"/>
      <c r="T420" s="15"/>
    </row>
    <row r="421" spans="13:20" ht="15.75" customHeight="1">
      <c r="M421" s="14"/>
      <c r="P421" s="14"/>
      <c r="R421" s="15"/>
      <c r="T421" s="15"/>
    </row>
    <row r="422" spans="13:20" ht="15.75" customHeight="1">
      <c r="M422" s="14"/>
      <c r="P422" s="14"/>
      <c r="R422" s="15"/>
      <c r="T422" s="15"/>
    </row>
    <row r="423" spans="13:20" ht="15.75" customHeight="1">
      <c r="M423" s="14"/>
      <c r="P423" s="14"/>
      <c r="R423" s="15"/>
      <c r="T423" s="15"/>
    </row>
    <row r="424" spans="13:20" ht="15.75" customHeight="1">
      <c r="M424" s="14"/>
      <c r="P424" s="14"/>
      <c r="R424" s="15"/>
      <c r="T424" s="15"/>
    </row>
    <row r="425" spans="13:20" ht="15.75" customHeight="1">
      <c r="M425" s="14"/>
      <c r="P425" s="14"/>
      <c r="R425" s="15"/>
      <c r="T425" s="15"/>
    </row>
    <row r="426" spans="13:20" ht="15.75" customHeight="1">
      <c r="M426" s="14"/>
      <c r="P426" s="14"/>
      <c r="R426" s="15"/>
      <c r="T426" s="15"/>
    </row>
    <row r="427" spans="13:20" ht="15.75" customHeight="1">
      <c r="M427" s="14"/>
      <c r="P427" s="14"/>
      <c r="R427" s="15"/>
      <c r="T427" s="15"/>
    </row>
    <row r="428" spans="13:20" ht="15.75" customHeight="1">
      <c r="M428" s="14"/>
      <c r="P428" s="14"/>
      <c r="R428" s="15"/>
      <c r="T428" s="15"/>
    </row>
    <row r="429" spans="13:20" ht="15.75" customHeight="1">
      <c r="M429" s="14"/>
      <c r="P429" s="14"/>
      <c r="R429" s="15"/>
      <c r="T429" s="15"/>
    </row>
    <row r="430" spans="13:20" ht="15.75" customHeight="1">
      <c r="M430" s="14"/>
      <c r="P430" s="14"/>
      <c r="R430" s="15"/>
      <c r="T430" s="15"/>
    </row>
    <row r="431" spans="13:20" ht="15.75" customHeight="1">
      <c r="M431" s="14"/>
      <c r="P431" s="14"/>
      <c r="R431" s="15"/>
      <c r="T431" s="15"/>
    </row>
    <row r="432" spans="13:20" ht="15.75" customHeight="1">
      <c r="M432" s="14"/>
      <c r="P432" s="14"/>
      <c r="R432" s="15"/>
      <c r="T432" s="15"/>
    </row>
    <row r="433" spans="13:20" ht="15.75" customHeight="1">
      <c r="M433" s="14"/>
      <c r="P433" s="14"/>
      <c r="R433" s="15"/>
      <c r="T433" s="15"/>
    </row>
    <row r="434" spans="13:20" ht="15.75" customHeight="1">
      <c r="M434" s="14"/>
      <c r="P434" s="14"/>
      <c r="R434" s="15"/>
      <c r="T434" s="15"/>
    </row>
    <row r="435" spans="13:20" ht="15.75" customHeight="1">
      <c r="M435" s="14"/>
      <c r="P435" s="14"/>
      <c r="R435" s="15"/>
      <c r="T435" s="15"/>
    </row>
    <row r="436" spans="13:20" ht="15.75" customHeight="1">
      <c r="M436" s="14"/>
      <c r="P436" s="14"/>
      <c r="R436" s="15"/>
      <c r="T436" s="15"/>
    </row>
    <row r="437" spans="13:20" ht="15.75" customHeight="1">
      <c r="M437" s="14"/>
      <c r="P437" s="14"/>
      <c r="R437" s="15"/>
      <c r="T437" s="15"/>
    </row>
    <row r="438" spans="13:20" ht="15.75" customHeight="1">
      <c r="M438" s="14"/>
      <c r="P438" s="14"/>
      <c r="R438" s="15"/>
      <c r="T438" s="15"/>
    </row>
    <row r="439" spans="13:20" ht="15.75" customHeight="1">
      <c r="M439" s="14"/>
      <c r="P439" s="14"/>
      <c r="R439" s="15"/>
      <c r="T439" s="15"/>
    </row>
    <row r="440" spans="13:20" ht="15.75" customHeight="1">
      <c r="M440" s="14"/>
      <c r="P440" s="14"/>
      <c r="R440" s="15"/>
      <c r="T440" s="15"/>
    </row>
    <row r="441" spans="13:20" ht="15.75" customHeight="1">
      <c r="M441" s="14"/>
      <c r="P441" s="14"/>
      <c r="R441" s="15"/>
      <c r="T441" s="15"/>
    </row>
    <row r="442" spans="13:20" ht="15.75" customHeight="1">
      <c r="M442" s="14"/>
      <c r="P442" s="14"/>
      <c r="R442" s="15"/>
      <c r="T442" s="15"/>
    </row>
    <row r="443" spans="13:20" ht="15.75" customHeight="1">
      <c r="M443" s="14"/>
      <c r="P443" s="14"/>
      <c r="R443" s="15"/>
      <c r="T443" s="15"/>
    </row>
    <row r="444" spans="13:20" ht="15.75" customHeight="1">
      <c r="M444" s="14"/>
      <c r="P444" s="14"/>
      <c r="R444" s="15"/>
      <c r="T444" s="15"/>
    </row>
    <row r="445" spans="13:20" ht="15.75" customHeight="1">
      <c r="M445" s="14"/>
      <c r="P445" s="14"/>
      <c r="R445" s="15"/>
      <c r="T445" s="15"/>
    </row>
    <row r="446" spans="13:20" ht="15.75" customHeight="1">
      <c r="M446" s="14"/>
      <c r="P446" s="14"/>
      <c r="R446" s="15"/>
      <c r="T446" s="15"/>
    </row>
    <row r="447" spans="13:20" ht="15.75" customHeight="1">
      <c r="M447" s="14"/>
      <c r="P447" s="14"/>
      <c r="R447" s="15"/>
      <c r="T447" s="15"/>
    </row>
    <row r="448" spans="13:20" ht="15.75" customHeight="1">
      <c r="M448" s="14"/>
      <c r="P448" s="14"/>
      <c r="R448" s="15"/>
      <c r="T448" s="15"/>
    </row>
    <row r="449" spans="13:20" ht="15.75" customHeight="1">
      <c r="M449" s="14"/>
      <c r="P449" s="14"/>
      <c r="R449" s="15"/>
      <c r="T449" s="15"/>
    </row>
    <row r="450" spans="13:20" ht="15.75" customHeight="1">
      <c r="M450" s="14"/>
      <c r="P450" s="14"/>
      <c r="R450" s="15"/>
      <c r="T450" s="15"/>
    </row>
    <row r="451" spans="13:20" ht="15.75" customHeight="1">
      <c r="M451" s="14"/>
      <c r="P451" s="14"/>
      <c r="R451" s="15"/>
      <c r="T451" s="15"/>
    </row>
    <row r="452" spans="13:20" ht="15.75" customHeight="1">
      <c r="M452" s="14"/>
      <c r="P452" s="14"/>
      <c r="R452" s="15"/>
      <c r="T452" s="15"/>
    </row>
    <row r="453" spans="13:20" ht="15.75" customHeight="1">
      <c r="M453" s="14"/>
      <c r="P453" s="14"/>
      <c r="R453" s="15"/>
      <c r="T453" s="15"/>
    </row>
    <row r="454" spans="13:20" ht="15.75" customHeight="1">
      <c r="M454" s="14"/>
      <c r="P454" s="14"/>
      <c r="R454" s="15"/>
      <c r="T454" s="15"/>
    </row>
    <row r="455" spans="13:20" ht="15.75" customHeight="1">
      <c r="M455" s="14"/>
      <c r="P455" s="14"/>
      <c r="R455" s="15"/>
      <c r="T455" s="15"/>
    </row>
    <row r="456" spans="13:20" ht="15.75" customHeight="1">
      <c r="M456" s="14"/>
      <c r="P456" s="14"/>
      <c r="R456" s="15"/>
      <c r="T456" s="15"/>
    </row>
    <row r="457" spans="13:20" ht="15.75" customHeight="1">
      <c r="M457" s="14"/>
      <c r="P457" s="14"/>
      <c r="R457" s="15"/>
      <c r="T457" s="15"/>
    </row>
    <row r="458" spans="13:20" ht="15.75" customHeight="1">
      <c r="M458" s="14"/>
      <c r="P458" s="14"/>
      <c r="R458" s="15"/>
      <c r="T458" s="15"/>
    </row>
    <row r="459" spans="13:20" ht="15.75" customHeight="1">
      <c r="M459" s="14"/>
      <c r="P459" s="14"/>
      <c r="R459" s="15"/>
      <c r="T459" s="15"/>
    </row>
    <row r="460" spans="13:20" ht="15.75" customHeight="1">
      <c r="M460" s="14"/>
      <c r="P460" s="14"/>
      <c r="R460" s="15"/>
      <c r="T460" s="15"/>
    </row>
    <row r="461" spans="13:20" ht="15.75" customHeight="1">
      <c r="M461" s="14"/>
      <c r="P461" s="14"/>
      <c r="R461" s="15"/>
      <c r="T461" s="15"/>
    </row>
    <row r="462" spans="13:20" ht="15.75" customHeight="1">
      <c r="M462" s="14"/>
      <c r="P462" s="14"/>
      <c r="R462" s="15"/>
      <c r="T462" s="15"/>
    </row>
    <row r="463" spans="13:20" ht="15.75" customHeight="1">
      <c r="M463" s="14"/>
      <c r="P463" s="14"/>
      <c r="R463" s="15"/>
      <c r="T463" s="15"/>
    </row>
    <row r="464" spans="13:20" ht="15.75" customHeight="1">
      <c r="M464" s="14"/>
      <c r="P464" s="14"/>
      <c r="R464" s="15"/>
      <c r="T464" s="15"/>
    </row>
    <row r="465" spans="13:20" ht="15.75" customHeight="1">
      <c r="M465" s="14"/>
      <c r="P465" s="14"/>
      <c r="R465" s="15"/>
      <c r="T465" s="15"/>
    </row>
    <row r="466" spans="13:20" ht="15.75" customHeight="1">
      <c r="M466" s="14"/>
      <c r="P466" s="14"/>
      <c r="R466" s="15"/>
      <c r="T466" s="15"/>
    </row>
    <row r="467" spans="13:20" ht="15.75" customHeight="1">
      <c r="M467" s="14"/>
      <c r="P467" s="14"/>
      <c r="R467" s="15"/>
      <c r="T467" s="15"/>
    </row>
    <row r="468" spans="13:20" ht="15.75" customHeight="1">
      <c r="M468" s="14"/>
      <c r="P468" s="14"/>
      <c r="R468" s="15"/>
      <c r="T468" s="15"/>
    </row>
    <row r="469" spans="13:20" ht="15.75" customHeight="1">
      <c r="M469" s="14"/>
      <c r="P469" s="14"/>
      <c r="R469" s="15"/>
      <c r="T469" s="15"/>
    </row>
    <row r="470" spans="13:20" ht="15.75" customHeight="1">
      <c r="M470" s="14"/>
      <c r="P470" s="14"/>
      <c r="R470" s="15"/>
      <c r="T470" s="15"/>
    </row>
    <row r="471" spans="13:20" ht="15.75" customHeight="1">
      <c r="M471" s="14"/>
      <c r="P471" s="14"/>
      <c r="R471" s="15"/>
      <c r="T471" s="15"/>
    </row>
    <row r="472" spans="13:20" ht="15.75" customHeight="1">
      <c r="M472" s="14"/>
      <c r="P472" s="14"/>
      <c r="R472" s="15"/>
      <c r="T472" s="15"/>
    </row>
    <row r="473" spans="13:20" ht="15.75" customHeight="1">
      <c r="M473" s="14"/>
      <c r="P473" s="14"/>
      <c r="R473" s="15"/>
      <c r="T473" s="15"/>
    </row>
    <row r="474" spans="13:20" ht="15.75" customHeight="1">
      <c r="M474" s="14"/>
      <c r="P474" s="14"/>
      <c r="R474" s="15"/>
      <c r="T474" s="15"/>
    </row>
    <row r="475" spans="13:20" ht="15.75" customHeight="1">
      <c r="M475" s="14"/>
      <c r="P475" s="14"/>
      <c r="R475" s="15"/>
      <c r="T475" s="15"/>
    </row>
    <row r="476" spans="13:20" ht="15.75" customHeight="1">
      <c r="M476" s="14"/>
      <c r="P476" s="14"/>
      <c r="R476" s="15"/>
      <c r="T476" s="15"/>
    </row>
    <row r="477" spans="13:20" ht="15.75" customHeight="1">
      <c r="M477" s="14"/>
      <c r="P477" s="14"/>
      <c r="R477" s="15"/>
      <c r="T477" s="15"/>
    </row>
    <row r="478" spans="13:20" ht="15.75" customHeight="1">
      <c r="M478" s="14"/>
      <c r="P478" s="14"/>
      <c r="R478" s="15"/>
      <c r="T478" s="15"/>
    </row>
    <row r="479" spans="13:20" ht="15.75" customHeight="1">
      <c r="M479" s="14"/>
      <c r="P479" s="14"/>
      <c r="R479" s="15"/>
      <c r="T479" s="15"/>
    </row>
    <row r="480" spans="13:20" ht="15.75" customHeight="1">
      <c r="M480" s="14"/>
      <c r="P480" s="14"/>
      <c r="R480" s="15"/>
      <c r="T480" s="15"/>
    </row>
    <row r="481" spans="13:20" ht="15.75" customHeight="1">
      <c r="M481" s="14"/>
      <c r="P481" s="14"/>
      <c r="R481" s="15"/>
      <c r="T481" s="15"/>
    </row>
    <row r="482" spans="13:20" ht="15.75" customHeight="1">
      <c r="M482" s="14"/>
      <c r="P482" s="14"/>
      <c r="R482" s="15"/>
      <c r="T482" s="15"/>
    </row>
    <row r="483" spans="13:20" ht="15.75" customHeight="1">
      <c r="M483" s="14"/>
      <c r="P483" s="14"/>
      <c r="R483" s="15"/>
      <c r="T483" s="15"/>
    </row>
    <row r="484" spans="13:20" ht="15.75" customHeight="1">
      <c r="M484" s="14"/>
      <c r="P484" s="14"/>
      <c r="R484" s="15"/>
      <c r="T484" s="15"/>
    </row>
    <row r="485" spans="13:20" ht="15.75" customHeight="1">
      <c r="M485" s="14"/>
      <c r="P485" s="14"/>
      <c r="R485" s="15"/>
      <c r="T485" s="15"/>
    </row>
    <row r="486" spans="13:20" ht="15.75" customHeight="1">
      <c r="M486" s="14"/>
      <c r="P486" s="14"/>
      <c r="R486" s="15"/>
      <c r="T486" s="15"/>
    </row>
    <row r="487" spans="13:20" ht="15.75" customHeight="1">
      <c r="M487" s="14"/>
      <c r="P487" s="14"/>
      <c r="R487" s="15"/>
      <c r="T487" s="15"/>
    </row>
    <row r="488" spans="13:20" ht="15.75" customHeight="1">
      <c r="M488" s="14"/>
      <c r="P488" s="14"/>
      <c r="R488" s="15"/>
      <c r="T488" s="15"/>
    </row>
    <row r="489" spans="13:20" ht="15.75" customHeight="1">
      <c r="M489" s="14"/>
      <c r="P489" s="14"/>
      <c r="R489" s="15"/>
      <c r="T489" s="15"/>
    </row>
    <row r="490" spans="13:20" ht="15.75" customHeight="1">
      <c r="M490" s="14"/>
      <c r="P490" s="14"/>
      <c r="R490" s="15"/>
      <c r="T490" s="15"/>
    </row>
    <row r="491" spans="13:20" ht="15.75" customHeight="1">
      <c r="M491" s="14"/>
      <c r="P491" s="14"/>
      <c r="R491" s="15"/>
      <c r="T491" s="15"/>
    </row>
    <row r="492" spans="13:20" ht="15.75" customHeight="1">
      <c r="M492" s="14"/>
      <c r="P492" s="14"/>
      <c r="R492" s="15"/>
      <c r="T492" s="15"/>
    </row>
    <row r="493" spans="13:20" ht="15.75" customHeight="1">
      <c r="M493" s="14"/>
      <c r="P493" s="14"/>
      <c r="R493" s="15"/>
      <c r="T493" s="15"/>
    </row>
    <row r="494" spans="13:20" ht="15.75" customHeight="1">
      <c r="M494" s="14"/>
      <c r="P494" s="14"/>
      <c r="R494" s="15"/>
      <c r="T494" s="15"/>
    </row>
    <row r="495" spans="13:20" ht="15.75" customHeight="1">
      <c r="M495" s="14"/>
      <c r="P495" s="14"/>
      <c r="R495" s="15"/>
      <c r="T495" s="15"/>
    </row>
    <row r="496" spans="13:20" ht="15.75" customHeight="1">
      <c r="M496" s="14"/>
      <c r="P496" s="14"/>
      <c r="R496" s="15"/>
      <c r="T496" s="15"/>
    </row>
    <row r="497" spans="13:20" ht="15.75" customHeight="1">
      <c r="M497" s="14"/>
      <c r="P497" s="14"/>
      <c r="R497" s="15"/>
      <c r="T497" s="15"/>
    </row>
    <row r="498" spans="13:20" ht="15.75" customHeight="1">
      <c r="M498" s="14"/>
      <c r="P498" s="14"/>
      <c r="R498" s="15"/>
      <c r="T498" s="15"/>
    </row>
    <row r="499" spans="13:20" ht="15.75" customHeight="1">
      <c r="M499" s="14"/>
      <c r="P499" s="14"/>
      <c r="R499" s="15"/>
      <c r="T499" s="15"/>
    </row>
    <row r="500" spans="13:20" ht="15.75" customHeight="1">
      <c r="M500" s="14"/>
      <c r="P500" s="14"/>
      <c r="R500" s="15"/>
      <c r="T500" s="15"/>
    </row>
    <row r="501" spans="13:20" ht="15.75" customHeight="1">
      <c r="M501" s="14"/>
      <c r="P501" s="14"/>
      <c r="R501" s="15"/>
      <c r="T501" s="15"/>
    </row>
    <row r="502" spans="13:20" ht="15.75" customHeight="1">
      <c r="M502" s="14"/>
      <c r="P502" s="14"/>
      <c r="R502" s="15"/>
      <c r="T502" s="15"/>
    </row>
    <row r="503" spans="13:20" ht="15.75" customHeight="1">
      <c r="M503" s="14"/>
      <c r="P503" s="14"/>
      <c r="R503" s="15"/>
      <c r="T503" s="15"/>
    </row>
    <row r="504" spans="13:20" ht="15.75" customHeight="1">
      <c r="M504" s="14"/>
      <c r="P504" s="14"/>
      <c r="R504" s="15"/>
      <c r="T504" s="15"/>
    </row>
    <row r="505" spans="13:20" ht="15.75" customHeight="1">
      <c r="M505" s="14"/>
      <c r="P505" s="14"/>
      <c r="R505" s="15"/>
      <c r="T505" s="15"/>
    </row>
    <row r="506" spans="13:20" ht="15.75" customHeight="1">
      <c r="M506" s="14"/>
      <c r="P506" s="14"/>
      <c r="R506" s="15"/>
      <c r="T506" s="15"/>
    </row>
    <row r="507" spans="13:20" ht="15.75" customHeight="1">
      <c r="M507" s="14"/>
      <c r="P507" s="14"/>
      <c r="R507" s="15"/>
      <c r="T507" s="15"/>
    </row>
    <row r="508" spans="13:20" ht="15.75" customHeight="1">
      <c r="M508" s="14"/>
      <c r="P508" s="14"/>
      <c r="R508" s="15"/>
      <c r="T508" s="15"/>
    </row>
    <row r="509" spans="13:20" ht="15.75" customHeight="1">
      <c r="M509" s="14"/>
      <c r="P509" s="14"/>
      <c r="R509" s="15"/>
      <c r="T509" s="15"/>
    </row>
    <row r="510" spans="13:20" ht="15.75" customHeight="1">
      <c r="M510" s="14"/>
      <c r="P510" s="14"/>
      <c r="R510" s="15"/>
      <c r="T510" s="15"/>
    </row>
    <row r="511" spans="13:20" ht="15.75" customHeight="1">
      <c r="M511" s="14"/>
      <c r="P511" s="14"/>
      <c r="R511" s="15"/>
      <c r="T511" s="15"/>
    </row>
    <row r="512" spans="13:20" ht="15.75" customHeight="1">
      <c r="M512" s="14"/>
      <c r="P512" s="14"/>
      <c r="R512" s="15"/>
      <c r="T512" s="15"/>
    </row>
    <row r="513" spans="13:20" ht="15.75" customHeight="1">
      <c r="M513" s="14"/>
      <c r="P513" s="14"/>
      <c r="R513" s="15"/>
      <c r="T513" s="15"/>
    </row>
    <row r="514" spans="13:20" ht="15.75" customHeight="1">
      <c r="M514" s="14"/>
      <c r="P514" s="14"/>
      <c r="R514" s="15"/>
      <c r="T514" s="15"/>
    </row>
    <row r="515" spans="13:20" ht="15.75" customHeight="1">
      <c r="M515" s="14"/>
      <c r="P515" s="14"/>
      <c r="R515" s="15"/>
      <c r="T515" s="15"/>
    </row>
    <row r="516" spans="13:20" ht="15.75" customHeight="1">
      <c r="M516" s="14"/>
      <c r="P516" s="14"/>
      <c r="R516" s="15"/>
      <c r="T516" s="15"/>
    </row>
    <row r="517" spans="13:20" ht="15.75" customHeight="1">
      <c r="M517" s="14"/>
      <c r="P517" s="14"/>
      <c r="R517" s="15"/>
      <c r="T517" s="15"/>
    </row>
    <row r="518" spans="13:20" ht="15.75" customHeight="1">
      <c r="M518" s="14"/>
      <c r="P518" s="14"/>
      <c r="R518" s="15"/>
      <c r="T518" s="15"/>
    </row>
    <row r="519" spans="13:20" ht="15.75" customHeight="1">
      <c r="M519" s="14"/>
      <c r="P519" s="14"/>
      <c r="R519" s="15"/>
      <c r="T519" s="15"/>
    </row>
    <row r="520" spans="13:20" ht="15.75" customHeight="1">
      <c r="M520" s="14"/>
      <c r="P520" s="14"/>
      <c r="R520" s="15"/>
      <c r="T520" s="15"/>
    </row>
    <row r="521" spans="13:20" ht="15.75" customHeight="1">
      <c r="M521" s="14"/>
      <c r="P521" s="14"/>
      <c r="R521" s="15"/>
      <c r="T521" s="15"/>
    </row>
    <row r="522" spans="13:20" ht="15.75" customHeight="1">
      <c r="M522" s="14"/>
      <c r="P522" s="14"/>
      <c r="R522" s="15"/>
      <c r="T522" s="15"/>
    </row>
    <row r="523" spans="13:20" ht="15.75" customHeight="1">
      <c r="M523" s="14"/>
      <c r="P523" s="14"/>
      <c r="R523" s="15"/>
      <c r="T523" s="15"/>
    </row>
    <row r="524" spans="13:20" ht="15.75" customHeight="1">
      <c r="M524" s="14"/>
      <c r="P524" s="14"/>
      <c r="R524" s="15"/>
      <c r="T524" s="15"/>
    </row>
    <row r="525" spans="13:20" ht="15.75" customHeight="1">
      <c r="M525" s="14"/>
      <c r="P525" s="14"/>
      <c r="R525" s="15"/>
      <c r="T525" s="15"/>
    </row>
    <row r="526" spans="13:20" ht="15.75" customHeight="1">
      <c r="M526" s="14"/>
      <c r="P526" s="14"/>
      <c r="R526" s="15"/>
      <c r="T526" s="15"/>
    </row>
    <row r="527" spans="13:20" ht="15.75" customHeight="1">
      <c r="M527" s="14"/>
      <c r="P527" s="14"/>
      <c r="R527" s="15"/>
      <c r="T527" s="15"/>
    </row>
    <row r="528" spans="13:20" ht="15.75" customHeight="1">
      <c r="M528" s="14"/>
      <c r="P528" s="14"/>
      <c r="R528" s="15"/>
      <c r="T528" s="15"/>
    </row>
    <row r="529" spans="13:20" ht="15.75" customHeight="1">
      <c r="M529" s="14"/>
      <c r="P529" s="14"/>
      <c r="R529" s="15"/>
      <c r="T529" s="15"/>
    </row>
    <row r="530" spans="13:20" ht="15.75" customHeight="1">
      <c r="M530" s="14"/>
      <c r="P530" s="14"/>
      <c r="R530" s="15"/>
      <c r="T530" s="15"/>
    </row>
    <row r="531" spans="13:20" ht="15.75" customHeight="1">
      <c r="M531" s="14"/>
      <c r="P531" s="14"/>
      <c r="R531" s="15"/>
      <c r="T531" s="15"/>
    </row>
    <row r="532" spans="13:20" ht="15.75" customHeight="1">
      <c r="M532" s="14"/>
      <c r="P532" s="14"/>
      <c r="R532" s="15"/>
      <c r="T532" s="15"/>
    </row>
    <row r="533" spans="13:20" ht="15.75" customHeight="1">
      <c r="M533" s="14"/>
      <c r="P533" s="14"/>
      <c r="R533" s="15"/>
      <c r="T533" s="15"/>
    </row>
    <row r="534" spans="13:20" ht="15.75" customHeight="1">
      <c r="M534" s="14"/>
      <c r="P534" s="14"/>
      <c r="R534" s="15"/>
      <c r="T534" s="15"/>
    </row>
    <row r="535" spans="13:20" ht="15.75" customHeight="1">
      <c r="M535" s="14"/>
      <c r="P535" s="14"/>
      <c r="R535" s="15"/>
      <c r="T535" s="15"/>
    </row>
    <row r="536" spans="13:20" ht="15.75" customHeight="1">
      <c r="M536" s="14"/>
      <c r="P536" s="14"/>
      <c r="R536" s="15"/>
      <c r="T536" s="15"/>
    </row>
    <row r="537" spans="13:20" ht="15.75" customHeight="1">
      <c r="M537" s="14"/>
      <c r="P537" s="14"/>
      <c r="R537" s="15"/>
      <c r="T537" s="15"/>
    </row>
    <row r="538" spans="13:20" ht="15.75" customHeight="1">
      <c r="M538" s="14"/>
      <c r="P538" s="14"/>
      <c r="R538" s="15"/>
      <c r="T538" s="15"/>
    </row>
    <row r="539" spans="13:20" ht="15.75" customHeight="1">
      <c r="M539" s="14"/>
      <c r="P539" s="14"/>
      <c r="R539" s="15"/>
      <c r="T539" s="15"/>
    </row>
    <row r="540" spans="13:20" ht="15.75" customHeight="1">
      <c r="M540" s="14"/>
      <c r="P540" s="14"/>
      <c r="R540" s="15"/>
      <c r="T540" s="15"/>
    </row>
    <row r="541" spans="13:20" ht="15.75" customHeight="1">
      <c r="M541" s="14"/>
      <c r="P541" s="14"/>
      <c r="R541" s="15"/>
      <c r="T541" s="15"/>
    </row>
    <row r="542" spans="13:20" ht="15.75" customHeight="1">
      <c r="M542" s="14"/>
      <c r="P542" s="14"/>
      <c r="R542" s="15"/>
      <c r="T542" s="15"/>
    </row>
    <row r="543" spans="13:20" ht="15.75" customHeight="1">
      <c r="M543" s="14"/>
      <c r="P543" s="14"/>
      <c r="R543" s="15"/>
      <c r="T543" s="15"/>
    </row>
    <row r="544" spans="13:20" ht="15.75" customHeight="1">
      <c r="M544" s="14"/>
      <c r="P544" s="14"/>
      <c r="R544" s="15"/>
      <c r="T544" s="15"/>
    </row>
    <row r="545" spans="13:20" ht="15.75" customHeight="1">
      <c r="M545" s="14"/>
      <c r="P545" s="14"/>
      <c r="R545" s="15"/>
      <c r="T545" s="15"/>
    </row>
    <row r="546" spans="13:20" ht="15.75" customHeight="1">
      <c r="M546" s="14"/>
      <c r="P546" s="14"/>
      <c r="R546" s="15"/>
      <c r="T546" s="15"/>
    </row>
    <row r="547" spans="13:20" ht="15.75" customHeight="1">
      <c r="M547" s="14"/>
      <c r="P547" s="14"/>
      <c r="R547" s="15"/>
      <c r="T547" s="15"/>
    </row>
    <row r="548" spans="13:20" ht="15.75" customHeight="1">
      <c r="M548" s="14"/>
      <c r="P548" s="14"/>
      <c r="R548" s="15"/>
      <c r="T548" s="15"/>
    </row>
    <row r="549" spans="13:20" ht="15.75" customHeight="1">
      <c r="M549" s="14"/>
      <c r="P549" s="14"/>
      <c r="R549" s="15"/>
      <c r="T549" s="15"/>
    </row>
    <row r="550" spans="13:20" ht="15.75" customHeight="1">
      <c r="M550" s="14"/>
      <c r="P550" s="14"/>
      <c r="R550" s="15"/>
      <c r="T550" s="15"/>
    </row>
    <row r="551" spans="13:20" ht="15.75" customHeight="1">
      <c r="M551" s="14"/>
      <c r="P551" s="14"/>
      <c r="R551" s="15"/>
      <c r="T551" s="15"/>
    </row>
    <row r="552" spans="13:20" ht="15.75" customHeight="1">
      <c r="M552" s="14"/>
      <c r="P552" s="14"/>
      <c r="R552" s="15"/>
      <c r="T552" s="15"/>
    </row>
    <row r="553" spans="13:20" ht="15.75" customHeight="1">
      <c r="M553" s="14"/>
      <c r="P553" s="14"/>
      <c r="R553" s="15"/>
      <c r="T553" s="15"/>
    </row>
    <row r="554" spans="13:20" ht="15.75" customHeight="1">
      <c r="M554" s="14"/>
      <c r="P554" s="14"/>
      <c r="R554" s="15"/>
      <c r="T554" s="15"/>
    </row>
    <row r="555" spans="13:20" ht="15.75" customHeight="1">
      <c r="M555" s="14"/>
      <c r="P555" s="14"/>
      <c r="R555" s="15"/>
      <c r="T555" s="15"/>
    </row>
    <row r="556" spans="13:20" ht="15.75" customHeight="1">
      <c r="M556" s="14"/>
      <c r="P556" s="14"/>
      <c r="R556" s="15"/>
      <c r="T556" s="15"/>
    </row>
    <row r="557" spans="13:20" ht="15.75" customHeight="1">
      <c r="M557" s="14"/>
      <c r="P557" s="14"/>
      <c r="R557" s="15"/>
      <c r="T557" s="15"/>
    </row>
    <row r="558" spans="13:20" ht="15.75" customHeight="1">
      <c r="M558" s="14"/>
      <c r="P558" s="14"/>
      <c r="R558" s="15"/>
      <c r="T558" s="15"/>
    </row>
    <row r="559" spans="13:20" ht="15.75" customHeight="1">
      <c r="M559" s="14"/>
      <c r="P559" s="14"/>
      <c r="R559" s="15"/>
      <c r="T559" s="15"/>
    </row>
    <row r="560" spans="13:20" ht="15.75" customHeight="1">
      <c r="M560" s="14"/>
      <c r="P560" s="14"/>
      <c r="R560" s="15"/>
      <c r="T560" s="15"/>
    </row>
    <row r="561" spans="13:20" ht="15.75" customHeight="1">
      <c r="M561" s="14"/>
      <c r="P561" s="14"/>
      <c r="R561" s="15"/>
      <c r="T561" s="15"/>
    </row>
    <row r="562" spans="13:20" ht="15.75" customHeight="1">
      <c r="M562" s="14"/>
      <c r="P562" s="14"/>
      <c r="R562" s="15"/>
      <c r="T562" s="15"/>
    </row>
    <row r="563" spans="13:20" ht="15.75" customHeight="1">
      <c r="M563" s="14"/>
      <c r="P563" s="14"/>
      <c r="R563" s="15"/>
      <c r="T563" s="15"/>
    </row>
    <row r="564" spans="13:20" ht="15.75" customHeight="1">
      <c r="M564" s="14"/>
      <c r="P564" s="14"/>
      <c r="R564" s="15"/>
      <c r="T564" s="15"/>
    </row>
    <row r="565" spans="13:20" ht="15.75" customHeight="1">
      <c r="M565" s="14"/>
      <c r="P565" s="14"/>
      <c r="R565" s="15"/>
      <c r="T565" s="15"/>
    </row>
    <row r="566" spans="13:20" ht="15.75" customHeight="1">
      <c r="M566" s="14"/>
      <c r="P566" s="14"/>
      <c r="R566" s="15"/>
      <c r="T566" s="15"/>
    </row>
    <row r="567" spans="13:20" ht="15.75" customHeight="1">
      <c r="M567" s="14"/>
      <c r="P567" s="14"/>
      <c r="R567" s="15"/>
      <c r="T567" s="15"/>
    </row>
    <row r="568" spans="13:20" ht="15.75" customHeight="1">
      <c r="M568" s="14"/>
      <c r="P568" s="14"/>
      <c r="R568" s="15"/>
      <c r="T568" s="15"/>
    </row>
    <row r="569" spans="13:20" ht="15.75" customHeight="1">
      <c r="M569" s="14"/>
      <c r="P569" s="14"/>
      <c r="R569" s="15"/>
      <c r="T569" s="15"/>
    </row>
    <row r="570" spans="13:20" ht="15.75" customHeight="1">
      <c r="M570" s="14"/>
      <c r="P570" s="14"/>
      <c r="R570" s="15"/>
      <c r="T570" s="15"/>
    </row>
    <row r="571" spans="13:20" ht="15.75" customHeight="1">
      <c r="M571" s="14"/>
      <c r="P571" s="14"/>
      <c r="R571" s="15"/>
      <c r="T571" s="15"/>
    </row>
    <row r="572" spans="13:20" ht="15.75" customHeight="1">
      <c r="M572" s="14"/>
      <c r="P572" s="14"/>
      <c r="R572" s="15"/>
      <c r="T572" s="15"/>
    </row>
    <row r="573" spans="13:20" ht="15.75" customHeight="1">
      <c r="M573" s="14"/>
      <c r="P573" s="14"/>
      <c r="R573" s="15"/>
      <c r="T573" s="15"/>
    </row>
    <row r="574" spans="13:20" ht="15.75" customHeight="1">
      <c r="M574" s="14"/>
      <c r="P574" s="14"/>
      <c r="R574" s="15"/>
      <c r="T574" s="15"/>
    </row>
    <row r="575" spans="13:20" ht="15.75" customHeight="1">
      <c r="M575" s="14"/>
      <c r="P575" s="14"/>
      <c r="R575" s="15"/>
      <c r="T575" s="15"/>
    </row>
    <row r="576" spans="13:20" ht="15.75" customHeight="1">
      <c r="M576" s="14"/>
      <c r="P576" s="14"/>
      <c r="R576" s="15"/>
      <c r="T576" s="15"/>
    </row>
    <row r="577" spans="13:20" ht="15.75" customHeight="1">
      <c r="M577" s="14"/>
      <c r="P577" s="14"/>
      <c r="R577" s="15"/>
      <c r="T577" s="15"/>
    </row>
    <row r="578" spans="13:20" ht="15.75" customHeight="1">
      <c r="M578" s="14"/>
      <c r="P578" s="14"/>
      <c r="R578" s="15"/>
      <c r="T578" s="15"/>
    </row>
    <row r="579" spans="13:20" ht="15.75" customHeight="1">
      <c r="M579" s="14"/>
      <c r="P579" s="14"/>
      <c r="R579" s="15"/>
      <c r="T579" s="15"/>
    </row>
    <row r="580" spans="13:20" ht="15.75" customHeight="1">
      <c r="M580" s="14"/>
      <c r="P580" s="14"/>
      <c r="R580" s="15"/>
      <c r="T580" s="15"/>
    </row>
    <row r="581" spans="13:20" ht="15.75" customHeight="1">
      <c r="M581" s="14"/>
      <c r="P581" s="14"/>
      <c r="R581" s="15"/>
      <c r="T581" s="15"/>
    </row>
    <row r="582" spans="13:20" ht="15.75" customHeight="1">
      <c r="M582" s="14"/>
      <c r="P582" s="14"/>
      <c r="R582" s="15"/>
      <c r="T582" s="15"/>
    </row>
    <row r="583" spans="13:20" ht="15.75" customHeight="1">
      <c r="M583" s="14"/>
      <c r="P583" s="14"/>
      <c r="R583" s="15"/>
      <c r="T583" s="15"/>
    </row>
    <row r="584" spans="13:20" ht="15.75" customHeight="1">
      <c r="M584" s="14"/>
      <c r="P584" s="14"/>
      <c r="R584" s="15"/>
      <c r="T584" s="15"/>
    </row>
    <row r="585" spans="13:20" ht="15.75" customHeight="1">
      <c r="M585" s="14"/>
      <c r="P585" s="14"/>
      <c r="R585" s="15"/>
      <c r="T585" s="15"/>
    </row>
    <row r="586" spans="13:20" ht="15.75" customHeight="1">
      <c r="M586" s="14"/>
      <c r="P586" s="14"/>
      <c r="R586" s="15"/>
      <c r="T586" s="15"/>
    </row>
    <row r="587" spans="13:20" ht="15.75" customHeight="1">
      <c r="M587" s="14"/>
      <c r="P587" s="14"/>
      <c r="R587" s="15"/>
      <c r="T587" s="15"/>
    </row>
    <row r="588" spans="13:20" ht="15.75" customHeight="1">
      <c r="M588" s="14"/>
      <c r="P588" s="14"/>
      <c r="R588" s="15"/>
      <c r="T588" s="15"/>
    </row>
    <row r="589" spans="13:20" ht="15.75" customHeight="1">
      <c r="M589" s="14"/>
      <c r="P589" s="14"/>
      <c r="R589" s="15"/>
      <c r="T589" s="15"/>
    </row>
    <row r="590" spans="13:20" ht="15.75" customHeight="1">
      <c r="M590" s="14"/>
      <c r="P590" s="14"/>
      <c r="R590" s="15"/>
      <c r="T590" s="15"/>
    </row>
    <row r="591" spans="13:20" ht="15.75" customHeight="1">
      <c r="M591" s="14"/>
      <c r="P591" s="14"/>
      <c r="R591" s="15"/>
      <c r="T591" s="15"/>
    </row>
    <row r="592" spans="13:20" ht="15.75" customHeight="1">
      <c r="M592" s="14"/>
      <c r="P592" s="14"/>
      <c r="R592" s="15"/>
      <c r="T592" s="15"/>
    </row>
    <row r="593" spans="13:20" ht="15.75" customHeight="1">
      <c r="M593" s="14"/>
      <c r="P593" s="14"/>
      <c r="R593" s="15"/>
      <c r="T593" s="15"/>
    </row>
    <row r="594" spans="13:20" ht="15.75" customHeight="1">
      <c r="M594" s="14"/>
      <c r="P594" s="14"/>
      <c r="R594" s="15"/>
      <c r="T594" s="15"/>
    </row>
    <row r="595" spans="13:20" ht="15.75" customHeight="1">
      <c r="M595" s="14"/>
      <c r="P595" s="14"/>
      <c r="R595" s="15"/>
      <c r="T595" s="15"/>
    </row>
    <row r="596" spans="13:20" ht="15.75" customHeight="1">
      <c r="M596" s="14"/>
      <c r="P596" s="14"/>
      <c r="R596" s="15"/>
      <c r="T596" s="15"/>
    </row>
    <row r="597" spans="13:20" ht="15.75" customHeight="1">
      <c r="M597" s="14"/>
      <c r="P597" s="14"/>
      <c r="R597" s="15"/>
      <c r="T597" s="15"/>
    </row>
    <row r="598" spans="13:20" ht="15.75" customHeight="1">
      <c r="M598" s="14"/>
      <c r="P598" s="14"/>
      <c r="R598" s="15"/>
      <c r="T598" s="15"/>
    </row>
    <row r="599" spans="13:20" ht="15.75" customHeight="1">
      <c r="M599" s="14"/>
      <c r="P599" s="14"/>
      <c r="R599" s="15"/>
      <c r="T599" s="15"/>
    </row>
    <row r="600" spans="13:20" ht="15.75" customHeight="1">
      <c r="M600" s="14"/>
      <c r="P600" s="14"/>
      <c r="R600" s="15"/>
      <c r="T600" s="15"/>
    </row>
    <row r="601" spans="13:20" ht="15.75" customHeight="1">
      <c r="M601" s="14"/>
      <c r="P601" s="14"/>
      <c r="R601" s="15"/>
      <c r="T601" s="15"/>
    </row>
    <row r="602" spans="13:20" ht="15.75" customHeight="1">
      <c r="M602" s="14"/>
      <c r="P602" s="14"/>
      <c r="R602" s="15"/>
      <c r="T602" s="15"/>
    </row>
    <row r="603" spans="13:20" ht="15.75" customHeight="1">
      <c r="M603" s="14"/>
      <c r="P603" s="14"/>
      <c r="R603" s="15"/>
      <c r="T603" s="15"/>
    </row>
    <row r="604" spans="13:20" ht="15.75" customHeight="1">
      <c r="M604" s="14"/>
      <c r="P604" s="14"/>
      <c r="R604" s="15"/>
      <c r="T604" s="15"/>
    </row>
    <row r="605" spans="13:20" ht="15.75" customHeight="1">
      <c r="M605" s="14"/>
      <c r="P605" s="14"/>
      <c r="R605" s="15"/>
      <c r="T605" s="15"/>
    </row>
    <row r="606" spans="13:20" ht="15.75" customHeight="1">
      <c r="M606" s="14"/>
      <c r="P606" s="14"/>
      <c r="R606" s="15"/>
      <c r="T606" s="15"/>
    </row>
    <row r="607" spans="13:20" ht="15.75" customHeight="1">
      <c r="M607" s="14"/>
      <c r="P607" s="14"/>
      <c r="R607" s="15"/>
      <c r="T607" s="15"/>
    </row>
    <row r="608" spans="13:20" ht="15.75" customHeight="1">
      <c r="M608" s="14"/>
      <c r="P608" s="14"/>
      <c r="R608" s="15"/>
      <c r="T608" s="15"/>
    </row>
    <row r="609" spans="13:20" ht="15.75" customHeight="1">
      <c r="M609" s="14"/>
      <c r="P609" s="14"/>
      <c r="R609" s="15"/>
      <c r="T609" s="15"/>
    </row>
    <row r="610" spans="13:20" ht="15.75" customHeight="1">
      <c r="M610" s="14"/>
      <c r="P610" s="14"/>
      <c r="R610" s="15"/>
      <c r="T610" s="15"/>
    </row>
    <row r="611" spans="13:20" ht="15.75" customHeight="1">
      <c r="M611" s="14"/>
      <c r="P611" s="14"/>
      <c r="R611" s="15"/>
      <c r="T611" s="15"/>
    </row>
    <row r="612" spans="13:20" ht="15.75" customHeight="1">
      <c r="M612" s="14"/>
      <c r="P612" s="14"/>
      <c r="R612" s="15"/>
      <c r="T612" s="15"/>
    </row>
    <row r="613" spans="13:20" ht="15.75" customHeight="1">
      <c r="M613" s="14"/>
      <c r="P613" s="14"/>
      <c r="R613" s="15"/>
      <c r="T613" s="15"/>
    </row>
    <row r="614" spans="13:20" ht="15.75" customHeight="1">
      <c r="M614" s="14"/>
      <c r="P614" s="14"/>
      <c r="R614" s="15"/>
      <c r="T614" s="15"/>
    </row>
    <row r="615" spans="13:20" ht="15.75" customHeight="1">
      <c r="M615" s="14"/>
      <c r="P615" s="14"/>
      <c r="R615" s="15"/>
      <c r="T615" s="15"/>
    </row>
    <row r="616" spans="13:20" ht="15.75" customHeight="1">
      <c r="M616" s="14"/>
      <c r="P616" s="14"/>
      <c r="R616" s="15"/>
      <c r="T616" s="15"/>
    </row>
    <row r="617" spans="13:20" ht="15.75" customHeight="1">
      <c r="M617" s="14"/>
      <c r="P617" s="14"/>
      <c r="R617" s="15"/>
      <c r="T617" s="15"/>
    </row>
    <row r="618" spans="13:20" ht="15.75" customHeight="1">
      <c r="M618" s="14"/>
      <c r="P618" s="14"/>
      <c r="R618" s="15"/>
      <c r="T618" s="15"/>
    </row>
    <row r="619" spans="13:20" ht="15.75" customHeight="1">
      <c r="M619" s="14"/>
      <c r="P619" s="14"/>
      <c r="R619" s="15"/>
      <c r="T619" s="15"/>
    </row>
    <row r="620" spans="13:20" ht="15.75" customHeight="1">
      <c r="M620" s="14"/>
      <c r="P620" s="14"/>
      <c r="R620" s="15"/>
      <c r="T620" s="15"/>
    </row>
    <row r="621" spans="13:20" ht="15.75" customHeight="1">
      <c r="M621" s="14"/>
      <c r="P621" s="14"/>
      <c r="R621" s="15"/>
      <c r="T621" s="15"/>
    </row>
    <row r="622" spans="13:20" ht="15.75" customHeight="1">
      <c r="M622" s="14"/>
      <c r="P622" s="14"/>
      <c r="R622" s="15"/>
      <c r="T622" s="15"/>
    </row>
    <row r="623" spans="13:20" ht="15.75" customHeight="1">
      <c r="M623" s="14"/>
      <c r="P623" s="14"/>
      <c r="R623" s="15"/>
      <c r="T623" s="15"/>
    </row>
    <row r="624" spans="13:20" ht="15.75" customHeight="1">
      <c r="M624" s="14"/>
      <c r="P624" s="14"/>
      <c r="R624" s="15"/>
      <c r="T624" s="15"/>
    </row>
    <row r="625" spans="13:20" ht="15.75" customHeight="1">
      <c r="M625" s="14"/>
      <c r="P625" s="14"/>
      <c r="R625" s="15"/>
      <c r="T625" s="15"/>
    </row>
    <row r="626" spans="13:20" ht="15.75" customHeight="1">
      <c r="M626" s="14"/>
      <c r="P626" s="14"/>
      <c r="R626" s="15"/>
      <c r="T626" s="15"/>
    </row>
    <row r="627" spans="13:20" ht="15.75" customHeight="1">
      <c r="M627" s="14"/>
      <c r="P627" s="14"/>
      <c r="R627" s="15"/>
      <c r="T627" s="15"/>
    </row>
    <row r="628" spans="13:20" ht="15.75" customHeight="1">
      <c r="M628" s="14"/>
      <c r="P628" s="14"/>
      <c r="R628" s="15"/>
      <c r="T628" s="15"/>
    </row>
    <row r="629" spans="13:20" ht="15.75" customHeight="1">
      <c r="M629" s="14"/>
      <c r="P629" s="14"/>
      <c r="R629" s="15"/>
      <c r="T629" s="15"/>
    </row>
    <row r="630" spans="13:20" ht="15.75" customHeight="1">
      <c r="M630" s="14"/>
      <c r="P630" s="14"/>
      <c r="R630" s="15"/>
      <c r="T630" s="15"/>
    </row>
    <row r="631" spans="13:20" ht="15.75" customHeight="1">
      <c r="M631" s="14"/>
      <c r="P631" s="14"/>
      <c r="R631" s="15"/>
      <c r="T631" s="15"/>
    </row>
    <row r="632" spans="13:20" ht="15.75" customHeight="1">
      <c r="M632" s="14"/>
      <c r="P632" s="14"/>
      <c r="R632" s="15"/>
      <c r="T632" s="15"/>
    </row>
    <row r="633" spans="13:20" ht="15.75" customHeight="1">
      <c r="M633" s="14"/>
      <c r="P633" s="14"/>
      <c r="R633" s="15"/>
      <c r="T633" s="15"/>
    </row>
    <row r="634" spans="13:20" ht="15.75" customHeight="1">
      <c r="M634" s="14"/>
      <c r="P634" s="14"/>
      <c r="R634" s="15"/>
      <c r="T634" s="15"/>
    </row>
    <row r="635" spans="13:20" ht="15.75" customHeight="1">
      <c r="M635" s="14"/>
      <c r="P635" s="14"/>
      <c r="R635" s="15"/>
      <c r="T635" s="15"/>
    </row>
    <row r="636" spans="13:20" ht="15.75" customHeight="1">
      <c r="M636" s="14"/>
      <c r="P636" s="14"/>
      <c r="R636" s="15"/>
      <c r="T636" s="15"/>
    </row>
    <row r="637" spans="13:20" ht="15.75" customHeight="1">
      <c r="M637" s="14"/>
      <c r="P637" s="14"/>
      <c r="R637" s="15"/>
      <c r="T637" s="15"/>
    </row>
    <row r="638" spans="13:20" ht="15.75" customHeight="1">
      <c r="M638" s="14"/>
      <c r="P638" s="14"/>
      <c r="R638" s="15"/>
      <c r="T638" s="15"/>
    </row>
    <row r="639" spans="13:20" ht="15.75" customHeight="1">
      <c r="M639" s="14"/>
      <c r="P639" s="14"/>
      <c r="R639" s="15"/>
      <c r="T639" s="15"/>
    </row>
    <row r="640" spans="13:20" ht="15.75" customHeight="1">
      <c r="M640" s="14"/>
      <c r="P640" s="14"/>
      <c r="R640" s="15"/>
      <c r="T640" s="15"/>
    </row>
    <row r="641" spans="13:20" ht="15.75" customHeight="1">
      <c r="M641" s="14"/>
      <c r="P641" s="14"/>
      <c r="R641" s="15"/>
      <c r="T641" s="15"/>
    </row>
    <row r="642" spans="13:20" ht="15.75" customHeight="1">
      <c r="M642" s="14"/>
      <c r="P642" s="14"/>
      <c r="R642" s="15"/>
      <c r="T642" s="15"/>
    </row>
    <row r="643" spans="13:20" ht="15.75" customHeight="1">
      <c r="M643" s="14"/>
      <c r="P643" s="14"/>
      <c r="R643" s="15"/>
      <c r="T643" s="15"/>
    </row>
    <row r="644" spans="13:20" ht="15.75" customHeight="1">
      <c r="M644" s="14"/>
      <c r="P644" s="14"/>
      <c r="R644" s="15"/>
      <c r="T644" s="15"/>
    </row>
    <row r="645" spans="13:20" ht="15.75" customHeight="1">
      <c r="M645" s="14"/>
      <c r="P645" s="14"/>
      <c r="R645" s="15"/>
      <c r="T645" s="15"/>
    </row>
    <row r="646" spans="13:20" ht="15.75" customHeight="1">
      <c r="M646" s="14"/>
      <c r="P646" s="14"/>
      <c r="R646" s="15"/>
      <c r="T646" s="15"/>
    </row>
    <row r="647" spans="13:20" ht="15.75" customHeight="1">
      <c r="M647" s="14"/>
      <c r="P647" s="14"/>
      <c r="R647" s="15"/>
      <c r="T647" s="15"/>
    </row>
    <row r="648" spans="13:20" ht="15.75" customHeight="1">
      <c r="M648" s="14"/>
      <c r="P648" s="14"/>
      <c r="R648" s="15"/>
      <c r="T648" s="15"/>
    </row>
    <row r="649" spans="13:20" ht="15.75" customHeight="1">
      <c r="M649" s="14"/>
      <c r="P649" s="14"/>
      <c r="R649" s="15"/>
      <c r="T649" s="15"/>
    </row>
    <row r="650" spans="13:20" ht="15.75" customHeight="1">
      <c r="M650" s="14"/>
      <c r="P650" s="14"/>
      <c r="R650" s="15"/>
      <c r="T650" s="15"/>
    </row>
    <row r="651" spans="13:20" ht="15.75" customHeight="1">
      <c r="M651" s="14"/>
      <c r="P651" s="14"/>
      <c r="R651" s="15"/>
      <c r="T651" s="15"/>
    </row>
    <row r="652" spans="13:20" ht="15.75" customHeight="1">
      <c r="M652" s="14"/>
      <c r="P652" s="14"/>
      <c r="R652" s="15"/>
      <c r="T652" s="15"/>
    </row>
    <row r="653" spans="13:20" ht="15.75" customHeight="1">
      <c r="M653" s="14"/>
      <c r="P653" s="14"/>
      <c r="R653" s="15"/>
      <c r="T653" s="15"/>
    </row>
    <row r="654" spans="13:20" ht="15.75" customHeight="1">
      <c r="M654" s="14"/>
      <c r="P654" s="14"/>
      <c r="R654" s="15"/>
      <c r="T654" s="15"/>
    </row>
    <row r="655" spans="13:20" ht="15.75" customHeight="1">
      <c r="M655" s="14"/>
      <c r="P655" s="14"/>
      <c r="R655" s="15"/>
      <c r="T655" s="15"/>
    </row>
    <row r="656" spans="13:20" ht="15.75" customHeight="1">
      <c r="M656" s="14"/>
      <c r="P656" s="14"/>
      <c r="R656" s="15"/>
      <c r="T656" s="15"/>
    </row>
    <row r="657" spans="13:20" ht="15.75" customHeight="1">
      <c r="M657" s="14"/>
      <c r="P657" s="14"/>
      <c r="R657" s="15"/>
      <c r="T657" s="15"/>
    </row>
    <row r="658" spans="13:20" ht="15.75" customHeight="1">
      <c r="M658" s="14"/>
      <c r="P658" s="14"/>
      <c r="R658" s="15"/>
      <c r="T658" s="15"/>
    </row>
    <row r="659" spans="13:20" ht="15.75" customHeight="1">
      <c r="M659" s="14"/>
      <c r="P659" s="14"/>
      <c r="R659" s="15"/>
      <c r="T659" s="15"/>
    </row>
    <row r="660" spans="13:20" ht="15.75" customHeight="1">
      <c r="M660" s="14"/>
      <c r="P660" s="14"/>
      <c r="R660" s="15"/>
      <c r="T660" s="15"/>
    </row>
    <row r="661" spans="13:20" ht="15.75" customHeight="1">
      <c r="M661" s="14"/>
      <c r="P661" s="14"/>
      <c r="R661" s="15"/>
      <c r="T661" s="15"/>
    </row>
    <row r="662" spans="13:20" ht="15.75" customHeight="1">
      <c r="M662" s="14"/>
      <c r="P662" s="14"/>
      <c r="R662" s="15"/>
      <c r="T662" s="15"/>
    </row>
    <row r="663" spans="13:20" ht="15.75" customHeight="1">
      <c r="M663" s="14"/>
      <c r="P663" s="14"/>
      <c r="R663" s="15"/>
      <c r="T663" s="15"/>
    </row>
    <row r="664" spans="13:20" ht="15.75" customHeight="1">
      <c r="M664" s="14"/>
      <c r="P664" s="14"/>
      <c r="R664" s="15"/>
      <c r="T664" s="15"/>
    </row>
    <row r="665" spans="13:20" ht="15.75" customHeight="1">
      <c r="M665" s="14"/>
      <c r="P665" s="14"/>
      <c r="R665" s="15"/>
      <c r="T665" s="15"/>
    </row>
    <row r="666" spans="13:20" ht="15.75" customHeight="1">
      <c r="M666" s="14"/>
      <c r="P666" s="14"/>
      <c r="R666" s="15"/>
      <c r="T666" s="15"/>
    </row>
    <row r="667" spans="13:20" ht="15.75" customHeight="1">
      <c r="M667" s="14"/>
      <c r="P667" s="14"/>
      <c r="R667" s="15"/>
      <c r="T667" s="15"/>
    </row>
    <row r="668" spans="13:20" ht="15.75" customHeight="1">
      <c r="M668" s="14"/>
      <c r="P668" s="14"/>
      <c r="R668" s="15"/>
      <c r="T668" s="15"/>
    </row>
    <row r="669" spans="13:20" ht="15.75" customHeight="1">
      <c r="M669" s="14"/>
      <c r="P669" s="14"/>
      <c r="R669" s="15"/>
      <c r="T669" s="15"/>
    </row>
    <row r="670" spans="13:20" ht="15.75" customHeight="1">
      <c r="M670" s="14"/>
      <c r="P670" s="14"/>
      <c r="R670" s="15"/>
      <c r="T670" s="15"/>
    </row>
    <row r="671" spans="13:20" ht="15.75" customHeight="1">
      <c r="M671" s="14"/>
      <c r="P671" s="14"/>
      <c r="R671" s="15"/>
      <c r="T671" s="15"/>
    </row>
    <row r="672" spans="13:20" ht="15.75" customHeight="1">
      <c r="M672" s="14"/>
      <c r="P672" s="14"/>
      <c r="R672" s="15"/>
      <c r="T672" s="15"/>
    </row>
    <row r="673" spans="13:20" ht="15.75" customHeight="1">
      <c r="M673" s="14"/>
      <c r="P673" s="14"/>
      <c r="R673" s="15"/>
      <c r="T673" s="15"/>
    </row>
    <row r="674" spans="13:20" ht="15.75" customHeight="1">
      <c r="M674" s="14"/>
      <c r="P674" s="14"/>
      <c r="R674" s="15"/>
      <c r="T674" s="15"/>
    </row>
    <row r="675" spans="13:20" ht="15.75" customHeight="1">
      <c r="M675" s="14"/>
      <c r="P675" s="14"/>
      <c r="R675" s="15"/>
      <c r="T675" s="15"/>
    </row>
    <row r="676" spans="13:20" ht="15.75" customHeight="1">
      <c r="M676" s="14"/>
      <c r="P676" s="14"/>
      <c r="R676" s="15"/>
      <c r="T676" s="15"/>
    </row>
    <row r="677" spans="13:20" ht="15.75" customHeight="1">
      <c r="M677" s="14"/>
      <c r="P677" s="14"/>
      <c r="R677" s="15"/>
      <c r="T677" s="15"/>
    </row>
    <row r="678" spans="13:20" ht="15.75" customHeight="1">
      <c r="M678" s="14"/>
      <c r="P678" s="14"/>
      <c r="R678" s="15"/>
      <c r="T678" s="15"/>
    </row>
    <row r="679" spans="13:20" ht="15.75" customHeight="1">
      <c r="M679" s="14"/>
      <c r="P679" s="14"/>
      <c r="R679" s="15"/>
      <c r="T679" s="15"/>
    </row>
    <row r="680" spans="13:20" ht="15.75" customHeight="1">
      <c r="M680" s="14"/>
      <c r="P680" s="14"/>
      <c r="R680" s="15"/>
      <c r="T680" s="15"/>
    </row>
    <row r="681" spans="13:20" ht="15.75" customHeight="1">
      <c r="M681" s="14"/>
      <c r="P681" s="14"/>
      <c r="R681" s="15"/>
      <c r="T681" s="15"/>
    </row>
    <row r="682" spans="13:20" ht="15.75" customHeight="1">
      <c r="M682" s="14"/>
      <c r="P682" s="14"/>
      <c r="R682" s="15"/>
      <c r="T682" s="15"/>
    </row>
    <row r="683" spans="13:20" ht="15.75" customHeight="1">
      <c r="M683" s="14"/>
      <c r="P683" s="14"/>
      <c r="R683" s="15"/>
      <c r="T683" s="15"/>
    </row>
    <row r="684" spans="13:20" ht="15.75" customHeight="1">
      <c r="M684" s="14"/>
      <c r="P684" s="14"/>
      <c r="R684" s="15"/>
      <c r="T684" s="15"/>
    </row>
    <row r="685" spans="13:20" ht="15.75" customHeight="1">
      <c r="M685" s="14"/>
      <c r="P685" s="14"/>
      <c r="R685" s="15"/>
      <c r="T685" s="15"/>
    </row>
    <row r="686" spans="13:20" ht="15.75" customHeight="1">
      <c r="M686" s="14"/>
      <c r="P686" s="14"/>
      <c r="R686" s="15"/>
      <c r="T686" s="15"/>
    </row>
    <row r="687" spans="13:20" ht="15.75" customHeight="1">
      <c r="M687" s="14"/>
      <c r="P687" s="14"/>
      <c r="R687" s="15"/>
      <c r="T687" s="15"/>
    </row>
    <row r="688" spans="13:20" ht="15.75" customHeight="1">
      <c r="M688" s="14"/>
      <c r="P688" s="14"/>
      <c r="R688" s="15"/>
      <c r="T688" s="15"/>
    </row>
    <row r="689" spans="13:20" ht="15.75" customHeight="1">
      <c r="M689" s="14"/>
      <c r="P689" s="14"/>
      <c r="R689" s="15"/>
      <c r="T689" s="15"/>
    </row>
    <row r="690" spans="13:20" ht="15.75" customHeight="1">
      <c r="M690" s="14"/>
      <c r="P690" s="14"/>
      <c r="R690" s="15"/>
      <c r="T690" s="15"/>
    </row>
    <row r="691" spans="13:20" ht="15.75" customHeight="1">
      <c r="M691" s="14"/>
      <c r="P691" s="14"/>
      <c r="R691" s="15"/>
      <c r="T691" s="15"/>
    </row>
    <row r="692" spans="13:20" ht="15.75" customHeight="1">
      <c r="M692" s="14"/>
      <c r="P692" s="14"/>
      <c r="R692" s="15"/>
      <c r="T692" s="15"/>
    </row>
    <row r="693" spans="13:20" ht="15.75" customHeight="1">
      <c r="M693" s="14"/>
      <c r="P693" s="14"/>
      <c r="R693" s="15"/>
      <c r="T693" s="15"/>
    </row>
    <row r="694" spans="13:20" ht="15.75" customHeight="1">
      <c r="M694" s="14"/>
      <c r="P694" s="14"/>
      <c r="R694" s="15"/>
      <c r="T694" s="15"/>
    </row>
    <row r="695" spans="13:20" ht="15.75" customHeight="1">
      <c r="M695" s="14"/>
      <c r="P695" s="14"/>
      <c r="R695" s="15"/>
      <c r="T695" s="15"/>
    </row>
    <row r="696" spans="13:20" ht="15.75" customHeight="1">
      <c r="M696" s="14"/>
      <c r="P696" s="14"/>
      <c r="R696" s="15"/>
      <c r="T696" s="15"/>
    </row>
    <row r="697" spans="13:20" ht="15.75" customHeight="1">
      <c r="M697" s="14"/>
      <c r="P697" s="14"/>
      <c r="R697" s="15"/>
      <c r="T697" s="15"/>
    </row>
    <row r="698" spans="13:20" ht="15.75" customHeight="1">
      <c r="M698" s="14"/>
      <c r="P698" s="14"/>
      <c r="R698" s="15"/>
      <c r="T698" s="15"/>
    </row>
    <row r="699" spans="13:20" ht="15.75" customHeight="1">
      <c r="M699" s="14"/>
      <c r="P699" s="14"/>
      <c r="R699" s="15"/>
      <c r="T699" s="15"/>
    </row>
    <row r="700" spans="13:20" ht="15.75" customHeight="1">
      <c r="M700" s="14"/>
      <c r="P700" s="14"/>
      <c r="R700" s="15"/>
      <c r="T700" s="15"/>
    </row>
    <row r="701" spans="13:20" ht="15.75" customHeight="1">
      <c r="M701" s="14"/>
      <c r="P701" s="14"/>
      <c r="R701" s="15"/>
      <c r="T701" s="15"/>
    </row>
    <row r="702" spans="13:20" ht="15.75" customHeight="1">
      <c r="M702" s="14"/>
      <c r="P702" s="14"/>
      <c r="R702" s="15"/>
      <c r="T702" s="15"/>
    </row>
    <row r="703" spans="13:20" ht="15.75" customHeight="1">
      <c r="M703" s="14"/>
      <c r="P703" s="14"/>
      <c r="R703" s="15"/>
      <c r="T703" s="15"/>
    </row>
    <row r="704" spans="13:20" ht="15.75" customHeight="1">
      <c r="M704" s="14"/>
      <c r="P704" s="14"/>
      <c r="R704" s="15"/>
      <c r="T704" s="15"/>
    </row>
    <row r="705" spans="13:20" ht="15.75" customHeight="1">
      <c r="M705" s="14"/>
      <c r="P705" s="14"/>
      <c r="R705" s="15"/>
      <c r="T705" s="15"/>
    </row>
    <row r="706" spans="13:20" ht="15.75" customHeight="1">
      <c r="M706" s="14"/>
      <c r="P706" s="14"/>
      <c r="R706" s="15"/>
      <c r="T706" s="15"/>
    </row>
    <row r="707" spans="13:20" ht="15.75" customHeight="1">
      <c r="M707" s="14"/>
      <c r="P707" s="14"/>
      <c r="R707" s="15"/>
      <c r="T707" s="15"/>
    </row>
    <row r="708" spans="13:20" ht="15.75" customHeight="1">
      <c r="M708" s="14"/>
      <c r="P708" s="14"/>
      <c r="R708" s="15"/>
      <c r="T708" s="15"/>
    </row>
    <row r="709" spans="13:20" ht="15.75" customHeight="1">
      <c r="M709" s="14"/>
      <c r="P709" s="14"/>
      <c r="R709" s="15"/>
      <c r="T709" s="15"/>
    </row>
    <row r="710" spans="13:20" ht="15.75" customHeight="1">
      <c r="M710" s="14"/>
      <c r="P710" s="14"/>
      <c r="R710" s="15"/>
      <c r="T710" s="15"/>
    </row>
    <row r="711" spans="13:20" ht="15.75" customHeight="1">
      <c r="M711" s="14"/>
      <c r="P711" s="14"/>
      <c r="R711" s="15"/>
      <c r="T711" s="15"/>
    </row>
    <row r="712" spans="13:20" ht="15.75" customHeight="1">
      <c r="M712" s="14"/>
      <c r="P712" s="14"/>
      <c r="R712" s="15"/>
      <c r="T712" s="15"/>
    </row>
    <row r="713" spans="13:20" ht="15.75" customHeight="1">
      <c r="M713" s="14"/>
      <c r="P713" s="14"/>
      <c r="R713" s="15"/>
      <c r="T713" s="15"/>
    </row>
    <row r="714" spans="13:20" ht="15.75" customHeight="1">
      <c r="M714" s="14"/>
      <c r="P714" s="14"/>
      <c r="R714" s="15"/>
      <c r="T714" s="15"/>
    </row>
    <row r="715" spans="13:20" ht="15.75" customHeight="1">
      <c r="M715" s="14"/>
      <c r="P715" s="14"/>
      <c r="R715" s="15"/>
      <c r="T715" s="15"/>
    </row>
    <row r="716" spans="13:20" ht="15.75" customHeight="1">
      <c r="M716" s="14"/>
      <c r="P716" s="14"/>
      <c r="R716" s="15"/>
      <c r="T716" s="15"/>
    </row>
    <row r="717" spans="13:20" ht="15.75" customHeight="1">
      <c r="M717" s="14"/>
      <c r="P717" s="14"/>
      <c r="R717" s="15"/>
      <c r="T717" s="15"/>
    </row>
    <row r="718" spans="13:20" ht="15.75" customHeight="1">
      <c r="M718" s="14"/>
      <c r="P718" s="14"/>
      <c r="R718" s="15"/>
      <c r="T718" s="15"/>
    </row>
    <row r="719" spans="13:20" ht="15.75" customHeight="1">
      <c r="M719" s="14"/>
      <c r="P719" s="14"/>
      <c r="R719" s="15"/>
      <c r="T719" s="15"/>
    </row>
    <row r="720" spans="13:20" ht="15.75" customHeight="1">
      <c r="M720" s="14"/>
      <c r="P720" s="14"/>
      <c r="R720" s="15"/>
      <c r="T720" s="15"/>
    </row>
    <row r="721" spans="13:20" ht="15.75" customHeight="1">
      <c r="M721" s="14"/>
      <c r="P721" s="14"/>
      <c r="R721" s="15"/>
      <c r="T721" s="15"/>
    </row>
    <row r="722" spans="13:20" ht="15.75" customHeight="1">
      <c r="M722" s="14"/>
      <c r="P722" s="14"/>
      <c r="R722" s="15"/>
      <c r="T722" s="15"/>
    </row>
    <row r="723" spans="13:20" ht="15.75" customHeight="1">
      <c r="M723" s="14"/>
      <c r="P723" s="14"/>
      <c r="R723" s="15"/>
      <c r="T723" s="15"/>
    </row>
    <row r="724" spans="13:20" ht="15.75" customHeight="1">
      <c r="M724" s="14"/>
      <c r="P724" s="14"/>
      <c r="R724" s="15"/>
      <c r="T724" s="15"/>
    </row>
    <row r="725" spans="13:20" ht="15.75" customHeight="1">
      <c r="M725" s="14"/>
      <c r="P725" s="14"/>
      <c r="R725" s="15"/>
      <c r="T725" s="15"/>
    </row>
    <row r="726" spans="13:20" ht="15.75" customHeight="1">
      <c r="M726" s="14"/>
      <c r="P726" s="14"/>
      <c r="R726" s="15"/>
      <c r="T726" s="15"/>
    </row>
    <row r="727" spans="13:20" ht="15.75" customHeight="1">
      <c r="M727" s="14"/>
      <c r="P727" s="14"/>
      <c r="R727" s="15"/>
      <c r="T727" s="15"/>
    </row>
    <row r="728" spans="13:20" ht="15.75" customHeight="1">
      <c r="M728" s="14"/>
      <c r="P728" s="14"/>
      <c r="R728" s="15"/>
      <c r="T728" s="15"/>
    </row>
    <row r="729" spans="13:20" ht="15.75" customHeight="1">
      <c r="M729" s="14"/>
      <c r="P729" s="14"/>
      <c r="R729" s="15"/>
      <c r="T729" s="15"/>
    </row>
    <row r="730" spans="13:20" ht="15.75" customHeight="1">
      <c r="M730" s="14"/>
      <c r="P730" s="14"/>
      <c r="R730" s="15"/>
      <c r="T730" s="15"/>
    </row>
    <row r="731" spans="13:20" ht="15.75" customHeight="1">
      <c r="M731" s="14"/>
      <c r="P731" s="14"/>
      <c r="R731" s="15"/>
      <c r="T731" s="15"/>
    </row>
    <row r="732" spans="13:20" ht="15.75" customHeight="1">
      <c r="M732" s="14"/>
      <c r="P732" s="14"/>
      <c r="R732" s="15"/>
      <c r="T732" s="15"/>
    </row>
    <row r="733" spans="13:20" ht="15.75" customHeight="1">
      <c r="M733" s="14"/>
      <c r="P733" s="14"/>
      <c r="R733" s="15"/>
      <c r="T733" s="15"/>
    </row>
    <row r="734" spans="13:20" ht="15.75" customHeight="1">
      <c r="M734" s="14"/>
      <c r="P734" s="14"/>
      <c r="R734" s="15"/>
      <c r="T734" s="15"/>
    </row>
    <row r="735" spans="13:20" ht="15.75" customHeight="1">
      <c r="M735" s="14"/>
      <c r="P735" s="14"/>
      <c r="R735" s="15"/>
      <c r="T735" s="15"/>
    </row>
    <row r="736" spans="13:20" ht="15.75" customHeight="1">
      <c r="M736" s="14"/>
      <c r="P736" s="14"/>
      <c r="R736" s="15"/>
      <c r="T736" s="15"/>
    </row>
    <row r="737" spans="13:20" ht="15.75" customHeight="1">
      <c r="M737" s="14"/>
      <c r="P737" s="14"/>
      <c r="R737" s="15"/>
      <c r="T737" s="15"/>
    </row>
    <row r="738" spans="13:20" ht="15.75" customHeight="1">
      <c r="M738" s="14"/>
      <c r="P738" s="14"/>
      <c r="R738" s="15"/>
      <c r="T738" s="15"/>
    </row>
    <row r="739" spans="13:20" ht="15.75" customHeight="1">
      <c r="M739" s="14"/>
      <c r="P739" s="14"/>
      <c r="R739" s="15"/>
      <c r="T739" s="15"/>
    </row>
    <row r="740" spans="13:20" ht="15.75" customHeight="1">
      <c r="M740" s="14"/>
      <c r="P740" s="14"/>
      <c r="R740" s="15"/>
      <c r="T740" s="15"/>
    </row>
    <row r="741" spans="13:20" ht="15.75" customHeight="1">
      <c r="M741" s="14"/>
      <c r="P741" s="14"/>
      <c r="R741" s="15"/>
      <c r="T741" s="15"/>
    </row>
    <row r="742" spans="13:20" ht="15.75" customHeight="1">
      <c r="M742" s="14"/>
      <c r="P742" s="14"/>
      <c r="R742" s="15"/>
      <c r="T742" s="15"/>
    </row>
    <row r="743" spans="13:20" ht="15.75" customHeight="1">
      <c r="M743" s="14"/>
      <c r="P743" s="14"/>
      <c r="R743" s="15"/>
      <c r="T743" s="15"/>
    </row>
    <row r="744" spans="13:20" ht="15.75" customHeight="1">
      <c r="M744" s="14"/>
      <c r="P744" s="14"/>
      <c r="R744" s="15"/>
      <c r="T744" s="15"/>
    </row>
    <row r="745" spans="13:20" ht="15.75" customHeight="1">
      <c r="M745" s="14"/>
      <c r="P745" s="14"/>
      <c r="R745" s="15"/>
      <c r="T745" s="15"/>
    </row>
    <row r="746" spans="13:20" ht="15.75" customHeight="1">
      <c r="M746" s="14"/>
      <c r="P746" s="14"/>
      <c r="R746" s="15"/>
      <c r="T746" s="15"/>
    </row>
    <row r="747" spans="13:20" ht="15.75" customHeight="1">
      <c r="M747" s="14"/>
      <c r="P747" s="14"/>
      <c r="R747" s="15"/>
      <c r="T747" s="15"/>
    </row>
    <row r="748" spans="13:20" ht="15.75" customHeight="1">
      <c r="M748" s="14"/>
      <c r="P748" s="14"/>
      <c r="R748" s="15"/>
      <c r="T748" s="15"/>
    </row>
    <row r="749" spans="13:20" ht="15.75" customHeight="1">
      <c r="M749" s="14"/>
      <c r="P749" s="14"/>
      <c r="R749" s="15"/>
      <c r="T749" s="15"/>
    </row>
    <row r="750" spans="13:20" ht="15.75" customHeight="1">
      <c r="M750" s="14"/>
      <c r="P750" s="14"/>
      <c r="R750" s="15"/>
      <c r="T750" s="15"/>
    </row>
    <row r="751" spans="13:20" ht="15.75" customHeight="1">
      <c r="M751" s="14"/>
      <c r="P751" s="14"/>
      <c r="R751" s="15"/>
      <c r="T751" s="15"/>
    </row>
    <row r="752" spans="13:20" ht="15.75" customHeight="1">
      <c r="M752" s="14"/>
      <c r="P752" s="14"/>
      <c r="R752" s="15"/>
      <c r="T752" s="15"/>
    </row>
    <row r="753" spans="13:20" ht="15.75" customHeight="1">
      <c r="M753" s="14"/>
      <c r="P753" s="14"/>
      <c r="R753" s="15"/>
      <c r="T753" s="15"/>
    </row>
    <row r="754" spans="13:20" ht="15.75" customHeight="1">
      <c r="M754" s="14"/>
      <c r="P754" s="14"/>
      <c r="R754" s="15"/>
      <c r="T754" s="15"/>
    </row>
    <row r="755" spans="13:20" ht="15.75" customHeight="1">
      <c r="M755" s="14"/>
      <c r="P755" s="14"/>
      <c r="R755" s="15"/>
      <c r="T755" s="15"/>
    </row>
    <row r="756" spans="13:20" ht="15.75" customHeight="1">
      <c r="M756" s="14"/>
      <c r="P756" s="14"/>
      <c r="R756" s="15"/>
      <c r="T756" s="15"/>
    </row>
    <row r="757" spans="13:20" ht="15.75" customHeight="1">
      <c r="M757" s="14"/>
      <c r="P757" s="14"/>
      <c r="R757" s="15"/>
      <c r="T757" s="15"/>
    </row>
    <row r="758" spans="13:20" ht="15.75" customHeight="1">
      <c r="M758" s="14"/>
      <c r="P758" s="14"/>
      <c r="R758" s="15"/>
      <c r="T758" s="15"/>
    </row>
    <row r="759" spans="13:20" ht="15.75" customHeight="1">
      <c r="M759" s="14"/>
      <c r="P759" s="14"/>
      <c r="R759" s="15"/>
      <c r="T759" s="15"/>
    </row>
    <row r="760" spans="13:20" ht="15.75" customHeight="1">
      <c r="M760" s="14"/>
      <c r="P760" s="14"/>
      <c r="R760" s="15"/>
      <c r="T760" s="15"/>
    </row>
    <row r="761" spans="13:20" ht="15.75" customHeight="1">
      <c r="M761" s="14"/>
      <c r="P761" s="14"/>
      <c r="R761" s="15"/>
      <c r="T761" s="15"/>
    </row>
    <row r="762" spans="13:20" ht="15.75" customHeight="1">
      <c r="M762" s="14"/>
      <c r="P762" s="14"/>
      <c r="R762" s="15"/>
      <c r="T762" s="15"/>
    </row>
    <row r="763" spans="13:20" ht="15.75" customHeight="1">
      <c r="M763" s="14"/>
      <c r="P763" s="14"/>
      <c r="R763" s="15"/>
      <c r="T763" s="15"/>
    </row>
    <row r="764" spans="13:20" ht="15.75" customHeight="1">
      <c r="M764" s="14"/>
      <c r="P764" s="14"/>
      <c r="R764" s="15"/>
      <c r="T764" s="15"/>
    </row>
    <row r="765" spans="13:20" ht="15.75" customHeight="1">
      <c r="M765" s="14"/>
      <c r="P765" s="14"/>
      <c r="R765" s="15"/>
      <c r="T765" s="15"/>
    </row>
    <row r="766" spans="13:20" ht="15.75" customHeight="1">
      <c r="M766" s="14"/>
      <c r="P766" s="14"/>
      <c r="R766" s="15"/>
      <c r="T766" s="15"/>
    </row>
    <row r="767" spans="13:20" ht="15.75" customHeight="1">
      <c r="M767" s="14"/>
      <c r="P767" s="14"/>
      <c r="R767" s="15"/>
      <c r="T767" s="15"/>
    </row>
    <row r="768" spans="13:20" ht="15.75" customHeight="1">
      <c r="M768" s="14"/>
      <c r="P768" s="14"/>
      <c r="R768" s="15"/>
      <c r="T768" s="15"/>
    </row>
    <row r="769" spans="13:20" ht="15.75" customHeight="1">
      <c r="M769" s="14"/>
      <c r="P769" s="14"/>
      <c r="R769" s="15"/>
      <c r="T769" s="15"/>
    </row>
    <row r="770" spans="13:20" ht="15.75" customHeight="1">
      <c r="M770" s="14"/>
      <c r="P770" s="14"/>
      <c r="R770" s="15"/>
      <c r="T770" s="15"/>
    </row>
    <row r="771" spans="13:20" ht="15.75" customHeight="1">
      <c r="M771" s="14"/>
      <c r="P771" s="14"/>
      <c r="R771" s="15"/>
      <c r="T771" s="15"/>
    </row>
    <row r="772" spans="13:20" ht="15.75" customHeight="1">
      <c r="M772" s="14"/>
      <c r="P772" s="14"/>
      <c r="R772" s="15"/>
      <c r="T772" s="15"/>
    </row>
    <row r="773" spans="13:20" ht="15.75" customHeight="1">
      <c r="M773" s="14"/>
      <c r="P773" s="14"/>
      <c r="R773" s="15"/>
      <c r="T773" s="15"/>
    </row>
    <row r="774" spans="13:20" ht="15.75" customHeight="1">
      <c r="M774" s="14"/>
      <c r="P774" s="14"/>
      <c r="R774" s="15"/>
      <c r="T774" s="15"/>
    </row>
    <row r="775" spans="13:20" ht="15.75" customHeight="1">
      <c r="M775" s="14"/>
      <c r="P775" s="14"/>
      <c r="R775" s="15"/>
      <c r="T775" s="15"/>
    </row>
    <row r="776" spans="13:20" ht="15.75" customHeight="1">
      <c r="M776" s="14"/>
      <c r="P776" s="14"/>
      <c r="R776" s="15"/>
      <c r="T776" s="15"/>
    </row>
    <row r="777" spans="13:20" ht="15.75" customHeight="1">
      <c r="M777" s="14"/>
      <c r="P777" s="14"/>
      <c r="R777" s="15"/>
      <c r="T777" s="15"/>
    </row>
    <row r="778" spans="13:20" ht="15.75" customHeight="1">
      <c r="M778" s="14"/>
      <c r="P778" s="14"/>
      <c r="R778" s="15"/>
      <c r="T778" s="15"/>
    </row>
    <row r="779" spans="13:20" ht="15.75" customHeight="1">
      <c r="M779" s="14"/>
      <c r="P779" s="14"/>
      <c r="R779" s="15"/>
      <c r="T779" s="15"/>
    </row>
    <row r="780" spans="13:20" ht="15.75" customHeight="1">
      <c r="M780" s="14"/>
      <c r="P780" s="14"/>
      <c r="R780" s="15"/>
      <c r="T780" s="15"/>
    </row>
    <row r="781" spans="13:20" ht="15.75" customHeight="1">
      <c r="M781" s="14"/>
      <c r="P781" s="14"/>
      <c r="R781" s="15"/>
      <c r="T781" s="15"/>
    </row>
    <row r="782" spans="13:20" ht="15.75" customHeight="1">
      <c r="M782" s="14"/>
      <c r="P782" s="14"/>
      <c r="R782" s="15"/>
      <c r="T782" s="15"/>
    </row>
    <row r="783" spans="13:20" ht="15.75" customHeight="1">
      <c r="M783" s="14"/>
      <c r="P783" s="14"/>
      <c r="R783" s="15"/>
      <c r="T783" s="15"/>
    </row>
    <row r="784" spans="13:20" ht="15.75" customHeight="1">
      <c r="M784" s="14"/>
      <c r="P784" s="14"/>
      <c r="R784" s="15"/>
      <c r="T784" s="15"/>
    </row>
    <row r="785" spans="13:20" ht="15.75" customHeight="1">
      <c r="M785" s="14"/>
      <c r="P785" s="14"/>
      <c r="R785" s="15"/>
      <c r="T785" s="15"/>
    </row>
    <row r="786" spans="13:20" ht="15.75" customHeight="1">
      <c r="M786" s="14"/>
      <c r="P786" s="14"/>
      <c r="R786" s="15"/>
      <c r="T786" s="15"/>
    </row>
    <row r="787" spans="13:20" ht="15.75" customHeight="1">
      <c r="M787" s="14"/>
      <c r="P787" s="14"/>
      <c r="R787" s="15"/>
      <c r="T787" s="15"/>
    </row>
    <row r="788" spans="13:20" ht="15.75" customHeight="1">
      <c r="M788" s="14"/>
      <c r="P788" s="14"/>
      <c r="R788" s="15"/>
      <c r="T788" s="15"/>
    </row>
    <row r="789" spans="13:20" ht="15.75" customHeight="1">
      <c r="M789" s="14"/>
      <c r="P789" s="14"/>
      <c r="R789" s="15"/>
      <c r="T789" s="15"/>
    </row>
    <row r="790" spans="13:20" ht="15.75" customHeight="1">
      <c r="M790" s="14"/>
      <c r="P790" s="14"/>
      <c r="R790" s="15"/>
      <c r="T790" s="15"/>
    </row>
    <row r="791" spans="13:20" ht="15.75" customHeight="1">
      <c r="M791" s="14"/>
      <c r="P791" s="14"/>
      <c r="R791" s="15"/>
      <c r="T791" s="15"/>
    </row>
    <row r="792" spans="13:20" ht="15.75" customHeight="1">
      <c r="M792" s="14"/>
      <c r="P792" s="14"/>
      <c r="R792" s="15"/>
      <c r="T792" s="15"/>
    </row>
    <row r="793" spans="13:20" ht="15.75" customHeight="1">
      <c r="M793" s="14"/>
      <c r="P793" s="14"/>
      <c r="R793" s="15"/>
      <c r="T793" s="15"/>
    </row>
    <row r="794" spans="13:20" ht="15.75" customHeight="1">
      <c r="M794" s="14"/>
      <c r="P794" s="14"/>
      <c r="R794" s="15"/>
      <c r="T794" s="15"/>
    </row>
    <row r="795" spans="13:20" ht="15.75" customHeight="1">
      <c r="M795" s="14"/>
      <c r="P795" s="14"/>
      <c r="R795" s="15"/>
      <c r="T795" s="15"/>
    </row>
    <row r="796" spans="13:20" ht="15.75" customHeight="1">
      <c r="M796" s="14"/>
      <c r="P796" s="14"/>
      <c r="R796" s="15"/>
      <c r="T796" s="15"/>
    </row>
    <row r="797" spans="13:20" ht="15.75" customHeight="1">
      <c r="M797" s="14"/>
      <c r="P797" s="14"/>
      <c r="R797" s="15"/>
      <c r="T797" s="15"/>
    </row>
    <row r="798" spans="13:20" ht="15.75" customHeight="1">
      <c r="M798" s="14"/>
      <c r="P798" s="14"/>
      <c r="R798" s="15"/>
      <c r="T798" s="15"/>
    </row>
    <row r="799" spans="13:20" ht="15.75" customHeight="1">
      <c r="M799" s="14"/>
      <c r="P799" s="14"/>
      <c r="R799" s="15"/>
      <c r="T799" s="15"/>
    </row>
    <row r="800" spans="13:20" ht="15.75" customHeight="1">
      <c r="M800" s="14"/>
      <c r="P800" s="14"/>
      <c r="R800" s="15"/>
      <c r="T800" s="15"/>
    </row>
    <row r="801" spans="13:20" ht="15.75" customHeight="1">
      <c r="M801" s="14"/>
      <c r="P801" s="14"/>
      <c r="R801" s="15"/>
      <c r="T801" s="15"/>
    </row>
    <row r="802" spans="13:20" ht="15.75" customHeight="1">
      <c r="M802" s="14"/>
      <c r="P802" s="14"/>
      <c r="R802" s="15"/>
      <c r="T802" s="15"/>
    </row>
    <row r="803" spans="13:20" ht="15.75" customHeight="1">
      <c r="M803" s="14"/>
      <c r="P803" s="14"/>
      <c r="R803" s="15"/>
      <c r="T803" s="15"/>
    </row>
    <row r="804" spans="13:20" ht="15.75" customHeight="1">
      <c r="M804" s="14"/>
      <c r="P804" s="14"/>
      <c r="R804" s="15"/>
      <c r="T804" s="15"/>
    </row>
    <row r="805" spans="13:20" ht="15.75" customHeight="1">
      <c r="M805" s="14"/>
      <c r="P805" s="14"/>
      <c r="R805" s="15"/>
      <c r="T805" s="15"/>
    </row>
    <row r="806" spans="13:20" ht="15.75" customHeight="1">
      <c r="M806" s="14"/>
      <c r="P806" s="14"/>
      <c r="R806" s="15"/>
      <c r="T806" s="15"/>
    </row>
    <row r="807" spans="13:20" ht="15.75" customHeight="1">
      <c r="M807" s="14"/>
      <c r="P807" s="14"/>
      <c r="R807" s="15"/>
      <c r="T807" s="15"/>
    </row>
    <row r="808" spans="13:20" ht="15.75" customHeight="1">
      <c r="M808" s="14"/>
      <c r="P808" s="14"/>
      <c r="R808" s="15"/>
      <c r="T808" s="15"/>
    </row>
    <row r="809" spans="13:20" ht="15.75" customHeight="1">
      <c r="M809" s="14"/>
      <c r="P809" s="14"/>
      <c r="R809" s="15"/>
      <c r="T809" s="15"/>
    </row>
    <row r="810" spans="13:20" ht="15.75" customHeight="1">
      <c r="M810" s="14"/>
      <c r="P810" s="14"/>
      <c r="R810" s="15"/>
      <c r="T810" s="15"/>
    </row>
    <row r="811" spans="13:20" ht="15.75" customHeight="1">
      <c r="M811" s="14"/>
      <c r="P811" s="14"/>
      <c r="R811" s="15"/>
      <c r="T811" s="15"/>
    </row>
    <row r="812" spans="13:20" ht="15.75" customHeight="1">
      <c r="M812" s="14"/>
      <c r="P812" s="14"/>
      <c r="R812" s="15"/>
      <c r="T812" s="15"/>
    </row>
    <row r="813" spans="13:20" ht="15.75" customHeight="1">
      <c r="M813" s="14"/>
      <c r="P813" s="14"/>
      <c r="R813" s="15"/>
      <c r="T813" s="15"/>
    </row>
    <row r="814" spans="13:20" ht="15.75" customHeight="1">
      <c r="M814" s="14"/>
      <c r="P814" s="14"/>
      <c r="R814" s="15"/>
      <c r="T814" s="15"/>
    </row>
    <row r="815" spans="13:20" ht="15.75" customHeight="1">
      <c r="M815" s="14"/>
      <c r="P815" s="14"/>
      <c r="R815" s="15"/>
      <c r="T815" s="15"/>
    </row>
    <row r="816" spans="13:20" ht="15.75" customHeight="1">
      <c r="M816" s="14"/>
      <c r="P816" s="14"/>
      <c r="R816" s="15"/>
      <c r="T816" s="15"/>
    </row>
    <row r="817" spans="13:20" ht="15.75" customHeight="1">
      <c r="M817" s="14"/>
      <c r="P817" s="14"/>
      <c r="R817" s="15"/>
      <c r="T817" s="15"/>
    </row>
    <row r="818" spans="13:20" ht="15.75" customHeight="1">
      <c r="M818" s="14"/>
      <c r="P818" s="14"/>
      <c r="R818" s="15"/>
      <c r="T818" s="15"/>
    </row>
    <row r="819" spans="13:20" ht="15.75" customHeight="1">
      <c r="M819" s="14"/>
      <c r="P819" s="14"/>
      <c r="R819" s="15"/>
      <c r="T819" s="15"/>
    </row>
    <row r="820" spans="13:20" ht="15.75" customHeight="1">
      <c r="M820" s="14"/>
      <c r="P820" s="14"/>
      <c r="R820" s="15"/>
      <c r="T820" s="15"/>
    </row>
    <row r="821" spans="13:20" ht="15.75" customHeight="1">
      <c r="M821" s="14"/>
      <c r="P821" s="14"/>
      <c r="R821" s="15"/>
      <c r="T821" s="15"/>
    </row>
    <row r="822" spans="13:20" ht="15.75" customHeight="1">
      <c r="M822" s="14"/>
      <c r="P822" s="14"/>
      <c r="R822" s="15"/>
      <c r="T822" s="15"/>
    </row>
    <row r="823" spans="13:20" ht="15.75" customHeight="1">
      <c r="M823" s="14"/>
      <c r="P823" s="14"/>
      <c r="R823" s="15"/>
      <c r="T823" s="15"/>
    </row>
    <row r="824" spans="13:20" ht="15.75" customHeight="1">
      <c r="M824" s="14"/>
      <c r="P824" s="14"/>
      <c r="R824" s="15"/>
      <c r="T824" s="15"/>
    </row>
    <row r="825" spans="13:20" ht="15.75" customHeight="1">
      <c r="M825" s="14"/>
      <c r="P825" s="14"/>
      <c r="R825" s="15"/>
      <c r="T825" s="15"/>
    </row>
    <row r="826" spans="13:20" ht="15.75" customHeight="1">
      <c r="M826" s="14"/>
      <c r="P826" s="14"/>
      <c r="R826" s="15"/>
      <c r="T826" s="15"/>
    </row>
    <row r="827" spans="13:20" ht="15.75" customHeight="1">
      <c r="M827" s="14"/>
      <c r="P827" s="14"/>
      <c r="R827" s="15"/>
      <c r="T827" s="15"/>
    </row>
    <row r="828" spans="13:20" ht="15.75" customHeight="1">
      <c r="M828" s="14"/>
      <c r="P828" s="14"/>
      <c r="R828" s="15"/>
      <c r="T828" s="15"/>
    </row>
    <row r="829" spans="13:20" ht="15.75" customHeight="1">
      <c r="M829" s="14"/>
      <c r="P829" s="14"/>
      <c r="R829" s="15"/>
      <c r="T829" s="15"/>
    </row>
    <row r="830" spans="13:20" ht="15.75" customHeight="1">
      <c r="M830" s="14"/>
      <c r="P830" s="14"/>
      <c r="R830" s="15"/>
      <c r="T830" s="15"/>
    </row>
    <row r="831" spans="13:20" ht="15.75" customHeight="1">
      <c r="M831" s="14"/>
      <c r="P831" s="14"/>
      <c r="R831" s="15"/>
      <c r="T831" s="15"/>
    </row>
    <row r="832" spans="13:20" ht="15.75" customHeight="1">
      <c r="M832" s="14"/>
      <c r="P832" s="14"/>
      <c r="R832" s="15"/>
      <c r="T832" s="15"/>
    </row>
    <row r="833" spans="13:20" ht="15.75" customHeight="1">
      <c r="M833" s="14"/>
      <c r="P833" s="14"/>
      <c r="R833" s="15"/>
      <c r="T833" s="15"/>
    </row>
    <row r="834" spans="13:20" ht="15.75" customHeight="1">
      <c r="M834" s="14"/>
      <c r="P834" s="14"/>
      <c r="R834" s="15"/>
      <c r="T834" s="15"/>
    </row>
    <row r="835" spans="13:20" ht="15.75" customHeight="1">
      <c r="M835" s="14"/>
      <c r="P835" s="14"/>
      <c r="R835" s="15"/>
      <c r="T835" s="15"/>
    </row>
    <row r="836" spans="13:20" ht="15.75" customHeight="1">
      <c r="M836" s="14"/>
      <c r="P836" s="14"/>
      <c r="R836" s="15"/>
      <c r="T836" s="15"/>
    </row>
    <row r="837" spans="13:20" ht="15.75" customHeight="1">
      <c r="M837" s="14"/>
      <c r="P837" s="14"/>
      <c r="R837" s="15"/>
      <c r="T837" s="15"/>
    </row>
    <row r="838" spans="13:20" ht="15.75" customHeight="1">
      <c r="M838" s="14"/>
      <c r="P838" s="14"/>
      <c r="R838" s="15"/>
      <c r="T838" s="15"/>
    </row>
    <row r="839" spans="13:20" ht="15.75" customHeight="1">
      <c r="M839" s="14"/>
      <c r="P839" s="14"/>
      <c r="R839" s="15"/>
      <c r="T839" s="15"/>
    </row>
    <row r="840" spans="13:20" ht="15.75" customHeight="1">
      <c r="M840" s="14"/>
      <c r="P840" s="14"/>
      <c r="R840" s="15"/>
      <c r="T840" s="15"/>
    </row>
    <row r="841" spans="13:20" ht="15.75" customHeight="1">
      <c r="M841" s="14"/>
      <c r="P841" s="14"/>
      <c r="R841" s="15"/>
      <c r="T841" s="15"/>
    </row>
    <row r="842" spans="13:20" ht="15.75" customHeight="1">
      <c r="M842" s="14"/>
      <c r="P842" s="14"/>
      <c r="R842" s="15"/>
      <c r="T842" s="15"/>
    </row>
    <row r="843" spans="13:20" ht="15.75" customHeight="1">
      <c r="M843" s="14"/>
      <c r="P843" s="14"/>
      <c r="R843" s="15"/>
      <c r="T843" s="15"/>
    </row>
    <row r="844" spans="13:20" ht="15.75" customHeight="1">
      <c r="M844" s="14"/>
      <c r="P844" s="14"/>
      <c r="R844" s="15"/>
      <c r="T844" s="15"/>
    </row>
    <row r="845" spans="13:20" ht="15.75" customHeight="1">
      <c r="M845" s="14"/>
      <c r="P845" s="14"/>
      <c r="R845" s="15"/>
      <c r="T845" s="15"/>
    </row>
    <row r="846" spans="13:20" ht="15.75" customHeight="1">
      <c r="M846" s="14"/>
      <c r="P846" s="14"/>
      <c r="R846" s="15"/>
      <c r="T846" s="15"/>
    </row>
    <row r="847" spans="13:20" ht="15.75" customHeight="1">
      <c r="M847" s="14"/>
      <c r="P847" s="14"/>
      <c r="R847" s="15"/>
      <c r="T847" s="15"/>
    </row>
    <row r="848" spans="13:20" ht="15.75" customHeight="1">
      <c r="M848" s="14"/>
      <c r="P848" s="14"/>
      <c r="R848" s="15"/>
      <c r="T848" s="15"/>
    </row>
    <row r="849" spans="13:20" ht="15.75" customHeight="1">
      <c r="M849" s="14"/>
      <c r="P849" s="14"/>
      <c r="R849" s="15"/>
      <c r="T849" s="15"/>
    </row>
    <row r="850" spans="13:20" ht="15.75" customHeight="1">
      <c r="M850" s="14"/>
      <c r="P850" s="14"/>
      <c r="R850" s="15"/>
      <c r="T850" s="15"/>
    </row>
    <row r="851" spans="13:20" ht="15.75" customHeight="1">
      <c r="M851" s="14"/>
      <c r="P851" s="14"/>
      <c r="R851" s="15"/>
      <c r="T851" s="15"/>
    </row>
    <row r="852" spans="13:20" ht="15.75" customHeight="1">
      <c r="M852" s="14"/>
      <c r="P852" s="14"/>
      <c r="R852" s="15"/>
      <c r="T852" s="15"/>
    </row>
    <row r="853" spans="13:20" ht="15.75" customHeight="1">
      <c r="M853" s="14"/>
      <c r="P853" s="14"/>
      <c r="R853" s="15"/>
      <c r="T853" s="15"/>
    </row>
    <row r="854" spans="13:20" ht="15.75" customHeight="1">
      <c r="M854" s="14"/>
      <c r="P854" s="14"/>
      <c r="R854" s="15"/>
      <c r="T854" s="15"/>
    </row>
    <row r="855" spans="13:20" ht="15.75" customHeight="1">
      <c r="M855" s="14"/>
      <c r="P855" s="14"/>
      <c r="R855" s="15"/>
      <c r="T855" s="15"/>
    </row>
    <row r="856" spans="13:20" ht="15.75" customHeight="1">
      <c r="M856" s="14"/>
      <c r="P856" s="14"/>
      <c r="R856" s="15"/>
      <c r="T856" s="15"/>
    </row>
    <row r="857" spans="13:20" ht="15.75" customHeight="1">
      <c r="M857" s="14"/>
      <c r="P857" s="14"/>
      <c r="R857" s="15"/>
      <c r="T857" s="15"/>
    </row>
    <row r="858" spans="13:20" ht="15.75" customHeight="1">
      <c r="M858" s="14"/>
      <c r="P858" s="14"/>
      <c r="R858" s="15"/>
      <c r="T858" s="15"/>
    </row>
    <row r="859" spans="13:20" ht="15.75" customHeight="1">
      <c r="M859" s="14"/>
      <c r="P859" s="14"/>
      <c r="R859" s="15"/>
      <c r="T859" s="15"/>
    </row>
    <row r="860" spans="13:20" ht="15.75" customHeight="1">
      <c r="M860" s="14"/>
      <c r="P860" s="14"/>
      <c r="R860" s="15"/>
      <c r="T860" s="15"/>
    </row>
    <row r="861" spans="13:20" ht="15.75" customHeight="1">
      <c r="M861" s="14"/>
      <c r="P861" s="14"/>
      <c r="R861" s="15"/>
      <c r="T861" s="15"/>
    </row>
    <row r="862" spans="13:20" ht="15.75" customHeight="1">
      <c r="M862" s="14"/>
      <c r="P862" s="14"/>
      <c r="R862" s="15"/>
      <c r="T862" s="15"/>
    </row>
    <row r="863" spans="13:20" ht="15.75" customHeight="1">
      <c r="M863" s="14"/>
      <c r="P863" s="14"/>
      <c r="R863" s="15"/>
      <c r="T863" s="15"/>
    </row>
    <row r="864" spans="13:20" ht="15.75" customHeight="1">
      <c r="M864" s="14"/>
      <c r="P864" s="14"/>
      <c r="R864" s="15"/>
      <c r="T864" s="15"/>
    </row>
    <row r="865" spans="13:20" ht="15.75" customHeight="1">
      <c r="M865" s="14"/>
      <c r="P865" s="14"/>
      <c r="R865" s="15"/>
      <c r="T865" s="15"/>
    </row>
    <row r="866" spans="13:20" ht="15.75" customHeight="1">
      <c r="M866" s="14"/>
      <c r="P866" s="14"/>
      <c r="R866" s="15"/>
      <c r="T866" s="15"/>
    </row>
    <row r="867" spans="13:20" ht="15.75" customHeight="1">
      <c r="M867" s="14"/>
      <c r="P867" s="14"/>
      <c r="R867" s="15"/>
      <c r="T867" s="15"/>
    </row>
    <row r="868" spans="13:20" ht="15.75" customHeight="1">
      <c r="M868" s="14"/>
      <c r="P868" s="14"/>
      <c r="R868" s="15"/>
      <c r="T868" s="15"/>
    </row>
    <row r="869" spans="13:20" ht="15.75" customHeight="1">
      <c r="M869" s="14"/>
      <c r="P869" s="14"/>
      <c r="R869" s="15"/>
      <c r="T869" s="15"/>
    </row>
    <row r="870" spans="13:20" ht="15.75" customHeight="1">
      <c r="M870" s="14"/>
      <c r="P870" s="14"/>
      <c r="R870" s="15"/>
      <c r="T870" s="15"/>
    </row>
    <row r="871" spans="13:20" ht="15.75" customHeight="1">
      <c r="M871" s="14"/>
      <c r="P871" s="14"/>
      <c r="R871" s="15"/>
      <c r="T871" s="15"/>
    </row>
    <row r="872" spans="13:20" ht="15.75" customHeight="1">
      <c r="M872" s="14"/>
      <c r="P872" s="14"/>
      <c r="R872" s="15"/>
      <c r="T872" s="15"/>
    </row>
    <row r="873" spans="13:20" ht="15.75" customHeight="1">
      <c r="M873" s="14"/>
      <c r="P873" s="14"/>
      <c r="R873" s="15"/>
      <c r="T873" s="15"/>
    </row>
    <row r="874" spans="13:20" ht="15.75" customHeight="1">
      <c r="M874" s="14"/>
      <c r="P874" s="14"/>
      <c r="R874" s="15"/>
      <c r="T874" s="15"/>
    </row>
    <row r="875" spans="13:20" ht="15.75" customHeight="1">
      <c r="M875" s="14"/>
      <c r="P875" s="14"/>
      <c r="R875" s="15"/>
      <c r="T875" s="15"/>
    </row>
    <row r="876" spans="13:20" ht="15.75" customHeight="1">
      <c r="M876" s="14"/>
      <c r="P876" s="14"/>
      <c r="R876" s="15"/>
      <c r="T876" s="15"/>
    </row>
    <row r="877" spans="13:20" ht="15.75" customHeight="1">
      <c r="M877" s="14"/>
      <c r="P877" s="14"/>
      <c r="R877" s="15"/>
      <c r="T877" s="15"/>
    </row>
    <row r="878" spans="13:20" ht="15.75" customHeight="1">
      <c r="M878" s="14"/>
      <c r="P878" s="14"/>
      <c r="R878" s="15"/>
      <c r="T878" s="15"/>
    </row>
    <row r="879" spans="13:20" ht="15.75" customHeight="1">
      <c r="M879" s="14"/>
      <c r="P879" s="14"/>
      <c r="R879" s="15"/>
      <c r="T879" s="15"/>
    </row>
    <row r="880" spans="13:20" ht="15.75" customHeight="1">
      <c r="M880" s="14"/>
      <c r="P880" s="14"/>
      <c r="R880" s="15"/>
      <c r="T880" s="15"/>
    </row>
    <row r="881" spans="13:20" ht="15.75" customHeight="1">
      <c r="M881" s="14"/>
      <c r="P881" s="14"/>
      <c r="R881" s="15"/>
      <c r="T881" s="15"/>
    </row>
    <row r="882" spans="13:20" ht="15.75" customHeight="1">
      <c r="M882" s="14"/>
      <c r="P882" s="14"/>
      <c r="R882" s="15"/>
      <c r="T882" s="15"/>
    </row>
    <row r="883" spans="13:20" ht="15.75" customHeight="1">
      <c r="M883" s="14"/>
      <c r="P883" s="14"/>
      <c r="R883" s="15"/>
      <c r="T883" s="15"/>
    </row>
    <row r="884" spans="13:20" ht="15.75" customHeight="1">
      <c r="M884" s="14"/>
      <c r="P884" s="14"/>
      <c r="R884" s="15"/>
      <c r="T884" s="15"/>
    </row>
    <row r="885" spans="13:20" ht="15.75" customHeight="1">
      <c r="M885" s="14"/>
      <c r="P885" s="14"/>
      <c r="R885" s="15"/>
      <c r="T885" s="15"/>
    </row>
    <row r="886" spans="13:20" ht="15.75" customHeight="1">
      <c r="M886" s="14"/>
      <c r="P886" s="14"/>
      <c r="R886" s="15"/>
      <c r="T886" s="15"/>
    </row>
    <row r="887" spans="13:20" ht="15.75" customHeight="1">
      <c r="M887" s="14"/>
      <c r="P887" s="14"/>
      <c r="R887" s="15"/>
      <c r="T887" s="15"/>
    </row>
    <row r="888" spans="13:20" ht="15.75" customHeight="1">
      <c r="M888" s="14"/>
      <c r="P888" s="14"/>
      <c r="R888" s="15"/>
      <c r="T888" s="15"/>
    </row>
    <row r="889" spans="13:20" ht="15.75" customHeight="1">
      <c r="M889" s="14"/>
      <c r="P889" s="14"/>
      <c r="R889" s="15"/>
      <c r="T889" s="15"/>
    </row>
    <row r="890" spans="13:20" ht="15.75" customHeight="1">
      <c r="M890" s="14"/>
      <c r="P890" s="14"/>
      <c r="R890" s="15"/>
      <c r="T890" s="15"/>
    </row>
    <row r="891" spans="13:20" ht="15.75" customHeight="1">
      <c r="M891" s="14"/>
      <c r="P891" s="14"/>
      <c r="R891" s="15"/>
      <c r="T891" s="15"/>
    </row>
    <row r="892" spans="13:20" ht="15.75" customHeight="1">
      <c r="M892" s="14"/>
      <c r="P892" s="14"/>
      <c r="R892" s="15"/>
      <c r="T892" s="15"/>
    </row>
    <row r="893" spans="13:20" ht="15.75" customHeight="1">
      <c r="M893" s="14"/>
      <c r="P893" s="14"/>
      <c r="R893" s="15"/>
      <c r="T893" s="15"/>
    </row>
    <row r="894" spans="13:20" ht="15.75" customHeight="1">
      <c r="M894" s="14"/>
      <c r="P894" s="14"/>
      <c r="R894" s="15"/>
      <c r="T894" s="15"/>
    </row>
    <row r="895" spans="13:20" ht="15.75" customHeight="1">
      <c r="M895" s="14"/>
      <c r="P895" s="14"/>
      <c r="R895" s="15"/>
      <c r="T895" s="15"/>
    </row>
    <row r="896" spans="13:20" ht="15.75" customHeight="1">
      <c r="M896" s="14"/>
      <c r="P896" s="14"/>
      <c r="R896" s="15"/>
      <c r="T896" s="15"/>
    </row>
    <row r="897" spans="13:20" ht="15.75" customHeight="1">
      <c r="M897" s="14"/>
      <c r="P897" s="14"/>
      <c r="R897" s="15"/>
      <c r="T897" s="15"/>
    </row>
    <row r="898" spans="13:20" ht="15.75" customHeight="1">
      <c r="M898" s="14"/>
      <c r="P898" s="14"/>
      <c r="R898" s="15"/>
      <c r="T898" s="15"/>
    </row>
    <row r="899" spans="13:20" ht="15.75" customHeight="1">
      <c r="M899" s="14"/>
      <c r="P899" s="14"/>
      <c r="R899" s="15"/>
      <c r="T899" s="15"/>
    </row>
    <row r="900" spans="13:20" ht="15.75" customHeight="1">
      <c r="M900" s="14"/>
      <c r="P900" s="14"/>
      <c r="R900" s="15"/>
      <c r="T900" s="15"/>
    </row>
    <row r="901" spans="13:20" ht="15.75" customHeight="1">
      <c r="M901" s="14"/>
      <c r="P901" s="14"/>
      <c r="R901" s="15"/>
      <c r="T901" s="15"/>
    </row>
    <row r="902" spans="13:20" ht="15.75" customHeight="1">
      <c r="M902" s="14"/>
      <c r="P902" s="14"/>
      <c r="R902" s="15"/>
      <c r="T902" s="15"/>
    </row>
    <row r="903" spans="13:20" ht="15.75" customHeight="1">
      <c r="M903" s="14"/>
      <c r="P903" s="14"/>
      <c r="R903" s="15"/>
      <c r="T903" s="15"/>
    </row>
    <row r="904" spans="13:20" ht="15.75" customHeight="1">
      <c r="M904" s="14"/>
      <c r="P904" s="14"/>
      <c r="R904" s="15"/>
      <c r="T904" s="15"/>
    </row>
    <row r="905" spans="13:20" ht="15.75" customHeight="1">
      <c r="M905" s="14"/>
      <c r="P905" s="14"/>
      <c r="R905" s="15"/>
      <c r="T905" s="15"/>
    </row>
    <row r="906" spans="13:20" ht="15.75" customHeight="1">
      <c r="M906" s="14"/>
      <c r="P906" s="14"/>
      <c r="R906" s="15"/>
      <c r="T906" s="15"/>
    </row>
    <row r="907" spans="13:20" ht="15.75" customHeight="1">
      <c r="M907" s="14"/>
      <c r="P907" s="14"/>
      <c r="R907" s="15"/>
      <c r="T907" s="15"/>
    </row>
    <row r="908" spans="13:20" ht="15.75" customHeight="1">
      <c r="M908" s="14"/>
      <c r="P908" s="14"/>
      <c r="R908" s="15"/>
      <c r="T908" s="15"/>
    </row>
    <row r="909" spans="13:20" ht="15.75" customHeight="1">
      <c r="M909" s="14"/>
      <c r="P909" s="14"/>
      <c r="R909" s="15"/>
      <c r="T909" s="15"/>
    </row>
    <row r="910" spans="13:20" ht="15.75" customHeight="1">
      <c r="M910" s="14"/>
      <c r="P910" s="14"/>
      <c r="R910" s="15"/>
      <c r="T910" s="15"/>
    </row>
    <row r="911" spans="13:20" ht="15.75" customHeight="1">
      <c r="M911" s="14"/>
      <c r="P911" s="14"/>
      <c r="R911" s="15"/>
      <c r="T911" s="15"/>
    </row>
    <row r="912" spans="13:20" ht="15.75" customHeight="1">
      <c r="M912" s="14"/>
      <c r="P912" s="14"/>
      <c r="R912" s="15"/>
      <c r="T912" s="15"/>
    </row>
    <row r="913" spans="13:20" ht="15.75" customHeight="1">
      <c r="M913" s="14"/>
      <c r="P913" s="14"/>
      <c r="R913" s="15"/>
      <c r="T913" s="15"/>
    </row>
    <row r="914" spans="13:20" ht="15.75" customHeight="1">
      <c r="M914" s="14"/>
      <c r="P914" s="14"/>
      <c r="R914" s="15"/>
      <c r="T914" s="15"/>
    </row>
    <row r="915" spans="13:20" ht="15.75" customHeight="1">
      <c r="M915" s="14"/>
      <c r="P915" s="14"/>
      <c r="R915" s="15"/>
      <c r="T915" s="15"/>
    </row>
    <row r="916" spans="13:20" ht="15.75" customHeight="1">
      <c r="M916" s="14"/>
      <c r="P916" s="14"/>
      <c r="R916" s="15"/>
      <c r="T916" s="15"/>
    </row>
    <row r="917" spans="13:20" ht="15.75" customHeight="1">
      <c r="M917" s="14"/>
      <c r="P917" s="14"/>
      <c r="R917" s="15"/>
      <c r="T917" s="15"/>
    </row>
    <row r="918" spans="13:20" ht="15.75" customHeight="1">
      <c r="M918" s="14"/>
      <c r="P918" s="14"/>
      <c r="R918" s="15"/>
      <c r="T918" s="15"/>
    </row>
    <row r="919" spans="13:20" ht="15.75" customHeight="1">
      <c r="M919" s="14"/>
      <c r="P919" s="14"/>
      <c r="R919" s="15"/>
      <c r="T919" s="15"/>
    </row>
    <row r="920" spans="13:20" ht="15.75" customHeight="1">
      <c r="M920" s="14"/>
      <c r="P920" s="14"/>
      <c r="R920" s="15"/>
      <c r="T920" s="15"/>
    </row>
    <row r="921" spans="13:20" ht="15.75" customHeight="1">
      <c r="M921" s="14"/>
      <c r="P921" s="14"/>
      <c r="R921" s="15"/>
      <c r="T921" s="15"/>
    </row>
    <row r="922" spans="13:20" ht="15.75" customHeight="1">
      <c r="M922" s="14"/>
      <c r="P922" s="14"/>
      <c r="R922" s="15"/>
      <c r="T922" s="15"/>
    </row>
    <row r="923" spans="13:20" ht="15.75" customHeight="1">
      <c r="M923" s="14"/>
      <c r="P923" s="14"/>
      <c r="R923" s="15"/>
      <c r="T923" s="15"/>
    </row>
    <row r="924" spans="13:20" ht="15.75" customHeight="1">
      <c r="M924" s="14"/>
      <c r="P924" s="14"/>
      <c r="R924" s="15"/>
      <c r="T924" s="15"/>
    </row>
    <row r="925" spans="13:20" ht="15.75" customHeight="1">
      <c r="M925" s="14"/>
      <c r="P925" s="14"/>
      <c r="R925" s="15"/>
      <c r="T925" s="15"/>
    </row>
    <row r="926" spans="13:20" ht="15.75" customHeight="1">
      <c r="M926" s="14"/>
      <c r="P926" s="14"/>
      <c r="R926" s="15"/>
      <c r="T926" s="15"/>
    </row>
    <row r="927" spans="13:20" ht="15.75" customHeight="1">
      <c r="M927" s="14"/>
      <c r="P927" s="14"/>
      <c r="R927" s="15"/>
      <c r="T927" s="15"/>
    </row>
    <row r="928" spans="13:20" ht="15.75" customHeight="1">
      <c r="M928" s="14"/>
      <c r="P928" s="14"/>
      <c r="R928" s="15"/>
      <c r="T928" s="15"/>
    </row>
    <row r="929" spans="13:20" ht="15.75" customHeight="1">
      <c r="M929" s="14"/>
      <c r="P929" s="14"/>
      <c r="R929" s="15"/>
      <c r="T929" s="15"/>
    </row>
    <row r="930" spans="13:20" ht="15.75" customHeight="1">
      <c r="M930" s="14"/>
      <c r="P930" s="14"/>
      <c r="R930" s="15"/>
      <c r="T930" s="15"/>
    </row>
    <row r="931" spans="13:20" ht="15.75" customHeight="1">
      <c r="M931" s="14"/>
      <c r="P931" s="14"/>
      <c r="R931" s="15"/>
      <c r="T931" s="15"/>
    </row>
    <row r="932" spans="13:20" ht="15.75" customHeight="1">
      <c r="M932" s="14"/>
      <c r="P932" s="14"/>
      <c r="R932" s="15"/>
      <c r="T932" s="15"/>
    </row>
    <row r="933" spans="13:20" ht="15.75" customHeight="1">
      <c r="M933" s="14"/>
      <c r="P933" s="14"/>
      <c r="R933" s="15"/>
      <c r="T933" s="15"/>
    </row>
    <row r="934" spans="13:20" ht="15.75" customHeight="1">
      <c r="M934" s="14"/>
      <c r="P934" s="14"/>
      <c r="R934" s="15"/>
      <c r="T934" s="15"/>
    </row>
    <row r="935" spans="13:20" ht="15.75" customHeight="1">
      <c r="M935" s="14"/>
      <c r="P935" s="14"/>
      <c r="R935" s="15"/>
      <c r="T935" s="15"/>
    </row>
    <row r="936" spans="13:20" ht="15.75" customHeight="1">
      <c r="M936" s="14"/>
      <c r="P936" s="14"/>
      <c r="R936" s="15"/>
      <c r="T936" s="15"/>
    </row>
    <row r="937" spans="13:20" ht="15.75" customHeight="1">
      <c r="M937" s="14"/>
      <c r="P937" s="14"/>
      <c r="R937" s="15"/>
      <c r="T937" s="15"/>
    </row>
    <row r="938" spans="13:20" ht="15.75" customHeight="1">
      <c r="M938" s="14"/>
      <c r="P938" s="14"/>
      <c r="R938" s="15"/>
      <c r="T938" s="15"/>
    </row>
    <row r="939" spans="13:20" ht="15.75" customHeight="1">
      <c r="M939" s="14"/>
      <c r="P939" s="14"/>
      <c r="R939" s="15"/>
      <c r="T939" s="15"/>
    </row>
    <row r="940" spans="13:20" ht="15.75" customHeight="1">
      <c r="M940" s="14"/>
      <c r="P940" s="14"/>
      <c r="R940" s="15"/>
      <c r="T940" s="15"/>
    </row>
    <row r="941" spans="13:20" ht="15.75" customHeight="1">
      <c r="M941" s="14"/>
      <c r="P941" s="14"/>
      <c r="R941" s="15"/>
      <c r="T941" s="15"/>
    </row>
    <row r="942" spans="13:20" ht="15.75" customHeight="1">
      <c r="M942" s="14"/>
      <c r="P942" s="14"/>
      <c r="R942" s="15"/>
      <c r="T942" s="15"/>
    </row>
    <row r="943" spans="13:20" ht="15.75" customHeight="1">
      <c r="M943" s="14"/>
      <c r="P943" s="14"/>
      <c r="R943" s="15"/>
      <c r="T943" s="15"/>
    </row>
    <row r="944" spans="13:20" ht="15.75" customHeight="1">
      <c r="M944" s="14"/>
      <c r="P944" s="14"/>
      <c r="R944" s="15"/>
      <c r="T944" s="15"/>
    </row>
    <row r="945" spans="13:20" ht="15.75" customHeight="1">
      <c r="M945" s="14"/>
      <c r="P945" s="14"/>
      <c r="R945" s="15"/>
      <c r="T945" s="15"/>
    </row>
    <row r="946" spans="13:20" ht="15.75" customHeight="1">
      <c r="M946" s="14"/>
      <c r="P946" s="14"/>
      <c r="R946" s="15"/>
      <c r="T946" s="15"/>
    </row>
    <row r="947" spans="13:20" ht="15.75" customHeight="1">
      <c r="M947" s="14"/>
      <c r="P947" s="14"/>
      <c r="R947" s="15"/>
      <c r="T947" s="15"/>
    </row>
    <row r="948" spans="13:20" ht="15.75" customHeight="1">
      <c r="M948" s="14"/>
      <c r="P948" s="14"/>
      <c r="R948" s="15"/>
      <c r="T948" s="15"/>
    </row>
    <row r="949" spans="13:20" ht="15.75" customHeight="1">
      <c r="M949" s="14"/>
      <c r="P949" s="14"/>
      <c r="R949" s="15"/>
      <c r="T949" s="15"/>
    </row>
    <row r="950" spans="13:20" ht="15.75" customHeight="1">
      <c r="M950" s="14"/>
      <c r="P950" s="14"/>
      <c r="R950" s="15"/>
      <c r="T950" s="15"/>
    </row>
    <row r="951" spans="13:20" ht="15.75" customHeight="1">
      <c r="M951" s="14"/>
      <c r="P951" s="14"/>
      <c r="R951" s="15"/>
      <c r="T951" s="15"/>
    </row>
    <row r="952" spans="13:20" ht="15.75" customHeight="1">
      <c r="M952" s="14"/>
      <c r="P952" s="14"/>
      <c r="R952" s="15"/>
      <c r="T952" s="15"/>
    </row>
    <row r="953" spans="13:20" ht="15.75" customHeight="1">
      <c r="M953" s="14"/>
      <c r="P953" s="14"/>
      <c r="R953" s="15"/>
      <c r="T953" s="15"/>
    </row>
    <row r="954" spans="13:20" ht="15.75" customHeight="1">
      <c r="M954" s="14"/>
      <c r="P954" s="14"/>
      <c r="R954" s="15"/>
      <c r="T954" s="15"/>
    </row>
    <row r="955" spans="13:20" ht="15.75" customHeight="1">
      <c r="M955" s="14"/>
      <c r="P955" s="14"/>
      <c r="R955" s="15"/>
      <c r="T955" s="15"/>
    </row>
    <row r="956" spans="13:20" ht="15.75" customHeight="1">
      <c r="M956" s="14"/>
      <c r="P956" s="14"/>
      <c r="R956" s="15"/>
      <c r="T956" s="15"/>
    </row>
    <row r="957" spans="13:20" ht="15.75" customHeight="1">
      <c r="M957" s="14"/>
      <c r="P957" s="14"/>
      <c r="R957" s="15"/>
      <c r="T957" s="15"/>
    </row>
    <row r="958" spans="13:20" ht="15.75" customHeight="1">
      <c r="M958" s="14"/>
      <c r="P958" s="14"/>
      <c r="R958" s="15"/>
      <c r="T958" s="15"/>
    </row>
    <row r="959" spans="13:20" ht="15.75" customHeight="1">
      <c r="M959" s="14"/>
      <c r="P959" s="14"/>
      <c r="R959" s="15"/>
      <c r="T959" s="15"/>
    </row>
    <row r="960" spans="13:20" ht="15.75" customHeight="1">
      <c r="M960" s="14"/>
      <c r="P960" s="14"/>
      <c r="R960" s="15"/>
      <c r="T960" s="15"/>
    </row>
    <row r="961" spans="13:20" ht="15.75" customHeight="1">
      <c r="M961" s="14"/>
      <c r="P961" s="14"/>
      <c r="R961" s="15"/>
      <c r="T961" s="15"/>
    </row>
    <row r="962" spans="13:20" ht="15.75" customHeight="1">
      <c r="M962" s="14"/>
      <c r="P962" s="14"/>
      <c r="R962" s="15"/>
      <c r="T962" s="15"/>
    </row>
    <row r="963" spans="13:20" ht="15.75" customHeight="1">
      <c r="M963" s="14"/>
      <c r="P963" s="14"/>
      <c r="R963" s="15"/>
      <c r="T963" s="15"/>
    </row>
    <row r="964" spans="13:20" ht="15.75" customHeight="1">
      <c r="M964" s="14"/>
      <c r="P964" s="14"/>
      <c r="R964" s="15"/>
      <c r="T964" s="15"/>
    </row>
    <row r="965" spans="13:20" ht="15.75" customHeight="1">
      <c r="M965" s="14"/>
      <c r="P965" s="14"/>
      <c r="R965" s="15"/>
      <c r="T965" s="15"/>
    </row>
    <row r="966" spans="13:20" ht="15.75" customHeight="1">
      <c r="M966" s="14"/>
      <c r="P966" s="14"/>
      <c r="R966" s="15"/>
      <c r="T966" s="15"/>
    </row>
    <row r="967" spans="13:20" ht="15.75" customHeight="1">
      <c r="M967" s="14"/>
      <c r="P967" s="14"/>
      <c r="R967" s="15"/>
      <c r="T967" s="15"/>
    </row>
    <row r="968" spans="13:20" ht="15.75" customHeight="1">
      <c r="M968" s="14"/>
      <c r="P968" s="14"/>
      <c r="R968" s="15"/>
      <c r="T968" s="15"/>
    </row>
    <row r="969" spans="13:20" ht="15.75" customHeight="1">
      <c r="M969" s="14"/>
      <c r="P969" s="14"/>
      <c r="R969" s="15"/>
      <c r="T969" s="15"/>
    </row>
    <row r="970" spans="13:20" ht="15.75" customHeight="1">
      <c r="M970" s="14"/>
      <c r="P970" s="14"/>
      <c r="R970" s="15"/>
      <c r="T970" s="15"/>
    </row>
    <row r="971" spans="13:20" ht="15.75" customHeight="1">
      <c r="M971" s="14"/>
      <c r="P971" s="14"/>
      <c r="R971" s="15"/>
      <c r="T971" s="15"/>
    </row>
    <row r="972" spans="13:20" ht="15.75" customHeight="1">
      <c r="M972" s="14"/>
      <c r="P972" s="14"/>
      <c r="R972" s="15"/>
      <c r="T972" s="15"/>
    </row>
    <row r="973" spans="13:20" ht="15.75" customHeight="1">
      <c r="M973" s="14"/>
      <c r="P973" s="14"/>
      <c r="R973" s="15"/>
      <c r="T973" s="15"/>
    </row>
    <row r="974" spans="13:20" ht="15.75" customHeight="1">
      <c r="M974" s="14"/>
      <c r="P974" s="14"/>
      <c r="R974" s="15"/>
      <c r="T974" s="15"/>
    </row>
    <row r="975" spans="13:20" ht="15.75" customHeight="1">
      <c r="M975" s="14"/>
      <c r="P975" s="14"/>
      <c r="R975" s="15"/>
      <c r="T975" s="15"/>
    </row>
    <row r="976" spans="13:20" ht="15.75" customHeight="1">
      <c r="M976" s="14"/>
      <c r="P976" s="14"/>
      <c r="R976" s="15"/>
      <c r="T976" s="15"/>
    </row>
    <row r="977" spans="13:20" ht="15.75" customHeight="1">
      <c r="M977" s="14"/>
      <c r="P977" s="14"/>
      <c r="R977" s="15"/>
      <c r="T977" s="15"/>
    </row>
    <row r="978" spans="13:20" ht="15.75" customHeight="1">
      <c r="M978" s="14"/>
      <c r="P978" s="14"/>
      <c r="R978" s="15"/>
      <c r="T978" s="15"/>
    </row>
    <row r="979" spans="13:20" ht="15.75" customHeight="1">
      <c r="M979" s="14"/>
      <c r="P979" s="14"/>
      <c r="R979" s="15"/>
      <c r="T979" s="15"/>
    </row>
    <row r="980" spans="13:20" ht="15.75" customHeight="1">
      <c r="M980" s="14"/>
      <c r="P980" s="14"/>
      <c r="R980" s="15"/>
      <c r="T980" s="15"/>
    </row>
    <row r="981" spans="13:20" ht="15.75" customHeight="1">
      <c r="M981" s="14"/>
      <c r="P981" s="14"/>
      <c r="R981" s="15"/>
      <c r="T981" s="15"/>
    </row>
    <row r="982" spans="13:20" ht="15.75" customHeight="1">
      <c r="M982" s="14"/>
      <c r="P982" s="14"/>
      <c r="R982" s="15"/>
      <c r="T982" s="15"/>
    </row>
    <row r="983" spans="13:20" ht="15.75" customHeight="1">
      <c r="M983" s="14"/>
      <c r="P983" s="14"/>
      <c r="R983" s="15"/>
      <c r="T983" s="15"/>
    </row>
    <row r="984" spans="13:20" ht="15.75" customHeight="1">
      <c r="M984" s="14"/>
      <c r="P984" s="14"/>
      <c r="R984" s="15"/>
      <c r="T984" s="15"/>
    </row>
    <row r="985" spans="13:20" ht="15.75" customHeight="1">
      <c r="M985" s="14"/>
      <c r="P985" s="14"/>
      <c r="R985" s="15"/>
      <c r="T985" s="15"/>
    </row>
    <row r="986" spans="13:20" ht="15.75" customHeight="1">
      <c r="M986" s="14"/>
      <c r="P986" s="14"/>
      <c r="R986" s="15"/>
      <c r="T986" s="15"/>
    </row>
    <row r="987" spans="13:20" ht="15.75" customHeight="1">
      <c r="M987" s="14"/>
      <c r="P987" s="14"/>
      <c r="R987" s="15"/>
      <c r="T987" s="15"/>
    </row>
    <row r="988" spans="13:20" ht="15.75" customHeight="1">
      <c r="M988" s="14"/>
      <c r="P988" s="14"/>
      <c r="R988" s="15"/>
      <c r="T988" s="15"/>
    </row>
    <row r="989" spans="13:20" ht="15.75" customHeight="1">
      <c r="M989" s="14"/>
      <c r="P989" s="14"/>
      <c r="R989" s="15"/>
      <c r="T989" s="15"/>
    </row>
    <row r="990" spans="13:20" ht="15.75" customHeight="1">
      <c r="M990" s="14"/>
      <c r="P990" s="14"/>
      <c r="R990" s="15"/>
      <c r="T990" s="15"/>
    </row>
    <row r="991" spans="13:20" ht="15.75" customHeight="1">
      <c r="M991" s="14"/>
      <c r="P991" s="14"/>
      <c r="R991" s="15"/>
      <c r="T991" s="15"/>
    </row>
    <row r="992" spans="13:20" ht="15.75" customHeight="1">
      <c r="M992" s="14"/>
      <c r="P992" s="14"/>
      <c r="R992" s="15"/>
      <c r="T992" s="15"/>
    </row>
    <row r="993" spans="13:20" ht="15.75" customHeight="1">
      <c r="M993" s="14"/>
      <c r="P993" s="14"/>
      <c r="R993" s="15"/>
      <c r="T993" s="15"/>
    </row>
    <row r="994" spans="13:20" ht="15.75" customHeight="1">
      <c r="M994" s="14"/>
      <c r="P994" s="14"/>
      <c r="R994" s="15"/>
      <c r="T994" s="15"/>
    </row>
    <row r="995" spans="13:20" ht="15.75" customHeight="1">
      <c r="M995" s="14"/>
      <c r="P995" s="14"/>
      <c r="R995" s="15"/>
      <c r="T995" s="15"/>
    </row>
    <row r="996" spans="13:20" ht="15.75" customHeight="1">
      <c r="M996" s="14"/>
      <c r="P996" s="14"/>
      <c r="R996" s="15"/>
      <c r="T996" s="15"/>
    </row>
    <row r="997" spans="13:20" ht="15.75" customHeight="1">
      <c r="M997" s="14"/>
      <c r="P997" s="14"/>
      <c r="R997" s="15"/>
      <c r="T997" s="15"/>
    </row>
    <row r="998" spans="13:20" ht="15.75" customHeight="1">
      <c r="M998" s="14"/>
      <c r="P998" s="14"/>
      <c r="R998" s="15"/>
      <c r="T998" s="15"/>
    </row>
    <row r="999" spans="13:20" ht="15.75" customHeight="1">
      <c r="M999" s="14"/>
      <c r="P999" s="14"/>
      <c r="R999" s="15"/>
      <c r="T999" s="15"/>
    </row>
    <row r="1000" spans="13:20" ht="15.75" customHeight="1">
      <c r="M1000" s="14"/>
      <c r="P1000" s="14"/>
      <c r="R1000" s="15"/>
      <c r="T1000" s="15"/>
    </row>
  </sheetData>
  <mergeCells count="1">
    <mergeCell ref="M200:N2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Zihao Shao</cp:lastModifiedBy>
  <dcterms:created xsi:type="dcterms:W3CDTF">2018-11-28T22:00:22Z</dcterms:created>
  <dcterms:modified xsi:type="dcterms:W3CDTF">2018-11-28T22:00:23Z</dcterms:modified>
</cp:coreProperties>
</file>